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codeName="ThisWorkbook"/>
  <xr:revisionPtr revIDLastSave="0" documentId="8_{AD411454-C9AD-4A59-82DE-6CA22031961F}" xr6:coauthVersionLast="47" xr6:coauthVersionMax="47" xr10:uidLastSave="{00000000-0000-0000-0000-000000000000}"/>
  <bookViews>
    <workbookView xWindow="610" yWindow="960" windowWidth="15090" windowHeight="8860" xr2:uid="{00000000-000D-0000-FFFF-FFFF00000000}"/>
  </bookViews>
  <sheets>
    <sheet name="骨董品情報" sheetId="7" r:id="rId1"/>
  </sheets>
  <definedNames>
    <definedName name="_xlnm.Print_Area" localSheetId="0">骨董品情報!$A$1:$X$32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0" i="7" l="1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</calcChain>
</file>

<file path=xl/sharedStrings.xml><?xml version="1.0" encoding="utf-8"?>
<sst xmlns="http://schemas.openxmlformats.org/spreadsheetml/2006/main" count="112" uniqueCount="97">
  <si>
    <t>年</t>
  </si>
  <si>
    <t>月</t>
  </si>
  <si>
    <t>連絡先</t>
  </si>
  <si>
    <t>（</t>
  </si>
  <si>
    <t>）</t>
  </si>
  <si>
    <t>令和</t>
  </si>
  <si>
    <t>日</t>
  </si>
  <si>
    <t>メモ</t>
  </si>
  <si>
    <t>―</t>
  </si>
  <si>
    <t>骨董品情報</t>
    <phoneticPr fontId="4"/>
  </si>
  <si>
    <t>【印刷範囲指定により枠外は印刷しない】</t>
  </si>
  <si>
    <t>番号</t>
  </si>
  <si>
    <t>種別</t>
  </si>
  <si>
    <t>購入種類</t>
  </si>
  <si>
    <t>名称</t>
  </si>
  <si>
    <t>購入日</t>
  </si>
  <si>
    <t>購入店名</t>
  </si>
  <si>
    <t>購入金額</t>
  </si>
  <si>
    <t>円</t>
  </si>
  <si>
    <t>きっかけ</t>
  </si>
  <si>
    <t>絵画</t>
  </si>
  <si>
    <t>浮世絵</t>
  </si>
  <si>
    <t>彫刻</t>
  </si>
  <si>
    <t>ブロンズ</t>
  </si>
  <si>
    <t>木彫</t>
  </si>
  <si>
    <t>洋画</t>
  </si>
  <si>
    <t>蒔絵</t>
  </si>
  <si>
    <t>墨跡</t>
  </si>
  <si>
    <t>書画</t>
  </si>
  <si>
    <t>古文書</t>
  </si>
  <si>
    <t>巻物</t>
  </si>
  <si>
    <t>屏風</t>
  </si>
  <si>
    <t>古書</t>
  </si>
  <si>
    <t>日本画</t>
  </si>
  <si>
    <t>版画</t>
  </si>
  <si>
    <t>掛軸</t>
  </si>
  <si>
    <t>古本</t>
  </si>
  <si>
    <t>昭和の本</t>
  </si>
  <si>
    <t>陶磁器</t>
  </si>
  <si>
    <t>陶器</t>
  </si>
  <si>
    <t>鉄瓶</t>
  </si>
  <si>
    <t>茶道具</t>
  </si>
  <si>
    <t>壺</t>
  </si>
  <si>
    <t>煎茶道具</t>
  </si>
  <si>
    <t>古伊万里</t>
  </si>
  <si>
    <t>古九谷</t>
  </si>
  <si>
    <t>七宝焼</t>
  </si>
  <si>
    <t>古備前</t>
  </si>
  <si>
    <t>常滑焼</t>
  </si>
  <si>
    <t>伊賀焼</t>
  </si>
  <si>
    <t>信楽焼</t>
  </si>
  <si>
    <t>金銀銅細工</t>
  </si>
  <si>
    <t>李朝古陶磁器</t>
  </si>
  <si>
    <t>銅器</t>
  </si>
  <si>
    <t>決め手</t>
  </si>
  <si>
    <t>その他</t>
  </si>
  <si>
    <t>住所</t>
  </si>
  <si>
    <t>〒</t>
  </si>
  <si>
    <t>都道府県</t>
  </si>
  <si>
    <t>昭和</t>
  </si>
  <si>
    <t>北海道</t>
  </si>
  <si>
    <t>平成</t>
  </si>
  <si>
    <t>青森県</t>
  </si>
  <si>
    <t>岩手県</t>
  </si>
  <si>
    <t>作家・製作者</t>
  </si>
  <si>
    <t>宮城県</t>
  </si>
  <si>
    <t>サイズ/寸法</t>
  </si>
  <si>
    <t>秋田県</t>
  </si>
  <si>
    <t>山形県</t>
  </si>
  <si>
    <t>コンディション</t>
  </si>
  <si>
    <t>福島県</t>
  </si>
  <si>
    <t>固定</t>
  </si>
  <si>
    <t>茨城県</t>
  </si>
  <si>
    <t>証明書/認定書</t>
  </si>
  <si>
    <t>携帯</t>
  </si>
  <si>
    <t>栃木県</t>
  </si>
  <si>
    <t>展示場所</t>
  </si>
  <si>
    <t>群馬県</t>
  </si>
  <si>
    <t>保管場所</t>
  </si>
  <si>
    <t>埼玉県</t>
  </si>
  <si>
    <t>保険金額</t>
  </si>
  <si>
    <t>千葉県</t>
  </si>
  <si>
    <t>評価/評判</t>
  </si>
  <si>
    <t>有無</t>
  </si>
  <si>
    <t>東京都</t>
  </si>
  <si>
    <t>有</t>
  </si>
  <si>
    <t>神奈川県</t>
  </si>
  <si>
    <t>無</t>
  </si>
  <si>
    <t>新潟県</t>
  </si>
  <si>
    <t>取引履歴</t>
  </si>
  <si>
    <t>富山県</t>
  </si>
  <si>
    <t>石川県</t>
  </si>
  <si>
    <t>福井県</t>
  </si>
  <si>
    <t>山梨県</t>
  </si>
  <si>
    <t>長野県</t>
  </si>
  <si>
    <t>岐阜県</t>
  </si>
  <si>
    <t>静岡県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</si>
</sst>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>
      <alignment vertical="center"/>
    </xf>
  </cellXfs>
  <cellStyles count="2">
    <cellStyle name="標準" xfId="0" builtinId="0"/>
    <cellStyle name="標準 2" xfId="1" xr:uid="{1DC61F8D-F982-4BA2-9274-8C131D3552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2136B-59BA-4F12-8EDF-D23EF41ED515}">
  <sheetPr codeName="Sheet1"/>
  <dimension ref="A1:AS34"/>
  <sheetViews>
    <sheetView tabSelected="1" workbookViewId="0">
      <selection sqref="A1:D1"/>
    </sheetView>
  </sheetViews>
  <sheetFormatPr defaultRowHeight="13"/>
  <cols>
    <col min="1" max="24" width="3.6328125" customWidth="1"/>
    <col min="25" max="25" width="3" customWidth="1"/>
    <col min="26" max="45" width="8.6328125" customWidth="1"/>
  </cols>
  <sheetData>
    <row r="1" spans="1:45" ht="32" customHeight="1" thickBot="1">
      <c r="A1" s="6"/>
      <c r="B1" s="6"/>
      <c r="C1" s="6"/>
      <c r="D1" s="6"/>
      <c r="E1" s="6"/>
      <c r="F1" s="6"/>
      <c r="G1" s="10" t="s">
        <v>9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"/>
      <c r="Z1" s="3" t="s">
        <v>10</v>
      </c>
      <c r="AA1" s="1"/>
      <c r="AB1" s="1"/>
      <c r="AC1" s="1"/>
      <c r="AD1" s="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45" ht="22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2" t="s">
        <v>11</v>
      </c>
      <c r="T2" s="12"/>
      <c r="U2" s="13"/>
      <c r="V2" s="13"/>
      <c r="W2" s="13"/>
      <c r="X2" s="13"/>
      <c r="Y2" s="1"/>
      <c r="Z2" s="1"/>
      <c r="AA2" s="1"/>
      <c r="AB2" s="1"/>
      <c r="AC2" s="1"/>
      <c r="AD2" s="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5" ht="23" customHeight="1">
      <c r="A3" s="7" t="s">
        <v>12</v>
      </c>
      <c r="B3" s="7"/>
      <c r="C3" s="7"/>
      <c r="D3" s="7"/>
      <c r="E3" s="7"/>
      <c r="F3" s="14"/>
      <c r="G3" s="14"/>
      <c r="H3" s="14"/>
      <c r="I3" s="14"/>
      <c r="J3" s="14"/>
      <c r="K3" s="14"/>
      <c r="L3" s="14"/>
      <c r="M3" s="8" t="s">
        <v>13</v>
      </c>
      <c r="N3" s="8"/>
      <c r="O3" s="8"/>
      <c r="P3" s="8"/>
      <c r="Q3" s="8"/>
      <c r="R3" s="15"/>
      <c r="S3" s="15"/>
      <c r="T3" s="15"/>
      <c r="U3" s="15"/>
      <c r="V3" s="15"/>
      <c r="W3" s="15"/>
      <c r="X3" s="15"/>
      <c r="Y3" s="1"/>
      <c r="Z3" s="1"/>
      <c r="AA3" s="1"/>
      <c r="AB3" s="1"/>
      <c r="AC3" s="1"/>
      <c r="AD3" s="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ht="23" customHeight="1">
      <c r="A4" s="16" t="s">
        <v>14</v>
      </c>
      <c r="B4" s="16"/>
      <c r="C4" s="16"/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"/>
      <c r="Z4" s="1"/>
      <c r="AA4" s="1"/>
      <c r="AB4" s="1"/>
      <c r="AC4" s="1"/>
      <c r="AD4" s="1"/>
      <c r="AS4" s="11"/>
    </row>
    <row r="5" spans="1:45" ht="23" customHeight="1">
      <c r="A5" s="16" t="s">
        <v>15</v>
      </c>
      <c r="B5" s="16"/>
      <c r="C5" s="16"/>
      <c r="D5" s="16"/>
      <c r="E5" s="16"/>
      <c r="F5" s="18"/>
      <c r="G5" s="18"/>
      <c r="H5" s="2"/>
      <c r="I5" s="2" t="s">
        <v>0</v>
      </c>
      <c r="J5" s="2"/>
      <c r="K5" s="2" t="s">
        <v>1</v>
      </c>
      <c r="L5" s="2"/>
      <c r="M5" s="2" t="s">
        <v>6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"/>
      <c r="Z5" s="1"/>
      <c r="AA5" s="1"/>
      <c r="AB5" s="1"/>
      <c r="AC5" s="1"/>
      <c r="AD5" s="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23" customHeight="1" thickBot="1">
      <c r="A6" s="16" t="s">
        <v>16</v>
      </c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"/>
      <c r="Z6" s="1"/>
      <c r="AA6" s="1"/>
      <c r="AB6" s="1"/>
      <c r="AC6" s="1"/>
      <c r="AD6" s="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23" customHeight="1" thickBot="1">
      <c r="A7" s="16" t="s">
        <v>17</v>
      </c>
      <c r="B7" s="16"/>
      <c r="C7" s="16"/>
      <c r="D7" s="16"/>
      <c r="E7" s="16"/>
      <c r="F7" s="18"/>
      <c r="G7" s="18"/>
      <c r="H7" s="18"/>
      <c r="I7" s="18"/>
      <c r="J7" s="18"/>
      <c r="K7" s="2" t="s">
        <v>18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"/>
      <c r="Z7" s="20" t="s">
        <v>12</v>
      </c>
      <c r="AA7" s="1"/>
      <c r="AB7" s="1"/>
      <c r="AC7" s="1"/>
      <c r="AD7" s="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5" ht="23" customHeight="1">
      <c r="A8" s="16" t="s">
        <v>19</v>
      </c>
      <c r="B8" s="16"/>
      <c r="C8" s="16"/>
      <c r="D8" s="16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"/>
      <c r="Z8" s="21" t="s">
        <v>20</v>
      </c>
      <c r="AA8" s="1" t="s">
        <v>21</v>
      </c>
      <c r="AB8" s="1" t="s">
        <v>22</v>
      </c>
      <c r="AC8" s="1" t="s">
        <v>23</v>
      </c>
      <c r="AD8" s="1" t="s">
        <v>24</v>
      </c>
      <c r="AE8" s="1" t="s">
        <v>25</v>
      </c>
      <c r="AF8" s="1" t="s">
        <v>26</v>
      </c>
      <c r="AG8" s="1" t="s">
        <v>27</v>
      </c>
      <c r="AH8" s="1" t="s">
        <v>28</v>
      </c>
      <c r="AI8" s="1" t="s">
        <v>29</v>
      </c>
      <c r="AJ8" s="1" t="s">
        <v>30</v>
      </c>
      <c r="AK8" s="1" t="s">
        <v>31</v>
      </c>
      <c r="AL8" s="1" t="s">
        <v>32</v>
      </c>
      <c r="AM8" s="1" t="s">
        <v>33</v>
      </c>
      <c r="AN8" s="1" t="s">
        <v>34</v>
      </c>
      <c r="AO8" s="1" t="s">
        <v>35</v>
      </c>
      <c r="AP8" s="1" t="s">
        <v>36</v>
      </c>
      <c r="AQ8" s="1" t="s">
        <v>37</v>
      </c>
      <c r="AR8" s="22"/>
      <c r="AS8" s="22"/>
    </row>
    <row r="9" spans="1:45" ht="23" customHeight="1">
      <c r="A9" s="16"/>
      <c r="B9" s="16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"/>
      <c r="Z9" s="23" t="s">
        <v>38</v>
      </c>
      <c r="AA9" s="1" t="s">
        <v>39</v>
      </c>
      <c r="AB9" s="1" t="s">
        <v>40</v>
      </c>
      <c r="AC9" s="1" t="s">
        <v>41</v>
      </c>
      <c r="AD9" s="1" t="s">
        <v>42</v>
      </c>
      <c r="AE9" s="1" t="s">
        <v>43</v>
      </c>
      <c r="AF9" s="1" t="s">
        <v>44</v>
      </c>
      <c r="AG9" s="1" t="s">
        <v>45</v>
      </c>
      <c r="AH9" s="1" t="s">
        <v>46</v>
      </c>
      <c r="AI9" s="1" t="s">
        <v>47</v>
      </c>
      <c r="AJ9" s="1" t="s">
        <v>48</v>
      </c>
      <c r="AK9" s="1" t="s">
        <v>49</v>
      </c>
      <c r="AL9" s="1" t="s">
        <v>50</v>
      </c>
      <c r="AM9" s="1" t="s">
        <v>51</v>
      </c>
      <c r="AN9" s="1" t="s">
        <v>52</v>
      </c>
      <c r="AO9" s="1" t="s">
        <v>53</v>
      </c>
      <c r="AP9" s="1"/>
      <c r="AQ9" s="1"/>
      <c r="AR9" s="22"/>
      <c r="AS9" s="22"/>
    </row>
    <row r="10" spans="1:45" ht="23" customHeight="1">
      <c r="A10" s="16" t="s">
        <v>54</v>
      </c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"/>
      <c r="Z10" s="24" t="s">
        <v>55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22"/>
      <c r="AS10" s="1"/>
    </row>
    <row r="11" spans="1:45" ht="23" customHeight="1" thickBot="1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23" customHeight="1" thickBot="1">
      <c r="A12" s="16" t="s">
        <v>56</v>
      </c>
      <c r="B12" s="16"/>
      <c r="C12" s="16"/>
      <c r="D12" s="16"/>
      <c r="E12" s="16"/>
      <c r="F12" s="25" t="s">
        <v>57</v>
      </c>
      <c r="G12" s="5"/>
      <c r="H12" s="5"/>
      <c r="I12" s="2" t="s">
        <v>8</v>
      </c>
      <c r="J12" s="5"/>
      <c r="K12" s="5"/>
      <c r="L12" s="5"/>
      <c r="M12" s="5"/>
      <c r="N12" s="5"/>
      <c r="O12" s="5"/>
      <c r="P12" s="5"/>
      <c r="Q12" s="5"/>
      <c r="R12" s="19"/>
      <c r="S12" s="19"/>
      <c r="T12" s="19"/>
      <c r="U12" s="19"/>
      <c r="V12" s="19"/>
      <c r="W12" s="19"/>
      <c r="X12" s="19"/>
      <c r="Y12" s="1"/>
      <c r="Z12" s="20" t="s">
        <v>13</v>
      </c>
      <c r="AA12" s="1"/>
      <c r="AB12" s="20" t="s">
        <v>0</v>
      </c>
      <c r="AC12" s="20" t="s">
        <v>58</v>
      </c>
      <c r="AD12" s="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ht="23" customHeight="1">
      <c r="A13" s="16"/>
      <c r="B13" s="16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"/>
      <c r="Z13" s="21" t="str">
        <f>IF(F3="","",VLOOKUP(F3,Z8:AR10,2,0))</f>
        <v/>
      </c>
      <c r="AA13" s="1"/>
      <c r="AB13" s="23" t="s">
        <v>59</v>
      </c>
      <c r="AC13" s="21" t="s">
        <v>60</v>
      </c>
      <c r="AD13" s="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ht="23" customHeight="1">
      <c r="A14" s="16" t="s">
        <v>2</v>
      </c>
      <c r="B14" s="16"/>
      <c r="C14" s="16"/>
      <c r="D14" s="16"/>
      <c r="E14" s="16"/>
      <c r="F14" s="18"/>
      <c r="G14" s="18"/>
      <c r="H14" s="18"/>
      <c r="I14" s="2" t="s">
        <v>8</v>
      </c>
      <c r="J14" s="5"/>
      <c r="K14" s="5"/>
      <c r="L14" s="5"/>
      <c r="M14" s="2" t="s">
        <v>8</v>
      </c>
      <c r="N14" s="5"/>
      <c r="O14" s="5"/>
      <c r="P14" s="5"/>
      <c r="Q14" s="2" t="s">
        <v>3</v>
      </c>
      <c r="R14" s="5"/>
      <c r="S14" s="5"/>
      <c r="T14" s="5"/>
      <c r="U14" s="5"/>
      <c r="V14" s="2" t="s">
        <v>4</v>
      </c>
      <c r="W14" s="2"/>
      <c r="X14" s="4"/>
      <c r="Y14" s="1"/>
      <c r="Z14" s="23" t="str">
        <f>IF(F3="","",VLOOKUP(F3,Z8:AR10,3,))</f>
        <v/>
      </c>
      <c r="AA14" s="1"/>
      <c r="AB14" s="23" t="s">
        <v>61</v>
      </c>
      <c r="AC14" s="23" t="s">
        <v>62</v>
      </c>
      <c r="AD14" s="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ht="23" customHeight="1">
      <c r="A15" s="16"/>
      <c r="B15" s="16"/>
      <c r="C15" s="16"/>
      <c r="D15" s="16"/>
      <c r="E15" s="16"/>
      <c r="F15" s="18"/>
      <c r="G15" s="18"/>
      <c r="H15" s="18"/>
      <c r="I15" s="2" t="s">
        <v>8</v>
      </c>
      <c r="J15" s="5"/>
      <c r="K15" s="5"/>
      <c r="L15" s="5"/>
      <c r="M15" s="2" t="s">
        <v>8</v>
      </c>
      <c r="N15" s="5"/>
      <c r="O15" s="5"/>
      <c r="P15" s="5"/>
      <c r="Q15" s="2" t="s">
        <v>3</v>
      </c>
      <c r="R15" s="5"/>
      <c r="S15" s="5"/>
      <c r="T15" s="5"/>
      <c r="U15" s="5"/>
      <c r="V15" s="2" t="s">
        <v>4</v>
      </c>
      <c r="W15" s="2"/>
      <c r="X15" s="4"/>
      <c r="Y15" s="1"/>
      <c r="Z15" s="23" t="str">
        <f>IF(F3="","",VLOOKUP(F3,Z8:AR10,4,0))</f>
        <v/>
      </c>
      <c r="AA15" s="1"/>
      <c r="AB15" s="24" t="s">
        <v>5</v>
      </c>
      <c r="AC15" s="23" t="s">
        <v>63</v>
      </c>
      <c r="AD15" s="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ht="23" customHeight="1">
      <c r="A16" s="16" t="s">
        <v>64</v>
      </c>
      <c r="B16" s="16"/>
      <c r="C16" s="16"/>
      <c r="D16" s="16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"/>
      <c r="Z16" s="23" t="str">
        <f>IF(F3="","",VLOOKUP(F3,Z8:AR10,5,0))</f>
        <v/>
      </c>
      <c r="AA16" s="1"/>
      <c r="AB16" s="1"/>
      <c r="AC16" s="23" t="s">
        <v>65</v>
      </c>
      <c r="AD16" s="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23" customHeight="1">
      <c r="A17" s="16" t="s">
        <v>66</v>
      </c>
      <c r="B17" s="16"/>
      <c r="C17" s="16"/>
      <c r="D17" s="16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"/>
      <c r="Z17" s="23" t="str">
        <f>IF(F3="","",VLOOKUP(F3,Z8:AR10,6,0))</f>
        <v/>
      </c>
      <c r="AA17" s="1"/>
      <c r="AB17" s="1"/>
      <c r="AC17" s="23" t="s">
        <v>67</v>
      </c>
      <c r="AD17" s="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23" customHeight="1" thickBot="1">
      <c r="A18" s="16"/>
      <c r="B18" s="16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"/>
      <c r="Z18" s="23" t="str">
        <f>IF(F3="","",VLOOKUP(F3,Z8:AR10,7,0))</f>
        <v/>
      </c>
      <c r="AA18" s="1"/>
      <c r="AB18" s="1"/>
      <c r="AC18" s="23" t="s">
        <v>68</v>
      </c>
      <c r="AD18" s="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ht="23" customHeight="1" thickBot="1">
      <c r="A19" s="16" t="s">
        <v>69</v>
      </c>
      <c r="B19" s="16"/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"/>
      <c r="Z19" s="23" t="str">
        <f>IF(F3="","",VLOOKUP(F3,Z8:AR10,8,0))</f>
        <v/>
      </c>
      <c r="AA19" s="1"/>
      <c r="AB19" s="20" t="s">
        <v>2</v>
      </c>
      <c r="AC19" s="23" t="s">
        <v>70</v>
      </c>
      <c r="AD19" s="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ht="23" customHeight="1">
      <c r="A20" s="16"/>
      <c r="B20" s="16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"/>
      <c r="Z20" s="23" t="str">
        <f>IF(F3="","",VLOOKUP(F3,Z8:ZA10,9,0))</f>
        <v/>
      </c>
      <c r="AA20" s="1"/>
      <c r="AB20" s="26" t="s">
        <v>71</v>
      </c>
      <c r="AC20" s="23" t="s">
        <v>72</v>
      </c>
      <c r="AD20" s="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ht="23" customHeight="1">
      <c r="A21" s="16" t="s">
        <v>73</v>
      </c>
      <c r="B21" s="16"/>
      <c r="C21" s="16"/>
      <c r="D21" s="16"/>
      <c r="E21" s="16"/>
      <c r="F21" s="18"/>
      <c r="G21" s="18"/>
      <c r="H21" s="2" t="s">
        <v>3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4" t="s">
        <v>4</v>
      </c>
      <c r="Y21" s="1"/>
      <c r="Z21" s="23" t="str">
        <f>IF(F3="","",VLOOKUP(F3,Z8:AR10,10,0))</f>
        <v/>
      </c>
      <c r="AA21" s="1"/>
      <c r="AB21" s="27" t="s">
        <v>74</v>
      </c>
      <c r="AC21" s="23" t="s">
        <v>75</v>
      </c>
      <c r="AD21" s="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ht="23" customHeight="1">
      <c r="A22" s="16" t="s">
        <v>76</v>
      </c>
      <c r="B22" s="16"/>
      <c r="C22" s="16"/>
      <c r="D22" s="16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"/>
      <c r="Z22" s="23" t="str">
        <f>IF(F3="","",VLOOKUP(F3,Z8:AR10,11,0))</f>
        <v/>
      </c>
      <c r="AA22" s="1"/>
      <c r="AB22" s="1"/>
      <c r="AC22" s="23" t="s">
        <v>77</v>
      </c>
      <c r="AD22" s="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5" ht="23" customHeight="1">
      <c r="A23" s="16" t="s">
        <v>78</v>
      </c>
      <c r="B23" s="16"/>
      <c r="C23" s="16"/>
      <c r="D23" s="16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"/>
      <c r="Z23" s="23" t="str">
        <f>IF(F3="","",VLOOKUP(F3,Z8:AR10,12,0))</f>
        <v/>
      </c>
      <c r="AA23" s="1"/>
      <c r="AB23" s="1"/>
      <c r="AC23" s="23" t="s">
        <v>79</v>
      </c>
      <c r="AD23" s="1"/>
      <c r="AS23" s="11"/>
    </row>
    <row r="24" spans="1:45" ht="23" customHeight="1" thickBot="1">
      <c r="A24" s="16" t="s">
        <v>80</v>
      </c>
      <c r="B24" s="16"/>
      <c r="C24" s="16"/>
      <c r="D24" s="16"/>
      <c r="E24" s="16"/>
      <c r="F24" s="18"/>
      <c r="G24" s="18"/>
      <c r="H24" s="2" t="s">
        <v>3</v>
      </c>
      <c r="I24" s="5"/>
      <c r="J24" s="5"/>
      <c r="K24" s="5"/>
      <c r="L24" s="5"/>
      <c r="M24" s="5"/>
      <c r="N24" s="2" t="s">
        <v>18</v>
      </c>
      <c r="O24" s="2" t="s">
        <v>4</v>
      </c>
      <c r="P24" s="19"/>
      <c r="Q24" s="19"/>
      <c r="R24" s="19"/>
      <c r="S24" s="19"/>
      <c r="T24" s="19"/>
      <c r="U24" s="19"/>
      <c r="V24" s="19"/>
      <c r="W24" s="19"/>
      <c r="X24" s="19"/>
      <c r="Y24" s="1"/>
      <c r="Z24" s="23" t="str">
        <f>IF(F3="","",VLOOKUP(F3,Z8:AR10,13,0))</f>
        <v/>
      </c>
      <c r="AA24" s="1"/>
      <c r="AB24" s="1"/>
      <c r="AC24" s="23" t="s">
        <v>81</v>
      </c>
      <c r="AD24" s="1"/>
      <c r="AS24" s="11"/>
    </row>
    <row r="25" spans="1:45" ht="23" customHeight="1" thickBot="1">
      <c r="A25" s="16" t="s">
        <v>82</v>
      </c>
      <c r="B25" s="16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"/>
      <c r="Z25" s="23" t="str">
        <f>IF(F3="","",VLOOKUP(F3,Z8:AR10,14,0))</f>
        <v/>
      </c>
      <c r="AA25" s="1"/>
      <c r="AB25" s="20" t="s">
        <v>83</v>
      </c>
      <c r="AC25" s="23" t="s">
        <v>84</v>
      </c>
      <c r="AD25" s="1"/>
      <c r="AS25" s="11"/>
    </row>
    <row r="26" spans="1:45" ht="23" customHeight="1">
      <c r="A26" s="16"/>
      <c r="B26" s="16"/>
      <c r="C26" s="16"/>
      <c r="D26" s="16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"/>
      <c r="Z26" s="23" t="str">
        <f>IF(F3="","",VLOOKUP(F3,Z8:AR10,15,0))</f>
        <v/>
      </c>
      <c r="AA26" s="1"/>
      <c r="AB26" s="26" t="s">
        <v>85</v>
      </c>
      <c r="AC26" s="23" t="s">
        <v>86</v>
      </c>
      <c r="AD26" s="1"/>
      <c r="AS26" s="11"/>
    </row>
    <row r="27" spans="1:45" ht="23" customHeight="1">
      <c r="A27" s="16"/>
      <c r="B27" s="16"/>
      <c r="C27" s="16"/>
      <c r="D27" s="16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"/>
      <c r="Z27" s="23" t="str">
        <f>IF(F3="","",VLOOKUP(F3,Z8:AR10,16,0))</f>
        <v/>
      </c>
      <c r="AA27" s="1"/>
      <c r="AB27" s="27" t="s">
        <v>87</v>
      </c>
      <c r="AC27" s="23" t="s">
        <v>88</v>
      </c>
      <c r="AD27" s="1"/>
      <c r="AS27" s="11"/>
    </row>
    <row r="28" spans="1:45" ht="23" customHeight="1">
      <c r="A28" s="16" t="s">
        <v>89</v>
      </c>
      <c r="B28" s="16"/>
      <c r="C28" s="16"/>
      <c r="D28" s="16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"/>
      <c r="Z28" s="23" t="str">
        <f>IF(F3="","",VLOOKUP(F3,Z8:AR10,17,0))</f>
        <v/>
      </c>
      <c r="AA28" s="1"/>
      <c r="AB28" s="1"/>
      <c r="AC28" s="23" t="s">
        <v>90</v>
      </c>
      <c r="AD28" s="1"/>
      <c r="AS28" s="11"/>
    </row>
    <row r="29" spans="1:45" ht="23" customHeight="1">
      <c r="A29" s="16"/>
      <c r="B29" s="16"/>
      <c r="C29" s="16"/>
      <c r="D29" s="16"/>
      <c r="E29" s="1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"/>
      <c r="Z29" s="23" t="str">
        <f>IF(F3="","",VLOOKUP(F3,Z8:AR10,18,0))</f>
        <v/>
      </c>
      <c r="AA29" s="1"/>
      <c r="AB29" s="1"/>
      <c r="AC29" s="23" t="s">
        <v>91</v>
      </c>
      <c r="AD29" s="1"/>
      <c r="AS29" s="11"/>
    </row>
    <row r="30" spans="1:45" ht="23" customHeight="1" thickBot="1">
      <c r="A30" s="9" t="s">
        <v>7</v>
      </c>
      <c r="B30" s="9"/>
      <c r="C30" s="9"/>
      <c r="D30" s="9"/>
      <c r="E30" s="9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"/>
      <c r="Z30" s="24" t="str">
        <f>IF(F3="","",VLOOKUP(F3,Z8:AR10,19,0))</f>
        <v/>
      </c>
      <c r="AA30" s="1"/>
      <c r="AB30" s="1"/>
      <c r="AC30" s="23" t="s">
        <v>92</v>
      </c>
      <c r="AD30" s="1"/>
      <c r="AS30" s="11"/>
    </row>
    <row r="31" spans="1:45" ht="23" customHeight="1" thickBot="1">
      <c r="A31" s="9"/>
      <c r="B31" s="9"/>
      <c r="C31" s="9"/>
      <c r="D31" s="9"/>
      <c r="E31" s="9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"/>
      <c r="Z31" s="1"/>
      <c r="AA31" s="1"/>
      <c r="AB31" s="1"/>
      <c r="AC31" s="23" t="s">
        <v>93</v>
      </c>
      <c r="AD31" s="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ht="23" customHeight="1" thickBot="1">
      <c r="A32" s="9"/>
      <c r="B32" s="9"/>
      <c r="C32" s="9"/>
      <c r="D32" s="9"/>
      <c r="E32" s="9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1"/>
      <c r="Z32" s="1"/>
      <c r="AA32" s="1"/>
      <c r="AB32" s="1"/>
      <c r="AC32" s="23" t="s">
        <v>94</v>
      </c>
      <c r="AD32" s="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ht="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3" t="s">
        <v>95</v>
      </c>
      <c r="AD33" s="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ht="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3" t="s">
        <v>96</v>
      </c>
      <c r="AD34" s="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</sheetData>
  <mergeCells count="72">
    <mergeCell ref="F32:X32"/>
    <mergeCell ref="A21:E21"/>
    <mergeCell ref="F21:G21"/>
    <mergeCell ref="I21:W21"/>
    <mergeCell ref="A22:E22"/>
    <mergeCell ref="F22:X22"/>
    <mergeCell ref="A16:E16"/>
    <mergeCell ref="F16:X16"/>
    <mergeCell ref="A17:E18"/>
    <mergeCell ref="F17:X17"/>
    <mergeCell ref="F18:X18"/>
    <mergeCell ref="J14:L14"/>
    <mergeCell ref="N14:P14"/>
    <mergeCell ref="R14:U14"/>
    <mergeCell ref="F15:H15"/>
    <mergeCell ref="J15:L15"/>
    <mergeCell ref="N15:P15"/>
    <mergeCell ref="R15:U15"/>
    <mergeCell ref="A10:E11"/>
    <mergeCell ref="F10:X10"/>
    <mergeCell ref="F11:X11"/>
    <mergeCell ref="A12:E13"/>
    <mergeCell ref="G12:H12"/>
    <mergeCell ref="J12:L12"/>
    <mergeCell ref="M12:Q12"/>
    <mergeCell ref="R12:X12"/>
    <mergeCell ref="F13:X13"/>
    <mergeCell ref="S1:T1"/>
    <mergeCell ref="U1:X1"/>
    <mergeCell ref="S2:T2"/>
    <mergeCell ref="U2:X2"/>
    <mergeCell ref="A3:E3"/>
    <mergeCell ref="F3:L3"/>
    <mergeCell ref="M3:Q3"/>
    <mergeCell ref="R3:X3"/>
    <mergeCell ref="A1:D1"/>
    <mergeCell ref="E1:F1"/>
    <mergeCell ref="G1:R1"/>
    <mergeCell ref="A4:E4"/>
    <mergeCell ref="F4:X4"/>
    <mergeCell ref="A5:E5"/>
    <mergeCell ref="F5:G5"/>
    <mergeCell ref="N5:X5"/>
    <mergeCell ref="A6:E6"/>
    <mergeCell ref="F6:X6"/>
    <mergeCell ref="A7:E7"/>
    <mergeCell ref="A23:E23"/>
    <mergeCell ref="F23:X23"/>
    <mergeCell ref="A24:E24"/>
    <mergeCell ref="F24:G24"/>
    <mergeCell ref="I24:M24"/>
    <mergeCell ref="P24:X24"/>
    <mergeCell ref="A25:E27"/>
    <mergeCell ref="F25:X25"/>
    <mergeCell ref="F26:X26"/>
    <mergeCell ref="F27:X27"/>
    <mergeCell ref="A28:E29"/>
    <mergeCell ref="F28:X28"/>
    <mergeCell ref="F29:X29"/>
    <mergeCell ref="A30:E32"/>
    <mergeCell ref="F30:X30"/>
    <mergeCell ref="F31:X31"/>
    <mergeCell ref="F7:J7"/>
    <mergeCell ref="L7:X7"/>
    <mergeCell ref="A8:E9"/>
    <mergeCell ref="F8:X8"/>
    <mergeCell ref="F9:X9"/>
    <mergeCell ref="A14:E15"/>
    <mergeCell ref="F14:H14"/>
    <mergeCell ref="A19:E20"/>
    <mergeCell ref="F19:X19"/>
    <mergeCell ref="F20:X20"/>
  </mergeCells>
  <phoneticPr fontId="1"/>
  <dataValidations count="7">
    <dataValidation type="list" allowBlank="1" showErrorMessage="1" sqref="R14:R15" xr:uid="{F9DBC964-F449-4D99-9535-5059276986A2}">
      <formula1>$AB$20:$AB$21</formula1>
    </dataValidation>
    <dataValidation type="list" allowBlank="1" showErrorMessage="1" sqref="R3" xr:uid="{ECCCF98C-A05E-44B6-B625-B18F9FD735E6}">
      <formula1>$Z$13:$Z$30</formula1>
    </dataValidation>
    <dataValidation type="list" allowBlank="1" showErrorMessage="1" sqref="M12" xr:uid="{95AE2005-8F7E-4C63-89A9-A2CD9ABAC3D9}">
      <formula1>$AC$13:$AC$59</formula1>
    </dataValidation>
    <dataValidation type="list" allowBlank="1" showErrorMessage="1" sqref="F21 F24" xr:uid="{53446C84-FA62-4F44-9E56-47C80C87D9DC}">
      <formula1>$AB$26:$AB$27</formula1>
    </dataValidation>
    <dataValidation type="list" allowBlank="1" showErrorMessage="1" sqref="F5" xr:uid="{3B83F554-F91C-4DD9-A5FD-0D29B6B4702E}">
      <formula1>$AB$13:$AB$15</formula1>
    </dataValidation>
    <dataValidation allowBlank="1" showErrorMessage="1" sqref="F4" xr:uid="{411D09AF-1F48-4560-A0E7-B529FAB5A3E0}"/>
    <dataValidation type="list" allowBlank="1" showErrorMessage="1" sqref="F3" xr:uid="{367BFC53-AFC4-4313-B8BE-F56618720735}">
      <formula1>$Z$8:$Z$10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骨董品情報</vt:lpstr>
      <vt:lpstr>骨董品情報!Print_Area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入院準備チェックリスト</dc:title>
  <dc:subject>家庭</dc:subject>
  <dc:creator/>
  <dc:description>【2024/02/25】
リリース</dc:description>
  <cp:lastModifiedBy/>
  <dcterms:created xsi:type="dcterms:W3CDTF">2021-07-12T23:19:09Z</dcterms:created>
  <dcterms:modified xsi:type="dcterms:W3CDTF">2024-02-27T22:34:24Z</dcterms:modified>
</cp:coreProperties>
</file>