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xr:revisionPtr revIDLastSave="0" documentId="8_{58CB0DFF-D7F4-4DF9-B604-F7DEC375944D}" xr6:coauthVersionLast="47" xr6:coauthVersionMax="47" xr10:uidLastSave="{00000000-0000-0000-0000-000000000000}"/>
  <bookViews>
    <workbookView xWindow="0" yWindow="0" windowWidth="15080" windowHeight="8360" tabRatio="830" xr2:uid="{00000000-000D-0000-FFFF-FFFF00000000}"/>
  </bookViews>
  <sheets>
    <sheet name="源泉徴収票" sheetId="5" r:id="rId1"/>
    <sheet name="給与所得者の扶養控除等（異動）申告書" sheetId="6" r:id="rId2"/>
    <sheet name="所得税源泉徴収簿" sheetId="1" r:id="rId3"/>
    <sheet name="給料・手当等の支給金額の内訳" sheetId="10" r:id="rId4"/>
    <sheet name="基礎控除申告書兼配偶者控除等申告書兼所得金額調整控除申告書" sheetId="7" r:id="rId5"/>
    <sheet name="保険料控除申告書" sheetId="9" r:id="rId6"/>
    <sheet name="賞与の税額表" sheetId="4" r:id="rId7"/>
  </sheets>
  <definedNames>
    <definedName name="_xlnm.Print_Area" localSheetId="4">基礎控除申告書兼配偶者控除等申告書兼所得金額調整控除申告書!$A$1:$CP$88</definedName>
    <definedName name="_xlnm.Print_Area" localSheetId="1">'給与所得者の扶養控除等（異動）申告書'!$A$1:$BM$104</definedName>
    <definedName name="_xlnm.Print_Area" localSheetId="3">給料・手当等の支給金額の内訳!$A$1:$BG$54</definedName>
    <definedName name="_xlnm.Print_Area" localSheetId="0">源泉徴収票!$A$1:$EX$234</definedName>
    <definedName name="_xlnm.Print_Area" localSheetId="2">所得税源泉徴収簿!$A$1:$BJ$113</definedName>
    <definedName name="_xlnm.Print_Area" localSheetId="5">保険料控除申告書!$A$1:$CA$86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12" i="5" l="1"/>
  <c r="O108" i="5"/>
  <c r="AM105" i="5"/>
  <c r="AK105" i="5"/>
  <c r="AI105" i="5"/>
  <c r="AG105" i="5"/>
  <c r="AE105" i="5"/>
  <c r="AC105" i="5"/>
  <c r="AA105" i="5"/>
  <c r="Y105" i="5"/>
  <c r="W105" i="5"/>
  <c r="U105" i="5"/>
  <c r="S105" i="5"/>
  <c r="Q105" i="5"/>
  <c r="O105" i="5"/>
  <c r="BU103" i="5" l="1"/>
  <c r="BR103" i="5"/>
  <c r="BO103" i="5"/>
  <c r="BE39" i="7"/>
  <c r="BS81" i="9" l="1"/>
  <c r="K69" i="9"/>
  <c r="Y70" i="9" s="1"/>
  <c r="K65" i="9"/>
  <c r="Y66" i="9" s="1"/>
  <c r="AF62" i="9"/>
  <c r="BS61" i="9"/>
  <c r="AF59" i="9"/>
  <c r="AF56" i="9"/>
  <c r="K52" i="9"/>
  <c r="AO44" i="5" s="1"/>
  <c r="K39" i="9"/>
  <c r="Y40" i="9" s="1"/>
  <c r="BT37" i="9"/>
  <c r="BU41" i="9" s="1"/>
  <c r="K35" i="9"/>
  <c r="Y36" i="9" s="1"/>
  <c r="AM36" i="9" s="1"/>
  <c r="AM40" i="9" s="1"/>
  <c r="BT34" i="9"/>
  <c r="BD41" i="9" s="1"/>
  <c r="AF32" i="9"/>
  <c r="AF29" i="9"/>
  <c r="BO28" i="9"/>
  <c r="AF26" i="9"/>
  <c r="AF23" i="9"/>
  <c r="BO22" i="9"/>
  <c r="AM66" i="9" l="1"/>
  <c r="AM70" i="9" s="1"/>
  <c r="AM53" i="9"/>
  <c r="BQ44" i="5"/>
  <c r="BC44" i="5"/>
  <c r="AA44" i="5"/>
  <c r="M44" i="5"/>
  <c r="BR45" i="9"/>
  <c r="AM79" i="9" l="1"/>
  <c r="AH103" i="5"/>
  <c r="AD103" i="5"/>
  <c r="Z103" i="5"/>
  <c r="V103" i="5"/>
  <c r="R103" i="5"/>
  <c r="C103" i="5"/>
  <c r="AS84" i="5"/>
  <c r="AS90" i="5"/>
  <c r="AS76" i="5"/>
  <c r="AS74" i="5"/>
  <c r="AS68" i="5"/>
  <c r="AS66" i="5"/>
  <c r="L92" i="5"/>
  <c r="L84" i="5"/>
  <c r="L76" i="5"/>
  <c r="L90" i="5"/>
  <c r="L82" i="5"/>
  <c r="L74" i="5"/>
  <c r="L68" i="5"/>
  <c r="L66" i="5"/>
  <c r="AF90" i="5"/>
  <c r="AF82" i="5"/>
  <c r="AF74" i="5"/>
  <c r="AF66" i="5"/>
  <c r="AS79" i="5"/>
  <c r="AU79" i="5"/>
  <c r="AW79" i="5"/>
  <c r="AY79" i="5"/>
  <c r="BA79" i="5"/>
  <c r="BC79" i="5"/>
  <c r="BE79" i="5"/>
  <c r="BG79" i="5"/>
  <c r="BI79" i="5"/>
  <c r="BK79" i="5"/>
  <c r="BM79" i="5"/>
  <c r="BO79" i="5"/>
  <c r="BO87" i="5"/>
  <c r="BM87" i="5"/>
  <c r="BK87" i="5"/>
  <c r="BI87" i="5"/>
  <c r="BG87" i="5"/>
  <c r="BE87" i="5"/>
  <c r="BC87" i="5"/>
  <c r="BA87" i="5"/>
  <c r="AY87" i="5"/>
  <c r="AW87" i="5"/>
  <c r="AU87" i="5"/>
  <c r="AS87" i="5"/>
  <c r="AU71" i="5"/>
  <c r="AW71" i="5"/>
  <c r="AY71" i="5"/>
  <c r="BA71" i="5"/>
  <c r="BC71" i="5"/>
  <c r="BE71" i="5"/>
  <c r="BG71" i="5"/>
  <c r="BI71" i="5"/>
  <c r="BK71" i="5"/>
  <c r="BM71" i="5"/>
  <c r="BO71" i="5"/>
  <c r="AS71" i="5"/>
  <c r="AD95" i="5"/>
  <c r="AF95" i="5"/>
  <c r="AH95" i="5"/>
  <c r="AB95" i="5"/>
  <c r="Z95" i="5"/>
  <c r="X95" i="5"/>
  <c r="V95" i="5"/>
  <c r="T95" i="5"/>
  <c r="R95" i="5"/>
  <c r="P95" i="5"/>
  <c r="N95" i="5"/>
  <c r="L95" i="5"/>
  <c r="AH87" i="5"/>
  <c r="AF87" i="5"/>
  <c r="AD87" i="5"/>
  <c r="AB87" i="5"/>
  <c r="Z87" i="5"/>
  <c r="X87" i="5"/>
  <c r="V87" i="5"/>
  <c r="R87" i="5"/>
  <c r="T87" i="5"/>
  <c r="P87" i="5"/>
  <c r="N87" i="5"/>
  <c r="L87" i="5"/>
  <c r="AH79" i="5"/>
  <c r="AF79" i="5"/>
  <c r="AD79" i="5"/>
  <c r="AB79" i="5"/>
  <c r="Z79" i="5"/>
  <c r="X79" i="5"/>
  <c r="V79" i="5"/>
  <c r="T79" i="5"/>
  <c r="R79" i="5"/>
  <c r="P79" i="5"/>
  <c r="N79" i="5"/>
  <c r="L79" i="5"/>
  <c r="L71" i="5"/>
  <c r="N71" i="5"/>
  <c r="P71" i="5"/>
  <c r="R71" i="5"/>
  <c r="T71" i="5"/>
  <c r="V71" i="5"/>
  <c r="X71" i="5"/>
  <c r="Z71" i="5"/>
  <c r="AB71" i="5"/>
  <c r="AD71" i="5"/>
  <c r="AF71" i="5"/>
  <c r="AH71" i="5"/>
  <c r="L63" i="5"/>
  <c r="N63" i="5"/>
  <c r="P63" i="5"/>
  <c r="R63" i="5"/>
  <c r="T63" i="5"/>
  <c r="V63" i="5"/>
  <c r="X63" i="5"/>
  <c r="Z63" i="5"/>
  <c r="AB63" i="5"/>
  <c r="AD63" i="5"/>
  <c r="AF63" i="5"/>
  <c r="AH63" i="5"/>
  <c r="L60" i="5"/>
  <c r="L58" i="5"/>
  <c r="AF58" i="5"/>
  <c r="BC59" i="5"/>
  <c r="BP63" i="5"/>
  <c r="M48" i="5"/>
  <c r="Y26" i="5"/>
  <c r="AG26" i="5"/>
  <c r="AJ26" i="5"/>
  <c r="AR26" i="5"/>
  <c r="BE26" i="5"/>
  <c r="BJ26" i="5"/>
  <c r="BO26" i="5"/>
  <c r="BB7" i="5"/>
  <c r="BD7" i="5"/>
  <c r="BF7" i="5"/>
  <c r="BH7" i="5"/>
  <c r="BJ7" i="5"/>
  <c r="BL7" i="5"/>
  <c r="BN7" i="5"/>
  <c r="BP7" i="5"/>
  <c r="BR7" i="5"/>
  <c r="BT7" i="5"/>
  <c r="BV7" i="5"/>
  <c r="AZ7" i="5"/>
  <c r="BO76" i="7" l="1"/>
  <c r="W42" i="7"/>
  <c r="W51" i="7" s="1"/>
  <c r="BF48" i="7"/>
  <c r="CT26" i="7"/>
  <c r="CA50" i="7" s="1"/>
  <c r="BZ24" i="7"/>
  <c r="CT39" i="7" l="1"/>
  <c r="CS39" i="7"/>
  <c r="Y63" i="7"/>
  <c r="BC63" i="5" s="1"/>
  <c r="CW36" i="7"/>
  <c r="CU36" i="7"/>
  <c r="CT36" i="7"/>
  <c r="CV36" i="7"/>
  <c r="Y58" i="7"/>
  <c r="CR60" i="7" s="1"/>
  <c r="CS36" i="7"/>
  <c r="CR36" i="7"/>
  <c r="CF61" i="7" l="1"/>
  <c r="CR56" i="7"/>
  <c r="CR62" i="7"/>
  <c r="CF56" i="7" l="1"/>
  <c r="X73" i="6" l="1"/>
  <c r="X70" i="6"/>
  <c r="X67" i="6"/>
  <c r="T73" i="6"/>
  <c r="T70" i="6"/>
  <c r="T67" i="6"/>
  <c r="P70" i="6"/>
  <c r="P67" i="6"/>
  <c r="EC181" i="5" l="1"/>
  <c r="EC63" i="5"/>
  <c r="BC181" i="5"/>
  <c r="AU13" i="5" l="1"/>
  <c r="BB11" i="5"/>
  <c r="V32" i="5" l="1"/>
  <c r="AN32" i="5"/>
  <c r="AP59" i="5"/>
  <c r="BP59" i="5"/>
  <c r="BI21" i="1" l="1"/>
  <c r="AI21" i="1"/>
  <c r="AU5" i="1"/>
  <c r="BC103" i="5" s="1"/>
  <c r="BF32" i="5" l="1"/>
  <c r="I12" i="5"/>
  <c r="I10" i="5"/>
  <c r="AZ9" i="5"/>
  <c r="I8" i="5"/>
  <c r="EE231" i="5" l="1"/>
  <c r="BE231" i="5"/>
  <c r="CO230" i="5"/>
  <c r="O230" i="5"/>
  <c r="CO226" i="5"/>
  <c r="O226" i="5"/>
  <c r="AM223" i="5"/>
  <c r="AK223" i="5"/>
  <c r="AI223" i="5"/>
  <c r="AG223" i="5"/>
  <c r="AE223" i="5"/>
  <c r="AC223" i="5"/>
  <c r="AA223" i="5"/>
  <c r="Y223" i="5"/>
  <c r="W223" i="5"/>
  <c r="U223" i="5"/>
  <c r="S223" i="5"/>
  <c r="Q223" i="5"/>
  <c r="O223" i="5"/>
  <c r="DZ221" i="5"/>
  <c r="DW221" i="5"/>
  <c r="DT221" i="5"/>
  <c r="DQ221" i="5"/>
  <c r="DN221" i="5"/>
  <c r="DK216" i="5"/>
  <c r="DH221" i="5"/>
  <c r="DD221" i="5"/>
  <c r="CZ221" i="5"/>
  <c r="CV221" i="5"/>
  <c r="CR221" i="5"/>
  <c r="CL221" i="5"/>
  <c r="CI221" i="5"/>
  <c r="CF221" i="5"/>
  <c r="CC221" i="5"/>
  <c r="AZ221" i="5"/>
  <c r="AW221" i="5"/>
  <c r="AT221" i="5"/>
  <c r="AQ221" i="5"/>
  <c r="AN221" i="5"/>
  <c r="AK216" i="5"/>
  <c r="AH221" i="5"/>
  <c r="AD221" i="5"/>
  <c r="Z221" i="5"/>
  <c r="V221" i="5"/>
  <c r="R221" i="5"/>
  <c r="L221" i="5"/>
  <c r="I221" i="5"/>
  <c r="F221" i="5"/>
  <c r="C221" i="5"/>
  <c r="AH213" i="5"/>
  <c r="AF213" i="5"/>
  <c r="AD213" i="5"/>
  <c r="AB213" i="5"/>
  <c r="Z213" i="5"/>
  <c r="X213" i="5"/>
  <c r="V213" i="5"/>
  <c r="T213" i="5"/>
  <c r="R213" i="5"/>
  <c r="P213" i="5"/>
  <c r="N213" i="5"/>
  <c r="L213" i="5"/>
  <c r="DS210" i="5"/>
  <c r="CL210" i="5"/>
  <c r="AS210" i="5"/>
  <c r="L210" i="5"/>
  <c r="EM208" i="5"/>
  <c r="DS208" i="5"/>
  <c r="DF208" i="5"/>
  <c r="CL208" i="5"/>
  <c r="BM208" i="5"/>
  <c r="AS208" i="5"/>
  <c r="AF208" i="5"/>
  <c r="L208" i="5"/>
  <c r="AH205" i="5"/>
  <c r="AF205" i="5"/>
  <c r="AD205" i="5"/>
  <c r="AB205" i="5"/>
  <c r="Z205" i="5"/>
  <c r="X205" i="5"/>
  <c r="V205" i="5"/>
  <c r="T205" i="5"/>
  <c r="R205" i="5"/>
  <c r="P205" i="5"/>
  <c r="N205" i="5"/>
  <c r="L205" i="5"/>
  <c r="DS202" i="5"/>
  <c r="CL202" i="5"/>
  <c r="AS202" i="5"/>
  <c r="L202" i="5"/>
  <c r="EM200" i="5"/>
  <c r="DS200" i="5"/>
  <c r="DF200" i="5"/>
  <c r="CL200" i="5"/>
  <c r="BM200" i="5"/>
  <c r="AS200" i="5"/>
  <c r="AF200" i="5"/>
  <c r="L200" i="5"/>
  <c r="AH197" i="5"/>
  <c r="AF197" i="5"/>
  <c r="AD197" i="5"/>
  <c r="AB197" i="5"/>
  <c r="Z197" i="5"/>
  <c r="X197" i="5"/>
  <c r="V197" i="5"/>
  <c r="T197" i="5"/>
  <c r="R197" i="5"/>
  <c r="P197" i="5"/>
  <c r="N197" i="5"/>
  <c r="L197" i="5"/>
  <c r="DS194" i="5"/>
  <c r="CL194" i="5"/>
  <c r="AS194" i="5"/>
  <c r="L194" i="5"/>
  <c r="EM192" i="5"/>
  <c r="DS192" i="5"/>
  <c r="DF192" i="5"/>
  <c r="CL192" i="5"/>
  <c r="BM192" i="5"/>
  <c r="AS192" i="5"/>
  <c r="AF192" i="5"/>
  <c r="L192" i="5"/>
  <c r="AH189" i="5"/>
  <c r="AF189" i="5"/>
  <c r="AD189" i="5"/>
  <c r="AB189" i="5"/>
  <c r="Z189" i="5"/>
  <c r="X189" i="5"/>
  <c r="V189" i="5"/>
  <c r="T189" i="5"/>
  <c r="R189" i="5"/>
  <c r="P189" i="5"/>
  <c r="N189" i="5"/>
  <c r="L189" i="5"/>
  <c r="DS186" i="5"/>
  <c r="CL186" i="5"/>
  <c r="AS186" i="5"/>
  <c r="L186" i="5"/>
  <c r="EM184" i="5"/>
  <c r="DS184" i="5"/>
  <c r="DF184" i="5"/>
  <c r="CL184" i="5"/>
  <c r="BM184" i="5"/>
  <c r="AS184" i="5"/>
  <c r="AF184" i="5"/>
  <c r="L184" i="5"/>
  <c r="AH181" i="5"/>
  <c r="AF181" i="5"/>
  <c r="AD181" i="5"/>
  <c r="AB181" i="5"/>
  <c r="Z181" i="5"/>
  <c r="X181" i="5"/>
  <c r="V181" i="5"/>
  <c r="T181" i="5"/>
  <c r="R181" i="5"/>
  <c r="P181" i="5"/>
  <c r="N181" i="5"/>
  <c r="L181" i="5"/>
  <c r="CL178" i="5"/>
  <c r="L178" i="5"/>
  <c r="EC177" i="5"/>
  <c r="BC177" i="5"/>
  <c r="DF176" i="5"/>
  <c r="CL176" i="5"/>
  <c r="AF176" i="5"/>
  <c r="L176" i="5"/>
  <c r="EJ172" i="5"/>
  <c r="DV172" i="5"/>
  <c r="DK172" i="5"/>
  <c r="DG172" i="5"/>
  <c r="DA172" i="5"/>
  <c r="CM172" i="5"/>
  <c r="BJ172" i="5"/>
  <c r="AV172" i="5"/>
  <c r="AK172" i="5"/>
  <c r="AG172" i="5"/>
  <c r="AA172" i="5"/>
  <c r="M172" i="5"/>
  <c r="EJ167" i="5"/>
  <c r="DV167" i="5"/>
  <c r="DK167" i="5"/>
  <c r="DG167" i="5"/>
  <c r="DA167" i="5"/>
  <c r="CM167" i="5"/>
  <c r="BJ167" i="5"/>
  <c r="AV167" i="5"/>
  <c r="AK167" i="5"/>
  <c r="AG167" i="5"/>
  <c r="AA167" i="5"/>
  <c r="M167" i="5"/>
  <c r="EQ162" i="5"/>
  <c r="EC162" i="5"/>
  <c r="DO162" i="5"/>
  <c r="DA162" i="5"/>
  <c r="CM162" i="5"/>
  <c r="BQ162" i="5"/>
  <c r="BC162" i="5"/>
  <c r="AO162" i="5"/>
  <c r="AA162" i="5"/>
  <c r="M162" i="5"/>
  <c r="CC159" i="5"/>
  <c r="C159" i="5"/>
  <c r="CC157" i="5"/>
  <c r="C157" i="5"/>
  <c r="CC155" i="5"/>
  <c r="C155" i="5"/>
  <c r="CG153" i="5"/>
  <c r="G153" i="5"/>
  <c r="ET144" i="5"/>
  <c r="EO144" i="5"/>
  <c r="EJ144" i="5"/>
  <c r="EE144" i="5"/>
  <c r="DZ144" i="5"/>
  <c r="DW144" i="5"/>
  <c r="DR144" i="5"/>
  <c r="DO144" i="5"/>
  <c r="DJ144" i="5"/>
  <c r="DG144" i="5"/>
  <c r="DD144" i="5"/>
  <c r="CY144" i="5"/>
  <c r="BT144" i="5"/>
  <c r="BO144" i="5"/>
  <c r="BJ144" i="5"/>
  <c r="BE144" i="5"/>
  <c r="AZ144" i="5"/>
  <c r="AW144" i="5"/>
  <c r="AR144" i="5"/>
  <c r="AO144" i="5"/>
  <c r="AJ144" i="5"/>
  <c r="AG144" i="5"/>
  <c r="AD144" i="5"/>
  <c r="Y144" i="5"/>
  <c r="CI130" i="5"/>
  <c r="I130" i="5"/>
  <c r="BV125" i="5"/>
  <c r="BT125" i="5"/>
  <c r="BR125" i="5"/>
  <c r="BP125" i="5"/>
  <c r="BN125" i="5"/>
  <c r="BL125" i="5"/>
  <c r="BJ125" i="5"/>
  <c r="BH125" i="5"/>
  <c r="BF125" i="5"/>
  <c r="BD125" i="5"/>
  <c r="BB125" i="5"/>
  <c r="AZ125" i="5"/>
  <c r="EA123" i="5"/>
  <c r="BA123" i="5"/>
  <c r="EE113" i="5"/>
  <c r="CO112" i="5"/>
  <c r="CO108" i="5"/>
  <c r="DM105" i="5"/>
  <c r="DK105" i="5"/>
  <c r="DI105" i="5"/>
  <c r="DG105" i="5"/>
  <c r="DE105" i="5"/>
  <c r="DC105" i="5"/>
  <c r="DA105" i="5"/>
  <c r="CY105" i="5"/>
  <c r="CW105" i="5"/>
  <c r="CU105" i="5"/>
  <c r="CS105" i="5"/>
  <c r="CQ105" i="5"/>
  <c r="CO105" i="5"/>
  <c r="DZ103" i="5"/>
  <c r="DW103" i="5"/>
  <c r="DT103" i="5"/>
  <c r="DQ103" i="5"/>
  <c r="DN103" i="5"/>
  <c r="DH103" i="5"/>
  <c r="DD103" i="5"/>
  <c r="CZ103" i="5"/>
  <c r="CV103" i="5"/>
  <c r="CR103" i="5"/>
  <c r="CL103" i="5"/>
  <c r="CI103" i="5"/>
  <c r="CF103" i="5"/>
  <c r="CC103" i="5"/>
  <c r="BU221" i="5"/>
  <c r="ER221" i="5"/>
  <c r="BO221" i="5"/>
  <c r="EO95" i="5"/>
  <c r="EM95" i="5"/>
  <c r="EK95" i="5"/>
  <c r="EI95" i="5"/>
  <c r="EG95" i="5"/>
  <c r="EE95" i="5"/>
  <c r="EC95" i="5"/>
  <c r="EA95" i="5"/>
  <c r="DY95" i="5"/>
  <c r="DW95" i="5"/>
  <c r="DU95" i="5"/>
  <c r="DS95" i="5"/>
  <c r="DH95" i="5"/>
  <c r="DF95" i="5"/>
  <c r="DD95" i="5"/>
  <c r="DB95" i="5"/>
  <c r="CZ95" i="5"/>
  <c r="CX95" i="5"/>
  <c r="CV95" i="5"/>
  <c r="CT95" i="5"/>
  <c r="CR95" i="5"/>
  <c r="CP95" i="5"/>
  <c r="CN95" i="5"/>
  <c r="CL95" i="5"/>
  <c r="DS92" i="5"/>
  <c r="CL92" i="5"/>
  <c r="EM90" i="5"/>
  <c r="DS90" i="5"/>
  <c r="DF90" i="5"/>
  <c r="CL90" i="5"/>
  <c r="EQ87" i="5"/>
  <c r="EO87" i="5"/>
  <c r="EM87" i="5"/>
  <c r="EK87" i="5"/>
  <c r="EI87" i="5"/>
  <c r="EG87" i="5"/>
  <c r="EE87" i="5"/>
  <c r="EC87" i="5"/>
  <c r="EA87" i="5"/>
  <c r="DY87" i="5"/>
  <c r="DW87" i="5"/>
  <c r="DU87" i="5"/>
  <c r="DS87" i="5"/>
  <c r="DH87" i="5"/>
  <c r="DF87" i="5"/>
  <c r="DD87" i="5"/>
  <c r="DB87" i="5"/>
  <c r="CZ87" i="5"/>
  <c r="CX87" i="5"/>
  <c r="CV87" i="5"/>
  <c r="CT87" i="5"/>
  <c r="CR87" i="5"/>
  <c r="CP87" i="5"/>
  <c r="CN87" i="5"/>
  <c r="CL87" i="5"/>
  <c r="DS84" i="5"/>
  <c r="CL84" i="5"/>
  <c r="EM82" i="5"/>
  <c r="DS82" i="5"/>
  <c r="DF82" i="5"/>
  <c r="CL82" i="5"/>
  <c r="EO79" i="5"/>
  <c r="EM79" i="5"/>
  <c r="EK79" i="5"/>
  <c r="EI79" i="5"/>
  <c r="EG79" i="5"/>
  <c r="EE79" i="5"/>
  <c r="EC79" i="5"/>
  <c r="EA79" i="5"/>
  <c r="DY79" i="5"/>
  <c r="DW79" i="5"/>
  <c r="DU79" i="5"/>
  <c r="DS79" i="5"/>
  <c r="DH79" i="5"/>
  <c r="DF79" i="5"/>
  <c r="DD79" i="5"/>
  <c r="DB79" i="5"/>
  <c r="CZ79" i="5"/>
  <c r="CX79" i="5"/>
  <c r="CV79" i="5"/>
  <c r="CT79" i="5"/>
  <c r="CR79" i="5"/>
  <c r="CP79" i="5"/>
  <c r="CN79" i="5"/>
  <c r="CL79" i="5"/>
  <c r="DS76" i="5"/>
  <c r="CL76" i="5"/>
  <c r="EM74" i="5"/>
  <c r="DS74" i="5"/>
  <c r="DF74" i="5"/>
  <c r="CL74" i="5"/>
  <c r="EO71" i="5"/>
  <c r="EM71" i="5"/>
  <c r="EK71" i="5"/>
  <c r="EI71" i="5"/>
  <c r="EG71" i="5"/>
  <c r="EE71" i="5"/>
  <c r="EC71" i="5"/>
  <c r="EA71" i="5"/>
  <c r="DY71" i="5"/>
  <c r="DW71" i="5"/>
  <c r="DU71" i="5"/>
  <c r="DS71" i="5"/>
  <c r="DH71" i="5"/>
  <c r="DF71" i="5"/>
  <c r="DD71" i="5"/>
  <c r="DB71" i="5"/>
  <c r="CZ71" i="5"/>
  <c r="CX71" i="5"/>
  <c r="CV71" i="5"/>
  <c r="CT71" i="5"/>
  <c r="CR71" i="5"/>
  <c r="CP71" i="5"/>
  <c r="CN71" i="5"/>
  <c r="CL71" i="5"/>
  <c r="EQ69" i="5"/>
  <c r="DS68" i="5"/>
  <c r="CL68" i="5"/>
  <c r="EM66" i="5"/>
  <c r="DS66" i="5"/>
  <c r="DF66" i="5"/>
  <c r="CL66" i="5"/>
  <c r="DH63" i="5"/>
  <c r="DF63" i="5"/>
  <c r="DD63" i="5"/>
  <c r="DB63" i="5"/>
  <c r="CZ63" i="5"/>
  <c r="CX63" i="5"/>
  <c r="CV63" i="5"/>
  <c r="CT63" i="5"/>
  <c r="CR63" i="5"/>
  <c r="CP63" i="5"/>
  <c r="CN63" i="5"/>
  <c r="CL63" i="5"/>
  <c r="CL60" i="5"/>
  <c r="EC59" i="5"/>
  <c r="BP177" i="5"/>
  <c r="AP177" i="5"/>
  <c r="DF58" i="5"/>
  <c r="CL58" i="5"/>
  <c r="EJ54" i="5"/>
  <c r="DV54" i="5"/>
  <c r="DK54" i="5"/>
  <c r="DG54" i="5"/>
  <c r="DA54" i="5"/>
  <c r="CM54" i="5"/>
  <c r="EJ49" i="5"/>
  <c r="DV49" i="5"/>
  <c r="DK49" i="5"/>
  <c r="DG49" i="5"/>
  <c r="DA49" i="5"/>
  <c r="CM49" i="5"/>
  <c r="EQ44" i="5"/>
  <c r="EC44" i="5"/>
  <c r="DO44" i="5"/>
  <c r="DA44" i="5"/>
  <c r="CM44" i="5"/>
  <c r="CC41" i="5"/>
  <c r="CC39" i="5"/>
  <c r="CC37" i="5"/>
  <c r="CG35" i="5"/>
  <c r="EF32" i="5"/>
  <c r="DN150" i="5"/>
  <c r="CV32" i="5"/>
  <c r="ET26" i="5"/>
  <c r="EO26" i="5"/>
  <c r="EJ26" i="5"/>
  <c r="EE26" i="5"/>
  <c r="DZ26" i="5"/>
  <c r="DW26" i="5"/>
  <c r="DR26" i="5"/>
  <c r="DO26" i="5"/>
  <c r="DJ26" i="5"/>
  <c r="DG26" i="5"/>
  <c r="DD26" i="5"/>
  <c r="CY26" i="5"/>
  <c r="CI14" i="5"/>
  <c r="AU131" i="5"/>
  <c r="I128" i="5"/>
  <c r="BB129" i="5"/>
  <c r="I126" i="5"/>
  <c r="AZ127" i="5"/>
  <c r="I124" i="5"/>
  <c r="EV7" i="5"/>
  <c r="ET7" i="5"/>
  <c r="ER7" i="5"/>
  <c r="EP7" i="5"/>
  <c r="EN7" i="5"/>
  <c r="EL7" i="5"/>
  <c r="EJ7" i="5"/>
  <c r="EH7" i="5"/>
  <c r="EF7" i="5"/>
  <c r="ED7" i="5"/>
  <c r="EB7" i="5"/>
  <c r="DZ7" i="5"/>
  <c r="EA5" i="5"/>
  <c r="CL5" i="5"/>
  <c r="EK3" i="5"/>
  <c r="DV3" i="5"/>
  <c r="DK3" i="5"/>
  <c r="DI3" i="5"/>
  <c r="DG3" i="5"/>
  <c r="DE3" i="5"/>
  <c r="DC3" i="5"/>
  <c r="DA3" i="5"/>
  <c r="CY3" i="5"/>
  <c r="CW3" i="5"/>
  <c r="CU3" i="5"/>
  <c r="CS3" i="5"/>
  <c r="CQ3" i="5"/>
  <c r="CO3" i="5"/>
  <c r="CM3" i="5"/>
  <c r="CK3" i="5"/>
  <c r="CI3" i="5"/>
  <c r="CG3" i="5"/>
  <c r="CE3" i="5"/>
  <c r="CC3" i="5"/>
  <c r="EL2" i="5"/>
  <c r="CD2" i="5"/>
  <c r="DN32" i="5" l="1"/>
  <c r="EO103" i="5"/>
  <c r="EU103" i="5"/>
  <c r="CI124" i="5"/>
  <c r="CI126" i="5"/>
  <c r="DZ127" i="5"/>
  <c r="CI128" i="5"/>
  <c r="EB129" i="5"/>
  <c r="DU131" i="5"/>
  <c r="V150" i="5"/>
  <c r="BF150" i="5"/>
  <c r="CV150" i="5"/>
  <c r="EF150" i="5"/>
  <c r="DP177" i="5"/>
  <c r="EP177" i="5"/>
  <c r="BR221" i="5"/>
  <c r="EO221" i="5"/>
  <c r="EU221" i="5"/>
  <c r="CI8" i="5"/>
  <c r="DZ9" i="5"/>
  <c r="CI10" i="5"/>
  <c r="EB11" i="5"/>
  <c r="CI12" i="5"/>
  <c r="DU13" i="5"/>
  <c r="DP59" i="5"/>
  <c r="EP59" i="5"/>
  <c r="ER103" i="5"/>
  <c r="AN150" i="5"/>
  <c r="A2" i="1" l="1"/>
  <c r="O103" i="5" l="1"/>
  <c r="G26" i="5"/>
  <c r="K26" i="5"/>
  <c r="C26" i="5"/>
  <c r="Z121" i="1"/>
  <c r="V121" i="1"/>
  <c r="Z120" i="1"/>
  <c r="V120" i="1"/>
  <c r="Z119" i="1"/>
  <c r="V119" i="1"/>
  <c r="BN118" i="1"/>
  <c r="Z118" i="1"/>
  <c r="Z117" i="1"/>
  <c r="AA106" i="1"/>
  <c r="M106" i="1"/>
  <c r="H106" i="1"/>
  <c r="AT34" i="1" s="1"/>
  <c r="P103" i="1"/>
  <c r="P100" i="1"/>
  <c r="P97" i="1"/>
  <c r="P94" i="1"/>
  <c r="P91" i="1"/>
  <c r="AA86" i="1"/>
  <c r="M86" i="1"/>
  <c r="AT49" i="1" s="1"/>
  <c r="C32" i="5" s="1"/>
  <c r="H86" i="1"/>
  <c r="P83" i="1"/>
  <c r="P80" i="1"/>
  <c r="P77" i="1"/>
  <c r="P74" i="1"/>
  <c r="P71" i="1"/>
  <c r="P68" i="1"/>
  <c r="P65" i="1"/>
  <c r="P62" i="1"/>
  <c r="P59" i="1"/>
  <c r="P56" i="1"/>
  <c r="P53" i="1"/>
  <c r="P50" i="1"/>
  <c r="P47" i="1"/>
  <c r="P44" i="1"/>
  <c r="P41" i="1"/>
  <c r="P38" i="1"/>
  <c r="P35" i="1"/>
  <c r="P32" i="1"/>
  <c r="P29" i="1"/>
  <c r="P26" i="1"/>
  <c r="P23" i="1"/>
  <c r="P20" i="1"/>
  <c r="P17" i="1"/>
  <c r="P14" i="1"/>
  <c r="O26" i="5" l="1"/>
  <c r="CO26" i="5" s="1"/>
  <c r="K144" i="5"/>
  <c r="CK144" i="5"/>
  <c r="CK26" i="5"/>
  <c r="CO103" i="5"/>
  <c r="CO221" i="5"/>
  <c r="O221" i="5"/>
  <c r="BQ38" i="1"/>
  <c r="BP38" i="1"/>
  <c r="BQ29" i="1"/>
  <c r="BR29" i="1"/>
  <c r="BP29" i="1"/>
  <c r="BQ59" i="1"/>
  <c r="BR59" i="1"/>
  <c r="BP59" i="1"/>
  <c r="BQ17" i="1"/>
  <c r="BO17" i="1" s="1"/>
  <c r="BN17" i="1" s="1"/>
  <c r="W17" i="1" s="1"/>
  <c r="AD17" i="1" s="1"/>
  <c r="BR17" i="1"/>
  <c r="BP17" i="1"/>
  <c r="V118" i="1"/>
  <c r="X94" i="1" s="1"/>
  <c r="W95" i="1" s="1"/>
  <c r="AD94" i="1" s="1"/>
  <c r="BQ62" i="1"/>
  <c r="BR62" i="1"/>
  <c r="BP62" i="1"/>
  <c r="BQ50" i="1"/>
  <c r="BR50" i="1"/>
  <c r="BP50" i="1"/>
  <c r="BQ74" i="1"/>
  <c r="BR74" i="1"/>
  <c r="BP74" i="1"/>
  <c r="BQ32" i="1"/>
  <c r="BP32" i="1"/>
  <c r="BQ53" i="1"/>
  <c r="BR53" i="1"/>
  <c r="BP53" i="1"/>
  <c r="BQ77" i="1"/>
  <c r="BR77" i="1"/>
  <c r="BP77" i="1"/>
  <c r="BQ14" i="1"/>
  <c r="BR14" i="1"/>
  <c r="BP14" i="1"/>
  <c r="BQ41" i="1"/>
  <c r="BO41" i="1" s="1"/>
  <c r="BN41" i="1" s="1"/>
  <c r="W41" i="1" s="1"/>
  <c r="AD41" i="1" s="1"/>
  <c r="BR41" i="1"/>
  <c r="BP41" i="1"/>
  <c r="BQ65" i="1"/>
  <c r="BO65" i="1" s="1"/>
  <c r="BN65" i="1" s="1"/>
  <c r="W65" i="1" s="1"/>
  <c r="AD65" i="1" s="1"/>
  <c r="BR65" i="1"/>
  <c r="BP65" i="1"/>
  <c r="BQ23" i="1"/>
  <c r="BR23" i="1"/>
  <c r="BP23" i="1"/>
  <c r="BO23" i="1" s="1"/>
  <c r="BN23" i="1" s="1"/>
  <c r="W23" i="1" s="1"/>
  <c r="AD23" i="1" s="1"/>
  <c r="BQ68" i="1"/>
  <c r="BR68" i="1"/>
  <c r="BP68" i="1"/>
  <c r="BQ35" i="1"/>
  <c r="BR35" i="1"/>
  <c r="BP35" i="1"/>
  <c r="BQ56" i="1"/>
  <c r="BR56" i="1"/>
  <c r="BP56" i="1"/>
  <c r="BQ80" i="1"/>
  <c r="BR80" i="1"/>
  <c r="BP80" i="1"/>
  <c r="BQ83" i="1"/>
  <c r="BR83" i="1"/>
  <c r="BP83" i="1"/>
  <c r="BQ20" i="1"/>
  <c r="BP20" i="1"/>
  <c r="BQ44" i="1"/>
  <c r="BR44" i="1"/>
  <c r="BP44" i="1"/>
  <c r="BQ47" i="1"/>
  <c r="BR47" i="1"/>
  <c r="BP47" i="1"/>
  <c r="BQ26" i="1"/>
  <c r="BP26" i="1"/>
  <c r="BQ71" i="1"/>
  <c r="BR71" i="1"/>
  <c r="BP71" i="1"/>
  <c r="V117" i="1"/>
  <c r="X91" i="1" s="1"/>
  <c r="W92" i="1" s="1"/>
  <c r="BC221" i="5"/>
  <c r="EC103" i="5"/>
  <c r="EC221" i="5"/>
  <c r="CC150" i="5"/>
  <c r="CC32" i="5"/>
  <c r="C150" i="5"/>
  <c r="BO14" i="1"/>
  <c r="AT31" i="1"/>
  <c r="AT37" i="1" s="1"/>
  <c r="AT44" i="1" s="1"/>
  <c r="BO83" i="1"/>
  <c r="BN83" i="1" s="1"/>
  <c r="W83" i="1" s="1"/>
  <c r="AD83" i="1" s="1"/>
  <c r="BT17" i="1"/>
  <c r="BU17" i="1" s="1"/>
  <c r="BV17" i="1" s="1"/>
  <c r="CA17" i="1" s="1"/>
  <c r="BT23" i="1"/>
  <c r="BU23" i="1" s="1"/>
  <c r="BV23" i="1" s="1"/>
  <c r="CA23" i="1" s="1"/>
  <c r="BT29" i="1"/>
  <c r="BU29" i="1" s="1"/>
  <c r="BV29" i="1" s="1"/>
  <c r="CA29" i="1" s="1"/>
  <c r="BT35" i="1"/>
  <c r="BU35" i="1" s="1"/>
  <c r="BV35" i="1" s="1"/>
  <c r="CA35" i="1" s="1"/>
  <c r="BT38" i="1"/>
  <c r="BU38" i="1" s="1"/>
  <c r="BV38" i="1" s="1"/>
  <c r="CA38" i="1" s="1"/>
  <c r="BT41" i="1"/>
  <c r="BU41" i="1" s="1"/>
  <c r="BV41" i="1" s="1"/>
  <c r="CA41" i="1" s="1"/>
  <c r="P86" i="1"/>
  <c r="BT14" i="1"/>
  <c r="BU14" i="1" s="1"/>
  <c r="BV14" i="1" s="1"/>
  <c r="BW14" i="1" s="1"/>
  <c r="BT20" i="1"/>
  <c r="BU20" i="1" s="1"/>
  <c r="BV20" i="1" s="1"/>
  <c r="BW20" i="1" s="1"/>
  <c r="BT26" i="1"/>
  <c r="BU26" i="1" s="1"/>
  <c r="BV26" i="1" s="1"/>
  <c r="CA26" i="1" s="1"/>
  <c r="BO29" i="1"/>
  <c r="BN29" i="1" s="1"/>
  <c r="W29" i="1" s="1"/>
  <c r="AD29" i="1" s="1"/>
  <c r="BO32" i="1"/>
  <c r="BN32" i="1" s="1"/>
  <c r="W32" i="1" s="1"/>
  <c r="AD32" i="1" s="1"/>
  <c r="BT32" i="1"/>
  <c r="BU32" i="1" s="1"/>
  <c r="BV32" i="1" s="1"/>
  <c r="CA32" i="1" s="1"/>
  <c r="BO35" i="1"/>
  <c r="BN35" i="1" s="1"/>
  <c r="W35" i="1" s="1"/>
  <c r="AD35" i="1" s="1"/>
  <c r="BT44" i="1"/>
  <c r="BU44" i="1" s="1"/>
  <c r="BV44" i="1" s="1"/>
  <c r="CA44" i="1" s="1"/>
  <c r="BT83" i="1"/>
  <c r="BU83" i="1" s="1"/>
  <c r="BV83" i="1" s="1"/>
  <c r="BW83" i="1" s="1"/>
  <c r="P106" i="1"/>
  <c r="X97" i="1"/>
  <c r="W98" i="1" s="1"/>
  <c r="AD97" i="1" s="1"/>
  <c r="X100" i="1"/>
  <c r="W101" i="1" s="1"/>
  <c r="AD100" i="1" s="1"/>
  <c r="X103" i="1"/>
  <c r="W104" i="1" s="1"/>
  <c r="AD103" i="1" s="1"/>
  <c r="BW17" i="1"/>
  <c r="BW35" i="1"/>
  <c r="BO47" i="1"/>
  <c r="BN47" i="1" s="1"/>
  <c r="W47" i="1" s="1"/>
  <c r="AD47" i="1" s="1"/>
  <c r="BT47" i="1"/>
  <c r="BU47" i="1" s="1"/>
  <c r="BV47" i="1" s="1"/>
  <c r="BT50" i="1"/>
  <c r="BU50" i="1" s="1"/>
  <c r="BV50" i="1" s="1"/>
  <c r="BO50" i="1"/>
  <c r="BN50" i="1" s="1"/>
  <c r="W50" i="1" s="1"/>
  <c r="AD50" i="1" s="1"/>
  <c r="AT70" i="1"/>
  <c r="BT53" i="1"/>
  <c r="BU53" i="1" s="1"/>
  <c r="BV53" i="1" s="1"/>
  <c r="BO53" i="1"/>
  <c r="BN53" i="1" s="1"/>
  <c r="W53" i="1" s="1"/>
  <c r="AD53" i="1" s="1"/>
  <c r="BO56" i="1"/>
  <c r="BN56" i="1" s="1"/>
  <c r="W56" i="1" s="1"/>
  <c r="AD56" i="1" s="1"/>
  <c r="BT56" i="1"/>
  <c r="BU56" i="1" s="1"/>
  <c r="BV56" i="1" s="1"/>
  <c r="BO59" i="1"/>
  <c r="BN59" i="1" s="1"/>
  <c r="W59" i="1" s="1"/>
  <c r="AD59" i="1" s="1"/>
  <c r="BT59" i="1"/>
  <c r="BU59" i="1" s="1"/>
  <c r="BV59" i="1" s="1"/>
  <c r="BO62" i="1"/>
  <c r="BN62" i="1" s="1"/>
  <c r="W62" i="1" s="1"/>
  <c r="AD62" i="1" s="1"/>
  <c r="BT62" i="1"/>
  <c r="BU62" i="1" s="1"/>
  <c r="BV62" i="1" s="1"/>
  <c r="BT65" i="1"/>
  <c r="BU65" i="1" s="1"/>
  <c r="BV65" i="1" s="1"/>
  <c r="BO68" i="1"/>
  <c r="BN68" i="1" s="1"/>
  <c r="W68" i="1" s="1"/>
  <c r="AD68" i="1" s="1"/>
  <c r="BT68" i="1"/>
  <c r="BU68" i="1" s="1"/>
  <c r="BV68" i="1" s="1"/>
  <c r="BT80" i="1"/>
  <c r="BU80" i="1" s="1"/>
  <c r="BV80" i="1" s="1"/>
  <c r="BO80" i="1"/>
  <c r="BN80" i="1" s="1"/>
  <c r="W80" i="1" s="1"/>
  <c r="AD80" i="1" s="1"/>
  <c r="BT71" i="1"/>
  <c r="BU71" i="1" s="1"/>
  <c r="BV71" i="1" s="1"/>
  <c r="BO71" i="1"/>
  <c r="BN71" i="1" s="1"/>
  <c r="W71" i="1" s="1"/>
  <c r="AD71" i="1" s="1"/>
  <c r="BT77" i="1"/>
  <c r="BU77" i="1" s="1"/>
  <c r="BV77" i="1" s="1"/>
  <c r="BO77" i="1"/>
  <c r="BN77" i="1" s="1"/>
  <c r="W77" i="1" s="1"/>
  <c r="AD77" i="1" s="1"/>
  <c r="BO74" i="1"/>
  <c r="BN74" i="1" s="1"/>
  <c r="W74" i="1" s="1"/>
  <c r="AD74" i="1" s="1"/>
  <c r="BT74" i="1"/>
  <c r="BU74" i="1" s="1"/>
  <c r="BV74" i="1" s="1"/>
  <c r="BW23" i="1" l="1"/>
  <c r="BO26" i="1"/>
  <c r="BN26" i="1" s="1"/>
  <c r="W26" i="1" s="1"/>
  <c r="AD26" i="1" s="1"/>
  <c r="BO20" i="1"/>
  <c r="BN20" i="1" s="1"/>
  <c r="W20" i="1" s="1"/>
  <c r="AD20" i="1" s="1"/>
  <c r="BO38" i="1"/>
  <c r="BN38" i="1" s="1"/>
  <c r="W38" i="1" s="1"/>
  <c r="AD38" i="1" s="1"/>
  <c r="CO144" i="5"/>
  <c r="O144" i="5"/>
  <c r="BO44" i="1"/>
  <c r="BN44" i="1" s="1"/>
  <c r="W44" i="1" s="1"/>
  <c r="AD44" i="1" s="1"/>
  <c r="CA83" i="1"/>
  <c r="CA20" i="1"/>
  <c r="CB20" i="1" s="1"/>
  <c r="CC20" i="1" s="1"/>
  <c r="CD20" i="1" s="1"/>
  <c r="CB32" i="1"/>
  <c r="CB41" i="1"/>
  <c r="CB83" i="1"/>
  <c r="CC83" i="1" s="1"/>
  <c r="CD83" i="1" s="1"/>
  <c r="CB38" i="1"/>
  <c r="BX83" i="1"/>
  <c r="BY83" i="1" s="1"/>
  <c r="BZ83" i="1" s="1"/>
  <c r="CB26" i="1"/>
  <c r="CB35" i="1"/>
  <c r="CC35" i="1" s="1"/>
  <c r="CD35" i="1" s="1"/>
  <c r="BX17" i="1"/>
  <c r="BY17" i="1" s="1"/>
  <c r="BZ17" i="1" s="1"/>
  <c r="CB17" i="1"/>
  <c r="CC17" i="1" s="1"/>
  <c r="CD17" i="1" s="1"/>
  <c r="CB29" i="1"/>
  <c r="BX35" i="1"/>
  <c r="BY35" i="1" s="1"/>
  <c r="BZ35" i="1" s="1"/>
  <c r="BW29" i="1"/>
  <c r="CB44" i="1"/>
  <c r="BX23" i="1"/>
  <c r="BY23" i="1" s="1"/>
  <c r="BZ23" i="1" s="1"/>
  <c r="BX20" i="1"/>
  <c r="BY20" i="1" s="1"/>
  <c r="BZ20" i="1" s="1"/>
  <c r="CB23" i="1"/>
  <c r="CC23" i="1" s="1"/>
  <c r="CD23" i="1" s="1"/>
  <c r="BX14" i="1"/>
  <c r="BY14" i="1" s="1"/>
  <c r="BZ14" i="1" s="1"/>
  <c r="BN14" i="1"/>
  <c r="W14" i="1" s="1"/>
  <c r="AT19" i="5"/>
  <c r="DT19" i="5" s="1"/>
  <c r="BW26" i="1"/>
  <c r="P19" i="5"/>
  <c r="CP137" i="5" s="1"/>
  <c r="BO90" i="1"/>
  <c r="BO92" i="1" s="1"/>
  <c r="BO95" i="1" s="1"/>
  <c r="BW44" i="1"/>
  <c r="CC44" i="1" s="1"/>
  <c r="CD44" i="1" s="1"/>
  <c r="BW41" i="1"/>
  <c r="BW32" i="1"/>
  <c r="CA14" i="1"/>
  <c r="BW38" i="1"/>
  <c r="CA80" i="1"/>
  <c r="BW80" i="1"/>
  <c r="CA47" i="1"/>
  <c r="BW47" i="1"/>
  <c r="CA74" i="1"/>
  <c r="BW74" i="1"/>
  <c r="CA62" i="1"/>
  <c r="BW62" i="1"/>
  <c r="X106" i="1"/>
  <c r="BB34" i="1" s="1"/>
  <c r="AD91" i="1"/>
  <c r="AD106" i="1" s="1"/>
  <c r="CA77" i="1"/>
  <c r="BW77" i="1"/>
  <c r="CA71" i="1"/>
  <c r="BW71" i="1"/>
  <c r="CA65" i="1"/>
  <c r="BW65" i="1"/>
  <c r="CA59" i="1"/>
  <c r="BW59" i="1"/>
  <c r="CA56" i="1"/>
  <c r="BW56" i="1"/>
  <c r="CA68" i="1"/>
  <c r="BW68" i="1"/>
  <c r="CA53" i="1"/>
  <c r="BW53" i="1"/>
  <c r="CA50" i="1"/>
  <c r="BW50" i="1"/>
  <c r="CC29" i="1" l="1"/>
  <c r="CD29" i="1" s="1"/>
  <c r="CC38" i="1"/>
  <c r="CD38" i="1" s="1"/>
  <c r="CC32" i="1"/>
  <c r="CD32" i="1" s="1"/>
  <c r="BO94" i="1"/>
  <c r="BO97" i="1" s="1"/>
  <c r="AT40" i="1" s="1"/>
  <c r="DT137" i="5"/>
  <c r="CB77" i="1"/>
  <c r="CC77" i="1" s="1"/>
  <c r="CD77" i="1" s="1"/>
  <c r="CB59" i="1"/>
  <c r="CC59" i="1" s="1"/>
  <c r="CD59" i="1" s="1"/>
  <c r="CB56" i="1"/>
  <c r="CC56" i="1" s="1"/>
  <c r="CD56" i="1" s="1"/>
  <c r="BX50" i="1"/>
  <c r="BY50" i="1" s="1"/>
  <c r="BZ50" i="1" s="1"/>
  <c r="BX59" i="1"/>
  <c r="BY59" i="1" s="1"/>
  <c r="BZ59" i="1" s="1"/>
  <c r="CB50" i="1"/>
  <c r="CC50" i="1" s="1"/>
  <c r="CD50" i="1" s="1"/>
  <c r="CB80" i="1"/>
  <c r="CC80" i="1" s="1"/>
  <c r="CD80" i="1" s="1"/>
  <c r="BX53" i="1"/>
  <c r="BY53" i="1" s="1"/>
  <c r="BZ53" i="1" s="1"/>
  <c r="BX65" i="1"/>
  <c r="BY65" i="1" s="1"/>
  <c r="BZ65" i="1" s="1"/>
  <c r="BX62" i="1"/>
  <c r="BY62" i="1" s="1"/>
  <c r="BZ62" i="1" s="1"/>
  <c r="BX38" i="1"/>
  <c r="BY38" i="1" s="1"/>
  <c r="BZ38" i="1" s="1"/>
  <c r="CE38" i="1" s="1"/>
  <c r="BR38" i="1" s="1"/>
  <c r="CB47" i="1"/>
  <c r="CC47" i="1" s="1"/>
  <c r="CD47" i="1" s="1"/>
  <c r="CB65" i="1"/>
  <c r="CC65" i="1" s="1"/>
  <c r="CD65" i="1" s="1"/>
  <c r="CB14" i="1"/>
  <c r="CC14" i="1" s="1"/>
  <c r="CD14" i="1" s="1"/>
  <c r="CE14" i="1" s="1"/>
  <c r="BX68" i="1"/>
  <c r="BY68" i="1" s="1"/>
  <c r="BZ68" i="1" s="1"/>
  <c r="BX71" i="1"/>
  <c r="BY71" i="1" s="1"/>
  <c r="BZ71" i="1" s="1"/>
  <c r="BX74" i="1"/>
  <c r="BY74" i="1" s="1"/>
  <c r="BZ74" i="1" s="1"/>
  <c r="BX32" i="1"/>
  <c r="BY32" i="1" s="1"/>
  <c r="BZ32" i="1" s="1"/>
  <c r="CE32" i="1" s="1"/>
  <c r="BR32" i="1" s="1"/>
  <c r="CB68" i="1"/>
  <c r="CC68" i="1" s="1"/>
  <c r="CD68" i="1" s="1"/>
  <c r="CB71" i="1"/>
  <c r="CC71" i="1" s="1"/>
  <c r="CD71" i="1" s="1"/>
  <c r="CB74" i="1"/>
  <c r="CC74" i="1" s="1"/>
  <c r="CD74" i="1" s="1"/>
  <c r="AT137" i="5"/>
  <c r="BX41" i="1"/>
  <c r="BY41" i="1" s="1"/>
  <c r="BZ41" i="1" s="1"/>
  <c r="CB53" i="1"/>
  <c r="CC53" i="1" s="1"/>
  <c r="CD53" i="1" s="1"/>
  <c r="CB62" i="1"/>
  <c r="CC62" i="1" s="1"/>
  <c r="CD62" i="1" s="1"/>
  <c r="BX26" i="1"/>
  <c r="BY26" i="1" s="1"/>
  <c r="BZ26" i="1" s="1"/>
  <c r="BX56" i="1"/>
  <c r="BY56" i="1" s="1"/>
  <c r="BZ56" i="1" s="1"/>
  <c r="BX77" i="1"/>
  <c r="BY77" i="1" s="1"/>
  <c r="BZ77" i="1" s="1"/>
  <c r="BX47" i="1"/>
  <c r="BY47" i="1" s="1"/>
  <c r="BZ47" i="1" s="1"/>
  <c r="CC26" i="1"/>
  <c r="CD26" i="1" s="1"/>
  <c r="CC41" i="1"/>
  <c r="CD41" i="1" s="1"/>
  <c r="BX80" i="1"/>
  <c r="BY80" i="1" s="1"/>
  <c r="BZ80" i="1" s="1"/>
  <c r="BX44" i="1"/>
  <c r="BY44" i="1" s="1"/>
  <c r="BZ44" i="1" s="1"/>
  <c r="CE44" i="1" s="1"/>
  <c r="BX29" i="1"/>
  <c r="BY29" i="1" s="1"/>
  <c r="BZ29" i="1" s="1"/>
  <c r="CE29" i="1" s="1"/>
  <c r="CF29" i="1" s="1"/>
  <c r="AD14" i="1"/>
  <c r="AD86" i="1" s="1"/>
  <c r="X86" i="1"/>
  <c r="BB31" i="1" s="1"/>
  <c r="BB37" i="1" s="1"/>
  <c r="CP19" i="5"/>
  <c r="P137" i="5"/>
  <c r="CE35" i="1"/>
  <c r="CF35" i="1" s="1"/>
  <c r="CE83" i="1"/>
  <c r="CF83" i="1" s="1"/>
  <c r="CE23" i="1"/>
  <c r="CF23" i="1" s="1"/>
  <c r="CE17" i="1"/>
  <c r="CF17" i="1" s="1"/>
  <c r="CE20" i="1"/>
  <c r="BR20" i="1" s="1"/>
  <c r="CE41" i="1" l="1"/>
  <c r="CF41" i="1" s="1"/>
  <c r="CE26" i="1"/>
  <c r="BR26" i="1" s="1"/>
  <c r="CF44" i="1"/>
  <c r="CF20" i="1"/>
  <c r="CF14" i="1"/>
  <c r="AT46" i="1"/>
  <c r="CE47" i="1"/>
  <c r="CF47" i="1" s="1"/>
  <c r="CF38" i="1"/>
  <c r="CF32" i="1"/>
  <c r="CE50" i="1"/>
  <c r="CE74" i="1"/>
  <c r="CE80" i="1"/>
  <c r="CE62" i="1"/>
  <c r="CE56" i="1"/>
  <c r="CE65" i="1"/>
  <c r="CF65" i="1" s="1"/>
  <c r="CE68" i="1"/>
  <c r="CE59" i="1"/>
  <c r="CF59" i="1" s="1"/>
  <c r="CE53" i="1"/>
  <c r="CF53" i="1" s="1"/>
  <c r="CE77" i="1"/>
  <c r="CF77" i="1" s="1"/>
  <c r="CE71" i="1"/>
  <c r="CF71" i="1" s="1"/>
  <c r="CF26" i="1" l="1"/>
  <c r="AT74" i="1"/>
  <c r="BB73" i="1" s="1"/>
  <c r="BB80" i="1" s="1"/>
  <c r="BB84" i="1" s="1"/>
  <c r="BO99" i="1" s="1"/>
  <c r="AE19" i="5"/>
  <c r="AE137" i="5" s="1"/>
  <c r="CF68" i="1"/>
  <c r="CF62" i="1"/>
  <c r="BS83" i="1"/>
  <c r="BS77" i="1"/>
  <c r="BS68" i="1"/>
  <c r="BS62" i="1"/>
  <c r="BS56" i="1"/>
  <c r="BS74" i="1"/>
  <c r="BS17" i="1"/>
  <c r="BS23" i="1"/>
  <c r="BS29" i="1"/>
  <c r="BS35" i="1"/>
  <c r="BS41" i="1"/>
  <c r="BS47" i="1"/>
  <c r="BS80" i="1"/>
  <c r="BS71" i="1"/>
  <c r="BS65" i="1"/>
  <c r="BS59" i="1"/>
  <c r="BS53" i="1"/>
  <c r="BS14" i="1"/>
  <c r="BS20" i="1"/>
  <c r="BS26" i="1"/>
  <c r="BS32" i="1"/>
  <c r="BS38" i="1"/>
  <c r="BS44" i="1"/>
  <c r="BS50" i="1"/>
  <c r="CF74" i="1"/>
  <c r="CF50" i="1"/>
  <c r="CF80" i="1"/>
  <c r="CF56" i="1"/>
  <c r="CC26" i="5"/>
  <c r="CG144" i="5"/>
  <c r="AL87" i="1" l="1"/>
  <c r="AJ87" i="1"/>
  <c r="BB96" i="1" s="1"/>
  <c r="BB87" i="1"/>
  <c r="BI19" i="5"/>
  <c r="EI19" i="5" s="1"/>
  <c r="DE137" i="5"/>
  <c r="DE19" i="5"/>
  <c r="C144" i="5"/>
  <c r="CG26" i="5"/>
  <c r="G144" i="5"/>
  <c r="CC144" i="5"/>
  <c r="EI137" i="5" l="1"/>
  <c r="BI137" i="5"/>
</calcChain>
</file>

<file path=xl/sharedStrings.xml><?xml version="1.0" encoding="utf-8"?>
<sst xmlns="http://schemas.openxmlformats.org/spreadsheetml/2006/main" count="1606" uniqueCount="724">
  <si>
    <t>所属</t>
  </si>
  <si>
    <t>職名</t>
  </si>
  <si>
    <t>住所</t>
  </si>
  <si>
    <t>(郵便番号</t>
  </si>
  <si>
    <t>−</t>
  </si>
  <si>
    <t>)</t>
  </si>
  <si>
    <t>氏名</t>
  </si>
  <si>
    <t>(フリガナ)</t>
  </si>
  <si>
    <t>整理
番号</t>
  </si>
  <si>
    <t>甲欄</t>
  </si>
  <si>
    <t>昭和</t>
  </si>
  <si>
    <t>年</t>
  </si>
  <si>
    <t>月</t>
  </si>
  <si>
    <t>区分</t>
  </si>
  <si>
    <t>月区分</t>
  </si>
  <si>
    <t>算出税額</t>
  </si>
  <si>
    <t>前年の年末調整に基づき繰り越した過不足税額</t>
  </si>
  <si>
    <t>乙欄</t>
  </si>
  <si>
    <t>平成</t>
  </si>
  <si>
    <t>その月の課税給与所得金額</t>
  </si>
  <si>
    <t>給与所得控除の額</t>
  </si>
  <si>
    <t>控除対象</t>
  </si>
  <si>
    <t>階差</t>
  </si>
  <si>
    <t>同一階差の最小値</t>
  </si>
  <si>
    <t>計算基準額</t>
  </si>
  <si>
    <t>計算基準額×1.5</t>
  </si>
  <si>
    <t>給与所得控除額</t>
  </si>
  <si>
    <t>税率</t>
  </si>
  <si>
    <t>B</t>
  </si>
  <si>
    <t>計算基準額×2.5</t>
  </si>
  <si>
    <t>A</t>
  </si>
  <si>
    <t>A-B</t>
  </si>
  <si>
    <t>C</t>
  </si>
  <si>
    <t>給　　料　　・　　手　　当　　等</t>
  </si>
  <si>
    <t>扶養控除等の申告</t>
  </si>
  <si>
    <t>申告の有無</t>
  </si>
  <si>
    <t>控除対象配偶者</t>
  </si>
  <si>
    <t>配偶者の有無</t>
  </si>
  <si>
    <t>老人</t>
  </si>
  <si>
    <t>その他</t>
  </si>
  <si>
    <t>年分</t>
  </si>
  <si>
    <t>人</t>
  </si>
  <si>
    <t>有</t>
  </si>
  <si>
    <t>日</t>
  </si>
  <si>
    <t>給与所得</t>
  </si>
  <si>
    <t>年　　　末　　　調　　　整</t>
  </si>
  <si>
    <t>区　　分</t>
  </si>
  <si>
    <t>金　　額</t>
  </si>
  <si>
    <t>税　　額</t>
  </si>
  <si>
    <t>に 対 す る 所 得 税 源 泉 徴 収 簿</t>
  </si>
  <si>
    <t>給与・手当等</t>
  </si>
  <si>
    <t>①</t>
  </si>
  <si>
    <t>③</t>
  </si>
  <si>
    <t>賞　与　等</t>
  </si>
  <si>
    <t>④</t>
  </si>
  <si>
    <t>⑥</t>
  </si>
  <si>
    <t>計</t>
  </si>
  <si>
    <t>⑦</t>
  </si>
  <si>
    <t>⑧</t>
  </si>
  <si>
    <t>　給与所得控除後の給与等の金額　</t>
  </si>
  <si>
    <t>⑨</t>
  </si>
  <si>
    <t>配偶者の合計所得金額</t>
  </si>
  <si>
    <t>(</t>
  </si>
  <si>
    <t>円)</t>
  </si>
  <si>
    <t>給与等からの控除分(②+⑤)</t>
  </si>
  <si>
    <t>⑩</t>
  </si>
  <si>
    <t>旧長期損害保険料支払額</t>
  </si>
  <si>
    <t>申告による社会保険料の控除分</t>
  </si>
  <si>
    <t>⑪</t>
  </si>
  <si>
    <t>⑫</t>
  </si>
  <si>
    <t>　生命保険料の控除額　</t>
  </si>
  <si>
    <t>⑬</t>
  </si>
  <si>
    <t>　地震保険料の控除額　</t>
  </si>
  <si>
    <t>⑭</t>
  </si>
  <si>
    <t>⑮</t>
  </si>
  <si>
    <t>⑯</t>
  </si>
  <si>
    <t>⑰</t>
  </si>
  <si>
    <t>⑱</t>
  </si>
  <si>
    <t>(1,000円未満切捨て)</t>
  </si>
  <si>
    <t>⑲</t>
  </si>
  <si>
    <t>　(特定増改築等)住宅借入金等特別控除額　</t>
  </si>
  <si>
    <t>⑳</t>
  </si>
  <si>
    <t>㉑</t>
  </si>
  <si>
    <t>㉒</t>
  </si>
  <si>
    <t>(100円未満切捨て)</t>
  </si>
  <si>
    <t>②</t>
  </si>
  <si>
    <t>㉓</t>
  </si>
  <si>
    <t>　本年最後の給与から徴収する税額に充当する金額　</t>
  </si>
  <si>
    <t>㉔</t>
  </si>
  <si>
    <t>給与の総額</t>
  </si>
  <si>
    <t>賞与等</t>
  </si>
  <si>
    <t>(税率</t>
  </si>
  <si>
    <t>%)</t>
  </si>
  <si>
    <t>年調給与額の算出</t>
  </si>
  <si>
    <t>　未払給与に係る未徴収の税額に充当する金額　</t>
  </si>
  <si>
    <t>㉕</t>
  </si>
  <si>
    <t>給与所得控除後の給与等の金額の計算</t>
  </si>
  <si>
    <t>㉖</t>
  </si>
  <si>
    <t>給与所得控除後の給与等の金額</t>
  </si>
  <si>
    <t>　本年中に還付する金額　</t>
  </si>
  <si>
    <t>㉗</t>
  </si>
  <si>
    <t>　翌年において還付する金額　</t>
  </si>
  <si>
    <t>㉘</t>
  </si>
  <si>
    <t>　本年最後の給与から徴収する金額　　</t>
  </si>
  <si>
    <t>㉙</t>
  </si>
  <si>
    <t>⑤</t>
  </si>
  <si>
    <t>　翌年に繰り越して徴収する金額　</t>
  </si>
  <si>
    <t>㉚</t>
  </si>
  <si>
    <t>扶養親族等の数</t>
  </si>
  <si>
    <t>甲乙欄</t>
  </si>
  <si>
    <t>前年１２月の控除後の給与</t>
  </si>
  <si>
    <t>年号</t>
  </si>
  <si>
    <t>賞与等の１の前月の給与</t>
  </si>
  <si>
    <t>明治</t>
  </si>
  <si>
    <t>賞与等の２の前月の給与</t>
  </si>
  <si>
    <t>無</t>
  </si>
  <si>
    <t>大正</t>
  </si>
  <si>
    <t>賞与等の３の前月の給与</t>
  </si>
  <si>
    <t>賞与等の４の前月の給与</t>
  </si>
  <si>
    <t>賞与等の５の前月の給与</t>
  </si>
  <si>
    <t>給与所得の源泉徴収票</t>
  </si>
  <si>
    <t>住所又は居所</t>
  </si>
  <si>
    <t>（受給者番号）</t>
  </si>
  <si>
    <t>（個人番号）</t>
  </si>
  <si>
    <t>（役職名）</t>
  </si>
  <si>
    <t>（フリガナ）</t>
  </si>
  <si>
    <t>種  別</t>
  </si>
  <si>
    <t>支 払 金 額</t>
  </si>
  <si>
    <t>所得控除の額の合計額</t>
  </si>
  <si>
    <t>源泉徴収税額</t>
  </si>
  <si>
    <t>内</t>
  </si>
  <si>
    <t>円</t>
  </si>
  <si>
    <t>特  定</t>
  </si>
  <si>
    <t>老   人</t>
  </si>
  <si>
    <t>そ の 他</t>
  </si>
  <si>
    <t>特  別</t>
  </si>
  <si>
    <t>従有</t>
  </si>
  <si>
    <t>従</t>
  </si>
  <si>
    <t>社会保険料等の金額</t>
  </si>
  <si>
    <t>生命保険料の控除額</t>
  </si>
  <si>
    <t>地震保険料の控除額</t>
  </si>
  <si>
    <t>住宅借入金等特別控除の額</t>
  </si>
  <si>
    <t>(摘要)</t>
  </si>
  <si>
    <t>額の内訳</t>
  </si>
  <si>
    <t>料の控除</t>
  </si>
  <si>
    <t>生命保険</t>
  </si>
  <si>
    <t>の額の内訳</t>
  </si>
  <si>
    <t>等特別控除</t>
  </si>
  <si>
    <t>住宅借入金</t>
  </si>
  <si>
    <t>個人番号</t>
  </si>
  <si>
    <t>控除対象扶養親族</t>
  </si>
  <si>
    <t>16歳未満の扶養親族</t>
  </si>
  <si>
    <t>）</t>
  </si>
  <si>
    <t>未成年者</t>
  </si>
  <si>
    <t>外国人</t>
  </si>
  <si>
    <t>死亡退職</t>
  </si>
  <si>
    <t>災害者</t>
  </si>
  <si>
    <t>本人が障害者</t>
  </si>
  <si>
    <t>中 途 就 ・ 退 職</t>
  </si>
  <si>
    <t>受 給 者 生 年 月 日</t>
  </si>
  <si>
    <t>特別</t>
  </si>
  <si>
    <t>就職</t>
  </si>
  <si>
    <t>退職</t>
  </si>
  <si>
    <t>支払者</t>
  </si>
  <si>
    <t>氏名又は名称</t>
  </si>
  <si>
    <t>（電話）</t>
  </si>
  <si>
    <t>受給者交付用</t>
  </si>
  <si>
    <t>　</t>
  </si>
  <si>
    <t>甲</t>
  </si>
  <si>
    <t>乙</t>
  </si>
  <si>
    <t xml:space="preserve"> 賞与の金</t>
  </si>
  <si>
    <t>扶              養              親              族              等              の              数</t>
  </si>
  <si>
    <t xml:space="preserve"> 額に乗ず</t>
  </si>
  <si>
    <t>0      人</t>
  </si>
  <si>
    <t>1      人</t>
  </si>
  <si>
    <t>2      人</t>
  </si>
  <si>
    <t>3      人</t>
  </si>
  <si>
    <t>4      人</t>
  </si>
  <si>
    <t>5      人</t>
  </si>
  <si>
    <t>6      人</t>
  </si>
  <si>
    <t>7  人  以  上</t>
  </si>
  <si>
    <t xml:space="preserve"> べき率</t>
  </si>
  <si>
    <t>前  月  の  社  会  保  険  料  等  控   除   後   の   給   与   等   の   金   額</t>
  </si>
  <si>
    <t>前月の社会保険料等</t>
  </si>
  <si>
    <t>控除後の給与等の金額</t>
  </si>
  <si>
    <t xml:space="preserve"> </t>
  </si>
  <si>
    <t>以  上</t>
  </si>
  <si>
    <t>率</t>
  </si>
  <si>
    <t>未  満</t>
  </si>
  <si>
    <t>％</t>
  </si>
  <si>
    <t>千円</t>
  </si>
  <si>
    <t>支給
月日</t>
    <phoneticPr fontId="17"/>
  </si>
  <si>
    <t>総支給金額</t>
    <phoneticPr fontId="17"/>
  </si>
  <si>
    <t>社会保険
料等の
控除額</t>
    <phoneticPr fontId="17"/>
  </si>
  <si>
    <t>社会保険料等
控除後の給与
等の金額</t>
    <phoneticPr fontId="17"/>
  </si>
  <si>
    <t>扶養親
族等の
数</t>
    <phoneticPr fontId="17"/>
  </si>
  <si>
    <t>算出税額</t>
    <phoneticPr fontId="17"/>
  </si>
  <si>
    <t>年末調整
による過
不足税額</t>
    <phoneticPr fontId="17"/>
  </si>
  <si>
    <t>差引
徴収税額</t>
    <phoneticPr fontId="17"/>
  </si>
  <si>
    <t>超過額
の精算</t>
    <phoneticPr fontId="17"/>
  </si>
  <si>
    <t>同上の
うち</t>
    <phoneticPr fontId="17"/>
  </si>
  <si>
    <t>不足額
の精算</t>
    <phoneticPr fontId="17"/>
  </si>
  <si>
    <t>社会保
険料等
控除額</t>
    <phoneticPr fontId="17"/>
  </si>
  <si>
    <t>※</t>
    <phoneticPr fontId="33"/>
  </si>
  <si>
    <t>種　別</t>
    <rPh sb="0" eb="1">
      <t>シュ</t>
    </rPh>
    <rPh sb="2" eb="3">
      <t>ベツ</t>
    </rPh>
    <phoneticPr fontId="33"/>
  </si>
  <si>
    <t>整 理 番 号</t>
    <phoneticPr fontId="33"/>
  </si>
  <si>
    <t>給与支払報告書</t>
    <phoneticPr fontId="33"/>
  </si>
  <si>
    <t>支 払
を受け
る 者</t>
    <phoneticPr fontId="33"/>
  </si>
  <si>
    <t>※区分</t>
    <rPh sb="1" eb="3">
      <t>クブン</t>
    </rPh>
    <phoneticPr fontId="33"/>
  </si>
  <si>
    <t>(</t>
    <phoneticPr fontId="33"/>
  </si>
  <si>
    <t>給与・賞与</t>
    <rPh sb="0" eb="2">
      <t>キュウヨ</t>
    </rPh>
    <rPh sb="3" eb="5">
      <t>ショウヨ</t>
    </rPh>
    <phoneticPr fontId="33"/>
  </si>
  <si>
    <t>給料・賞与</t>
    <rPh sb="0" eb="2">
      <t>キュウリョウ</t>
    </rPh>
    <rPh sb="3" eb="5">
      <t>ショウヨ</t>
    </rPh>
    <phoneticPr fontId="33"/>
  </si>
  <si>
    <t>個人別明細書</t>
    <phoneticPr fontId="33"/>
  </si>
  <si>
    <t>配偶者特別
控除の額</t>
    <phoneticPr fontId="33"/>
  </si>
  <si>
    <t>控 除 対 象 扶 養 親 族 の 数
( 配 偶 者 を 除 く 。 )</t>
    <phoneticPr fontId="33"/>
  </si>
  <si>
    <t>16歳未満
扶養親族
の数</t>
    <phoneticPr fontId="33"/>
  </si>
  <si>
    <t>障 害 者 の 数
( 本 人 を 除 く 。 )</t>
    <phoneticPr fontId="33"/>
  </si>
  <si>
    <t>非居住者
である
親族の数</t>
    <phoneticPr fontId="33"/>
  </si>
  <si>
    <t>控 除 対 象
配 偶 者</t>
    <phoneticPr fontId="33"/>
  </si>
  <si>
    <t>老人</t>
    <phoneticPr fontId="33"/>
  </si>
  <si>
    <t>新生命保険
料の金額</t>
    <phoneticPr fontId="33"/>
  </si>
  <si>
    <t>旧生命保険
料の金額</t>
    <phoneticPr fontId="33"/>
  </si>
  <si>
    <t>介護医療保
険料の金額</t>
    <phoneticPr fontId="33"/>
  </si>
  <si>
    <t>新個人年金
保険料の金額</t>
    <phoneticPr fontId="33"/>
  </si>
  <si>
    <t>旧個人年金
保険料の金額</t>
    <phoneticPr fontId="33"/>
  </si>
  <si>
    <t>住宅借入金
等特別控除
適用数</t>
    <phoneticPr fontId="33"/>
  </si>
  <si>
    <t>居住開始年
月日(1回目)</t>
    <phoneticPr fontId="33"/>
  </si>
  <si>
    <t>住宅借入金等
特別控除区分
(1回目)</t>
    <phoneticPr fontId="33"/>
  </si>
  <si>
    <t>住宅借入金等
年末残高(1回目)</t>
    <phoneticPr fontId="33"/>
  </si>
  <si>
    <t>住宅借入金
等特別控除
可能額</t>
    <phoneticPr fontId="33"/>
  </si>
  <si>
    <t>居住開始年
月日(2回目)</t>
    <phoneticPr fontId="33"/>
  </si>
  <si>
    <t>住宅借入金等
特別控除区分
(2回目)</t>
    <phoneticPr fontId="33"/>
  </si>
  <si>
    <t>住宅借入金等
年末残高(2回目)</t>
    <phoneticPr fontId="33"/>
  </si>
  <si>
    <t>住宅借入金等
年末残高(2回目)</t>
    <phoneticPr fontId="33"/>
  </si>
  <si>
    <t>控除対象配偶者</t>
    <phoneticPr fontId="33"/>
  </si>
  <si>
    <t>配偶者の
合計所得</t>
    <phoneticPr fontId="33"/>
  </si>
  <si>
    <t>国民年金
保険料等
の金額</t>
    <phoneticPr fontId="33"/>
  </si>
  <si>
    <t>旧長期
損害保険
料の金額</t>
    <phoneticPr fontId="33"/>
  </si>
  <si>
    <t>5人目以降の
控除対象扶養
親族の個人番号</t>
    <phoneticPr fontId="33"/>
  </si>
  <si>
    <t>5人目以降の
16歳未満の扶養
親族の個人番号</t>
    <phoneticPr fontId="33"/>
  </si>
  <si>
    <t>(</t>
    <phoneticPr fontId="33"/>
  </si>
  <si>
    <t>市区町村提出用</t>
    <phoneticPr fontId="33"/>
  </si>
  <si>
    <t>個人番号又は
法人番号</t>
    <phoneticPr fontId="33"/>
  </si>
  <si>
    <t xml:space="preserve"> (右詰で記載してください。)</t>
    <phoneticPr fontId="33"/>
  </si>
  <si>
    <t>住所(居所)
又は所在地</t>
    <phoneticPr fontId="33"/>
  </si>
  <si>
    <t xml:space="preserve">（摘要）に前職分の加算額、支払者等を記入してください。                      </t>
    <phoneticPr fontId="33"/>
  </si>
  <si>
    <r>
      <rPr>
        <sz val="11"/>
        <color theme="1"/>
        <rFont val="ＭＳ Ｐゴシック"/>
        <family val="3"/>
        <charset val="128"/>
      </rPr>
      <t>支</t>
    </r>
    <r>
      <rPr>
        <sz val="11"/>
        <color theme="1"/>
        <rFont val="TakaoPGothic"/>
        <family val="2"/>
      </rPr>
      <t xml:space="preserve"> </t>
    </r>
    <r>
      <rPr>
        <sz val="11"/>
        <color theme="1"/>
        <rFont val="ＭＳ Ｐゴシック"/>
        <family val="3"/>
        <charset val="128"/>
      </rPr>
      <t>払</t>
    </r>
    <r>
      <rPr>
        <sz val="11"/>
        <color theme="1"/>
        <rFont val="TakaoPGothic"/>
        <family val="2"/>
      </rPr>
      <t xml:space="preserve">
</t>
    </r>
    <r>
      <rPr>
        <sz val="11"/>
        <color theme="1"/>
        <rFont val="ＭＳ Ｐ明朝"/>
        <family val="1"/>
        <charset val="128"/>
      </rPr>
      <t xml:space="preserve">
</t>
    </r>
    <r>
      <rPr>
        <sz val="11"/>
        <color theme="1"/>
        <rFont val="ＭＳ Ｐゴシック"/>
        <family val="3"/>
        <charset val="128"/>
      </rPr>
      <t>を受け</t>
    </r>
    <r>
      <rPr>
        <sz val="11"/>
        <color theme="1"/>
        <rFont val="TakaoPGothic"/>
        <family val="2"/>
      </rPr>
      <t xml:space="preserve">
</t>
    </r>
    <r>
      <rPr>
        <sz val="11"/>
        <color theme="1"/>
        <rFont val="ＭＳ Ｐ明朝"/>
        <family val="1"/>
        <charset val="128"/>
      </rPr>
      <t xml:space="preserve">
</t>
    </r>
    <r>
      <rPr>
        <sz val="11"/>
        <color theme="1"/>
        <rFont val="ＭＳ Ｐゴシック"/>
        <family val="3"/>
        <charset val="128"/>
      </rPr>
      <t>る</t>
    </r>
    <r>
      <rPr>
        <sz val="11"/>
        <color theme="1"/>
        <rFont val="TakaoPGothic"/>
        <family val="2"/>
      </rPr>
      <t xml:space="preserve"> </t>
    </r>
    <r>
      <rPr>
        <sz val="11"/>
        <color theme="1"/>
        <rFont val="ＭＳ Ｐゴシック"/>
        <family val="3"/>
        <charset val="128"/>
      </rPr>
      <t>者</t>
    </r>
    <phoneticPr fontId="33"/>
  </si>
  <si>
    <t>（個人番号）</t>
    <rPh sb="1" eb="3">
      <t>コジン</t>
    </rPh>
    <rPh sb="3" eb="5">
      <t>バンゴウ</t>
    </rPh>
    <phoneticPr fontId="33"/>
  </si>
  <si>
    <t/>
  </si>
  <si>
    <t>控 除 対 象
配 偶 者</t>
    <phoneticPr fontId="33"/>
  </si>
  <si>
    <t>配偶者特別
控除の額</t>
    <phoneticPr fontId="33"/>
  </si>
  <si>
    <t>控 除 対 象 扶 養 親 族 の 数
( 配 偶 者 を 除 く 。 )</t>
    <phoneticPr fontId="33"/>
  </si>
  <si>
    <t>16歳未満
扶養親族
の数</t>
    <phoneticPr fontId="33"/>
  </si>
  <si>
    <t>障 害 者 の 数
( 本 人 を 除 く 。 )</t>
    <phoneticPr fontId="33"/>
  </si>
  <si>
    <t>非居住者
である
親族の数</t>
    <phoneticPr fontId="33"/>
  </si>
  <si>
    <t>新生命保険
料の金額</t>
    <phoneticPr fontId="33"/>
  </si>
  <si>
    <t>旧生命保険
料の金額</t>
    <phoneticPr fontId="33"/>
  </si>
  <si>
    <t>介護医療保
険料の金額</t>
    <phoneticPr fontId="33"/>
  </si>
  <si>
    <t>新個人年金
保険料の金額</t>
    <phoneticPr fontId="33"/>
  </si>
  <si>
    <t>旧個人年金
保険料の金額</t>
    <phoneticPr fontId="33"/>
  </si>
  <si>
    <t>住宅借入金
等特別控除
適用数</t>
    <phoneticPr fontId="33"/>
  </si>
  <si>
    <t>居住開始年
月日(1回目)</t>
    <phoneticPr fontId="33"/>
  </si>
  <si>
    <t>住宅借入金等
特別控除区分
(1回目)</t>
    <phoneticPr fontId="33"/>
  </si>
  <si>
    <t>住宅借入金等
年末残高(1回目)</t>
    <phoneticPr fontId="33"/>
  </si>
  <si>
    <t>住宅借入金
等特別控除
可能額</t>
    <phoneticPr fontId="33"/>
  </si>
  <si>
    <t>居住開始年
月日(2回目)</t>
    <phoneticPr fontId="33"/>
  </si>
  <si>
    <t>住宅借入金等
特別控除区分
(2回目)</t>
    <phoneticPr fontId="33"/>
  </si>
  <si>
    <t>個人番号</t>
    <rPh sb="0" eb="2">
      <t>コジン</t>
    </rPh>
    <rPh sb="2" eb="4">
      <t>バンゴウ</t>
    </rPh>
    <phoneticPr fontId="33"/>
  </si>
  <si>
    <t>（備考）</t>
    <rPh sb="1" eb="3">
      <t>ビコウ</t>
    </rPh>
    <phoneticPr fontId="33"/>
  </si>
  <si>
    <t>税務署提出用</t>
    <rPh sb="0" eb="2">
      <t>ゼイム</t>
    </rPh>
    <rPh sb="3" eb="5">
      <t>テイシュツ</t>
    </rPh>
    <rPh sb="5" eb="6">
      <t>ヨウ</t>
    </rPh>
    <phoneticPr fontId="33"/>
  </si>
  <si>
    <t>個人番号又は
法人番号</t>
    <rPh sb="0" eb="2">
      <t>コジン</t>
    </rPh>
    <rPh sb="2" eb="4">
      <t>バンゴウ</t>
    </rPh>
    <rPh sb="4" eb="5">
      <t>マタ</t>
    </rPh>
    <rPh sb="7" eb="9">
      <t>ホウジン</t>
    </rPh>
    <rPh sb="9" eb="11">
      <t>バンゴウ</t>
    </rPh>
    <phoneticPr fontId="33"/>
  </si>
  <si>
    <t xml:space="preserve"> (右詰で記載してください。)</t>
  </si>
  <si>
    <t>住所(居所)
又は所在地</t>
    <phoneticPr fontId="33"/>
  </si>
  <si>
    <t>署番号</t>
    <rPh sb="0" eb="1">
      <t>ショ</t>
    </rPh>
    <rPh sb="1" eb="3">
      <t>バンゴウ</t>
    </rPh>
    <phoneticPr fontId="33"/>
  </si>
  <si>
    <t>整理番号</t>
    <rPh sb="0" eb="2">
      <t>セイリ</t>
    </rPh>
    <rPh sb="2" eb="4">
      <t>バンゴウ</t>
    </rPh>
    <phoneticPr fontId="33"/>
  </si>
  <si>
    <t>(フリガナ)</t>
    <phoneticPr fontId="33"/>
  </si>
  <si>
    <t>(生年月日</t>
    <phoneticPr fontId="33"/>
  </si>
  <si>
    <t>年</t>
    <phoneticPr fontId="33"/>
  </si>
  <si>
    <t>月</t>
    <phoneticPr fontId="33"/>
  </si>
  <si>
    <t>日)</t>
    <phoneticPr fontId="33"/>
  </si>
  <si>
    <t>(注) この表において「扶（注）この表において「扶養親族等」とは、源泉控除対象配偶者及び控除対象扶養親族をいいます。養親族等」とは、控除対象配偶者及び控除対象扶養親族をいいます。</t>
    <phoneticPr fontId="17"/>
  </si>
  <si>
    <t>　また、「賞与の金額に乗ずべき率」の賞与の金額とは、賞与の金額から控除される社会保険料等の金額がある場合 には、その社会保険料等控除後の金額をいいます。</t>
    <phoneticPr fontId="17"/>
  </si>
  <si>
    <t xml:space="preserve"> （備考）賞与の金額に乗ずべき率の求め方は、次のとおりです。</t>
    <phoneticPr fontId="17"/>
  </si>
  <si>
    <t>　１　「給与所得者の扶養控除等申告書」（以下この表において「扶養控除等申告書」といいます。）の提出があった人 （4に該当する場合を除きます。）</t>
    <phoneticPr fontId="17"/>
  </si>
  <si>
    <t xml:space="preserve"> 　　⑴　まず、その人の前月中の給与等（賞与を除きます。以下この表において同じです。）の金額から、その給与等の 金額から控除される社会保険料等の金額（以下この表において「前月中の社会保険料等の金額」といいます。）を 控除した金額を求めます。</t>
    <phoneticPr fontId="17"/>
  </si>
  <si>
    <t xml:space="preserve"> 　　⑶　⑵により求めた行と「賞与の金額に乗ずべき率」欄との交わるところに記載されている率を求めます。これが求 める率です。 　2　１の場合において、扶養控除等申告書にその人が障害者（特別障害者を含みます。）、寡婦（特別の寡婦を含みま す。）、寡夫又は勤労学生に該当する旨の記載があるときは、扶養親</t>
    <phoneticPr fontId="17"/>
  </si>
  <si>
    <t xml:space="preserve"> 　　⑵　次に、扶養控除等申告書により申告された扶養親族等（扶養親族等が国外居住親族である場合には、親族に該当 する旨を証する書類が扶養控除等申告書等に添付され、又は当該書類が扶養控除等申告書の提出の際に提示された 扶養親族等に限ります。）の数</t>
    <phoneticPr fontId="17"/>
  </si>
  <si>
    <t xml:space="preserve"> と⑴により求めた金額とに応じて甲欄の「前月の社会保険料等控除後の給与等の金額」 欄の該当する行を求めます。</t>
    <phoneticPr fontId="17"/>
  </si>
  <si>
    <t xml:space="preserve"> その人の同一生計配偶者又は扶養親族のうちに障害者（特別障害者を含みます。）又は同居特別障害者（障害者（特別障害者を含みます。）又は同居特別障害者が国外居住親族である場合には、親族に該当する旨を証する書類が扶養控除等申告書に添付され、又は当該書類が</t>
    <phoneticPr fontId="17"/>
  </si>
  <si>
    <t xml:space="preserve"> 扶養控除等申告書の提出の際に提示された障害者（特別障害者を含みます。）又は同居特別障害者に限ります。）に該当する人がいる旨の記載があるときは、扶養親族等の数にこれらの一に該当するごとに１人を加算した数を、それぞれ扶養親族等の数とします。</t>
    <phoneticPr fontId="17"/>
  </si>
  <si>
    <t>　3　扶養控除等申告書の提出がない人（「従たる給与についての扶養控除等申告書」の提出があった人を含み、4に該 当する場合を除きます。）</t>
    <phoneticPr fontId="17"/>
  </si>
  <si>
    <t>　2　１の場合において、扶養控除等申告書にその人が障害者（特別障害者を含みます。）、寡婦（特別の寡婦を含みます。）、寡夫又は勤労学生に該当する旨の記載があるときは、扶養親族等の数にこれらの一に該当するごとに１人を加算した数を、扶養控除等申告書に</t>
    <phoneticPr fontId="17"/>
  </si>
  <si>
    <t xml:space="preserve"> 　　⑴　その人の前月中の給与等の金額から前月中の社会保険料等の金額を控除した金額を求めます。</t>
    <phoneticPr fontId="17"/>
  </si>
  <si>
    <t xml:space="preserve"> 　　⑵　⑴により求めた金額に応じて乙欄の「前月の社会保険料等控除後の給与等の金額」欄の該当する行を求めます。</t>
    <phoneticPr fontId="17"/>
  </si>
  <si>
    <t xml:space="preserve"> 　　⑶　⑵により求めた行と「賞与の金額に乗ずべき率」欄との交わるところに記載されている率を求めます。これが求 める率です。 </t>
    <phoneticPr fontId="17"/>
  </si>
  <si>
    <t>　4　前月中の給与等の金額がない場合や前月中の給与等の金額が前月中の社会保険料等の金額以下である場合又はその 賞与の金額（その金額から控除される社会保険料等の金額がある場合には、その控除後の金額）が前月中の給与等の 金額から前月中の社会保険料等の</t>
    <phoneticPr fontId="17"/>
  </si>
  <si>
    <t>　5　1から4までの場合において、その人の受ける給与等の支給期が月の整数倍の期間ごとと定められているときは、その賞与の支払の直前に支払を受けた若しくは支払を受けるべき給与等の金額又はその給与等の金額から控除される 社会保険料等の金額をその倍数で</t>
    <phoneticPr fontId="17"/>
  </si>
  <si>
    <t xml:space="preserve"> 除して計算した金額を、それぞれ前月中の給与等の金額又はその金額から控除され る社会保険料等の金額とみなします。</t>
    <phoneticPr fontId="17"/>
  </si>
  <si>
    <t>分</t>
    <phoneticPr fontId="17"/>
  </si>
  <si>
    <t>令和</t>
  </si>
  <si>
    <t>令和</t>
    <rPh sb="0" eb="2">
      <t>レイワ</t>
    </rPh>
    <phoneticPr fontId="17"/>
  </si>
  <si>
    <t>月別</t>
  </si>
  <si>
    <t>還付又は徴収した税額</t>
  </si>
  <si>
    <t>差引残高</t>
  </si>
  <si>
    <t>同上の税額につき還付
又は徴収した月区分</t>
    <phoneticPr fontId="17"/>
  </si>
  <si>
    <t>特定扶
養親族</t>
  </si>
  <si>
    <t>老人扶養親族</t>
  </si>
  <si>
    <t>従たる給与から控除する控除対象配偶者と控除対象扶養親族の合計数</t>
  </si>
  <si>
    <t>同居老親等</t>
  </si>
  <si>
    <t>当初</t>
  </si>
  <si>
    <t>有　・　無</t>
  </si>
  <si>
    <t>　　　人</t>
  </si>
  <si>
    <t>　　　月　　日</t>
  </si>
  <si>
    <t>月 日</t>
  </si>
  <si>
    <t>※　所得金額調整控除申告書の</t>
  </si>
  <si>
    <t>提出がある場合は⑩に記載。</t>
  </si>
  <si>
    <t>⑫のうち小規模企業共済等掛金の金額</t>
  </si>
  <si>
    <t>⑬のうち国民年金保険料等の金額</t>
  </si>
  <si>
    <t>　配偶者(特別)控除額　</t>
  </si>
  <si>
    <t>扶養控除額及び
障害者等の控除額の合計額</t>
  </si>
  <si>
    <t>基礎控除額</t>
  </si>
  <si>
    <t>所得控除額の合計額
(⑫+⑬+⑭+⑮+⑯+⑰+⑱+⑲)</t>
  </si>
  <si>
    <t>差引課税給与所得金額(⑪−⑳)
及び算出年税額</t>
  </si>
  <si>
    <t>㉛</t>
  </si>
  <si>
    <t>㉜</t>
  </si>
  <si>
    <t>㉝</t>
  </si>
  <si>
    <r>
      <t xml:space="preserve">所得金額調整控除額（※）
</t>
    </r>
    <r>
      <rPr>
        <sz val="10"/>
        <color theme="1"/>
        <rFont val="TakaoPGothic"/>
        <family val="2"/>
      </rPr>
      <t>((</t>
    </r>
    <r>
      <rPr>
        <sz val="10"/>
        <color theme="1"/>
        <rFont val="ＭＳ Ｐゴシック"/>
        <family val="3"/>
        <charset val="128"/>
      </rPr>
      <t>⑦</t>
    </r>
    <r>
      <rPr>
        <sz val="10"/>
        <color theme="1"/>
        <rFont val="TakaoPGothic"/>
        <family val="2"/>
      </rPr>
      <t>-8,500,000</t>
    </r>
    <r>
      <rPr>
        <sz val="10"/>
        <color theme="1"/>
        <rFont val="ＭＳ Ｐゴシック"/>
        <family val="3"/>
        <charset val="128"/>
      </rPr>
      <t>円</t>
    </r>
    <r>
      <rPr>
        <sz val="10"/>
        <color theme="1"/>
        <rFont val="TakaoPGothic"/>
        <family val="2"/>
      </rPr>
      <t>)×10</t>
    </r>
    <r>
      <rPr>
        <sz val="10"/>
        <color theme="1"/>
        <rFont val="ＭＳ Ｐゴシック"/>
        <family val="3"/>
        <charset val="128"/>
      </rPr>
      <t>％、マイナスの場合は</t>
    </r>
    <r>
      <rPr>
        <sz val="10"/>
        <color theme="1"/>
        <rFont val="TakaoPGothic"/>
        <family val="2"/>
      </rPr>
      <t>0)</t>
    </r>
    <phoneticPr fontId="17"/>
  </si>
  <si>
    <t>給与所得控除後の給与等の金額
(調整控除後)(⑨−⑩)</t>
    <phoneticPr fontId="17"/>
  </si>
  <si>
    <t>　申告による小規模企業共済等掛金
の控除分　</t>
    <phoneticPr fontId="17"/>
  </si>
  <si>
    <t>　年調所得税額(㉒−㉓、マイナスの場合は０)　</t>
    <rPh sb="3" eb="5">
      <t>ショトク</t>
    </rPh>
    <phoneticPr fontId="17"/>
  </si>
  <si>
    <t>　年 調 年 税 額 （㉔ × 1 0 2 . 1 % )　</t>
    <phoneticPr fontId="17"/>
  </si>
  <si>
    <t>　差引還付する金額　㉖−㉗−㉘)　</t>
    <phoneticPr fontId="17"/>
  </si>
  <si>
    <t xml:space="preserve">     222千円未満</t>
  </si>
  <si>
    <t xml:space="preserve">     1,118千円以上</t>
  </si>
  <si>
    <t xml:space="preserve"> 金額を控除した金額の10倍に相当する金額を超える場合には、この表によらず、平 成24年3月31日財務省告示第115号（平成31年3月29日財務省告示第97号改正）第3項第1号イ⑵若しくはロ⑵又は第 2号の規定により、月額表を使って税額を計算します。 </t>
    <phoneticPr fontId="17"/>
  </si>
  <si>
    <t>給与所得控除後の金額（調整控除後）</t>
    <phoneticPr fontId="17"/>
  </si>
  <si>
    <t>基礎控除の額</t>
    <phoneticPr fontId="17"/>
  </si>
  <si>
    <t>所得金額
調整控除額</t>
    <phoneticPr fontId="17"/>
  </si>
  <si>
    <t>元号</t>
    <phoneticPr fontId="17"/>
  </si>
  <si>
    <t>勤労学生</t>
    <phoneticPr fontId="17"/>
  </si>
  <si>
    <t>寡婦</t>
    <phoneticPr fontId="17"/>
  </si>
  <si>
    <t>ひとり親</t>
    <phoneticPr fontId="17"/>
  </si>
  <si>
    <t>(1円未満切り上げ、最高150,000円)</t>
    <phoneticPr fontId="17"/>
  </si>
  <si>
    <t>（源泉・特別）</t>
    <rPh sb="1" eb="3">
      <t>ゲンセン</t>
    </rPh>
    <rPh sb="4" eb="6">
      <t>トクベツ</t>
    </rPh>
    <phoneticPr fontId="17"/>
  </si>
  <si>
    <t>（源泉・特別）</t>
    <phoneticPr fontId="17"/>
  </si>
  <si>
    <t>控 除 対 象
配 偶 者</t>
    <phoneticPr fontId="17"/>
  </si>
  <si>
    <t>住所又は居所</t>
    <phoneticPr fontId="33"/>
  </si>
  <si>
    <t>所轄税務署長等</t>
  </si>
  <si>
    <t>給与の支払者
の名称(氏名)</t>
    <phoneticPr fontId="33"/>
  </si>
  <si>
    <t>(フリガナ)
あなたの氏名</t>
    <phoneticPr fontId="33"/>
  </si>
  <si>
    <t>あなたの生年月日</t>
    <phoneticPr fontId="33"/>
  </si>
  <si>
    <t>明・大・昭
平・令</t>
    <rPh sb="4" eb="5">
      <t>ショウ</t>
    </rPh>
    <rPh sb="8" eb="9">
      <t>レイ</t>
    </rPh>
    <phoneticPr fontId="33"/>
  </si>
  <si>
    <t>日</t>
    <phoneticPr fontId="33"/>
  </si>
  <si>
    <t>従たる給与についての扶養控除等申告書の提出</t>
    <phoneticPr fontId="33"/>
  </si>
  <si>
    <t>世帯主の氏名</t>
    <phoneticPr fontId="33"/>
  </si>
  <si>
    <t>給与の支払者の
法人(個人)番号</t>
    <phoneticPr fontId="33"/>
  </si>
  <si>
    <t>※この申告書の提出を受けた給与の支払者が記載してください。</t>
  </si>
  <si>
    <t>あなたの個人番号</t>
  </si>
  <si>
    <t>〔</t>
  </si>
  <si>
    <t>提出している場合には、○印を付けてください。</t>
    <phoneticPr fontId="33"/>
  </si>
  <si>
    <t>〕</t>
  </si>
  <si>
    <t>税務署長</t>
    <phoneticPr fontId="33"/>
  </si>
  <si>
    <t>あなたとの続柄</t>
    <phoneticPr fontId="33"/>
  </si>
  <si>
    <t>給与の支払者の
所在地(住所)</t>
    <phoneticPr fontId="33"/>
  </si>
  <si>
    <t>あなたの住所
又は居所</t>
    <phoneticPr fontId="33"/>
  </si>
  <si>
    <t>配偶者
の有無</t>
    <rPh sb="0" eb="3">
      <t>ハイグウシャ</t>
    </rPh>
    <rPh sb="5" eb="7">
      <t>ウム</t>
    </rPh>
    <phoneticPr fontId="33"/>
  </si>
  <si>
    <t>有・無</t>
    <rPh sb="0" eb="1">
      <t>ユウ</t>
    </rPh>
    <rPh sb="2" eb="3">
      <t>ム</t>
    </rPh>
    <phoneticPr fontId="33"/>
  </si>
  <si>
    <t>市区町村長</t>
  </si>
  <si>
    <t>あなたに源泉控除対象配偶者、障害者に該当する同一生計配偶者及び扶養親族がなく、かつ、あなた自身が障害者、寡婦、ひとり親又は勤労学生のいずれにも該当しない場合には、以下の各欄に記入する必要はありません。</t>
    <rPh sb="58" eb="59">
      <t>オヤ</t>
    </rPh>
    <phoneticPr fontId="33"/>
  </si>
  <si>
    <t>主たる給与から控除を受ける</t>
  </si>
  <si>
    <t>区 分 等</t>
  </si>
  <si>
    <t>（フリガナ）　　　　　　　
氏名</t>
    <phoneticPr fontId="33"/>
  </si>
  <si>
    <t xml:space="preserve">住所又は居所 </t>
    <phoneticPr fontId="33"/>
  </si>
  <si>
    <t>異動月日及び事由</t>
  </si>
  <si>
    <t>◎この申告書の記載に当たっては、裏面の申告についてのご注意等をお読みください。</t>
  </si>
  <si>
    <t xml:space="preserve">◎この申告書は、2か所以上から給与の支払を受けている場合には、そのうちの1か所にしか提出することができません。
</t>
  </si>
  <si>
    <t>提出する必要があります。</t>
    <phoneticPr fontId="33"/>
  </si>
  <si>
    <t>◎この申告書は、源泉控除対象配偶者、障碍者に該当する同一生計配偶者及び扶養親族に該当する人がいない人も</t>
    <phoneticPr fontId="33"/>
  </si>
  <si>
    <t xml:space="preserve">◎この申告書は、あなたの給与について扶養控除、障害者控除などの控除を受けるために提出するものです。
</t>
    <phoneticPr fontId="33"/>
  </si>
  <si>
    <t>生年月日</t>
    <phoneticPr fontId="33"/>
  </si>
  <si>
    <t>非居住者
である親族</t>
    <phoneticPr fontId="33"/>
  </si>
  <si>
    <t>生計を一に
する事実</t>
    <phoneticPr fontId="33"/>
  </si>
  <si>
    <t>源泉控除
対象配偶者
（注1）</t>
    <phoneticPr fontId="33"/>
  </si>
  <si>
    <t>円</t>
    <rPh sb="0" eb="1">
      <t>エン</t>
    </rPh>
    <phoneticPr fontId="33"/>
  </si>
  <si>
    <t>明・大
昭・平</t>
    <phoneticPr fontId="33"/>
  </si>
  <si>
    <t>・</t>
    <phoneticPr fontId="33"/>
  </si>
  <si>
    <t xml:space="preserve">B
</t>
  </si>
  <si>
    <t>障害者、寡婦、ひとり親又は勤労学生</t>
    <rPh sb="10" eb="11">
      <t>オヤ</t>
    </rPh>
    <phoneticPr fontId="33"/>
  </si>
  <si>
    <r>
      <t>左記の内容</t>
    </r>
    <r>
      <rPr>
        <sz val="8"/>
        <color theme="1"/>
        <rFont val="ＭＳ Ｐ明朝"/>
        <family val="1"/>
        <charset val="128"/>
      </rPr>
      <t>(この欄の記載に当たっては、裏面の「２　記載についてのご注意」の⑻をお読みください。）</t>
    </r>
    <phoneticPr fontId="33"/>
  </si>
  <si>
    <t>異動月日及び事由</t>
    <phoneticPr fontId="33"/>
  </si>
  <si>
    <t>　　　　　　　　該当者
区分</t>
    <phoneticPr fontId="33"/>
  </si>
  <si>
    <t>本人</t>
  </si>
  <si>
    <t>同一生計
配偶者（注2）</t>
    <phoneticPr fontId="33"/>
  </si>
  <si>
    <t>扶養親族</t>
  </si>
  <si>
    <t>一般の障害者</t>
  </si>
  <si>
    <t>特別障害者</t>
  </si>
  <si>
    <t>（注）</t>
    <phoneticPr fontId="33"/>
  </si>
  <si>
    <t>同居特別障害者</t>
  </si>
  <si>
    <t>上の該当する項目及び欄にチェックを付け、（　 ）内には該当する扶養親族の人数を記入してください。</t>
    <phoneticPr fontId="33"/>
  </si>
  <si>
    <t>D</t>
  </si>
  <si>
    <t>他の所得者が
控除を受ける
扶養親族等</t>
    <phoneticPr fontId="33"/>
  </si>
  <si>
    <t>氏名</t>
    <phoneticPr fontId="33"/>
  </si>
  <si>
    <t>あなたと
の続柄</t>
    <phoneticPr fontId="33"/>
  </si>
  <si>
    <t>生 年 月 日</t>
  </si>
  <si>
    <t>控除を受ける他の所得者</t>
  </si>
  <si>
    <t>・</t>
  </si>
  <si>
    <r>
      <t>○ 住民税に関する事項　</t>
    </r>
    <r>
      <rPr>
        <sz val="9"/>
        <color theme="1"/>
        <rFont val="ＭＳ Ｐゴシック"/>
        <family val="3"/>
        <charset val="128"/>
        <scheme val="minor"/>
      </rPr>
      <t>（この欄は、地方税法第45条の3の2及び第317条の3の2に基づき、公的年金等の支払者を経由して市区町村長に提出する公的年金等受給者の扶養親族等申告書の記載欄を兼ねています。）</t>
    </r>
    <phoneticPr fontId="33"/>
  </si>
  <si>
    <t>（フリガナ）
氏名</t>
    <phoneticPr fontId="33"/>
  </si>
  <si>
    <t>生年月日</t>
  </si>
  <si>
    <t>控除対象外
国外扶養親族</t>
    <phoneticPr fontId="33"/>
  </si>
  <si>
    <t>平・令</t>
    <rPh sb="2" eb="3">
      <t>レイ</t>
    </rPh>
    <phoneticPr fontId="33"/>
  </si>
  <si>
    <t>主たる給与から控除を受けるB控除対象扶養親族 (16歳以上) (平18.1.1以前生)</t>
  </si>
  <si>
    <t>特定扶養親族</t>
  </si>
  <si>
    <t>障害者、寡婦、ひとり親又は勤労学生</t>
  </si>
  <si>
    <t>障害者</t>
  </si>
  <si>
    <t>寡婦</t>
  </si>
  <si>
    <t>ひとり親</t>
  </si>
  <si>
    <t>○</t>
  </si>
  <si>
    <t>勤労学生</t>
  </si>
  <si>
    <t>同一生計配偶者</t>
  </si>
  <si>
    <t>一般障害者</t>
  </si>
  <si>
    <t>人</t>
    <phoneticPr fontId="17"/>
  </si>
  <si>
    <t>【印刷範囲指定により枠外は印刷しない】</t>
  </si>
  <si>
    <t>所轄税務署長</t>
  </si>
  <si>
    <t>給与の支払者の
名称(氏名)</t>
    <phoneticPr fontId="33"/>
  </si>
  <si>
    <t xml:space="preserve"> (注　数式の保護はしていません。消さないように注意してください。)</t>
    <phoneticPr fontId="33"/>
  </si>
  <si>
    <t>給与の支払者の
法人番号</t>
    <phoneticPr fontId="33"/>
  </si>
  <si>
    <t>※この申告書の提出を受けた給与の支払者（個人を除きます）が記載してください。</t>
  </si>
  <si>
    <t>税務署長</t>
  </si>
  <si>
    <t>配偶者の生年</t>
    <rPh sb="0" eb="3">
      <t>ハイグウシャ</t>
    </rPh>
    <rPh sb="4" eb="6">
      <t>セイネン</t>
    </rPh>
    <phoneticPr fontId="33"/>
  </si>
  <si>
    <t>〜記載に当たってのご注意〜</t>
  </si>
  <si>
    <t>◆ 給与所得者の配偶者控除等申告書 ◆</t>
  </si>
  <si>
    <t>◎ 「基礎控除申告書」と「配偶者控除等申告書」については、次の場合に応じて記載してください。</t>
  </si>
  <si>
    <t>○ 「控除額の計算」の表の「区分I」欄については、「基礎控除申告書」の「区分I」欄を参照してください。[</t>
  </si>
  <si>
    <t>◎ この申告書の記載に当たっては、欄外の説明をお読みください。</t>
  </si>
  <si>
    <t>○ 「基礎控除申告書」の「区分I」欄が(A)~(C)に該当しない場合や「配偶者控除等申告書」の「区分II」欄が1~4に該当しない場合は、配偶者控除及び</t>
  </si>
  <si>
    <t>・あなたの合計所得金額の見積額の計算表を入力して下さい。</t>
  </si>
  <si>
    <t>　1 あなたの本年中の合計所得金額の見積額が1,000万円以下で、かつ、配偶者の本年中の合計所得金額の見積額が133万円以下である場合は、「基礎控除申告書」、「配偶者控除等申告書」の順に記載してください。</t>
  </si>
  <si>
    <t>配偶者特別控除の適用を受けることはできません。</t>
  </si>
  <si>
    <t>(フリガナ)
配偶者の氏名</t>
  </si>
  <si>
    <t>配偶者の個人番号</t>
  </si>
  <si>
    <t>配偶者の生年月日</t>
  </si>
  <si>
    <t>・配偶者の合計所得金額の見積額の計算表を入力して下さい。</t>
  </si>
  <si>
    <t>　2 上記1以外で、かつ、あなたの本年中の合計所得金額の見積額が2,500万円以下である場合は、「基礎控除申告書」のみ記載してください(「配偶者控除等申告書」を記載する必要はありません)。</t>
  </si>
  <si>
    <t>生計を一にする事実</t>
  </si>
  <si>
    <t>◎ 「所得金額調整控除申告書」については、年末調整において所得金額調整控除の適用を受けようとする場合に記載してください。なお、あなたの本年中の年末調整の対象となる給与の収入金額が850万円以下である場合又は「所得金額調整控除申告書」の「要件」欄の各項目のいずれにも該当しない場合には、所得金額調整控除の適用を受けることはできません。</t>
  </si>
  <si>
    <t>○配偶者の本年中の合計所得金額の見積額の計算</t>
    <phoneticPr fontId="33"/>
  </si>
  <si>
    <t>◆ 給与所得者の基礎控除申告書 ◆</t>
    <phoneticPr fontId="33"/>
  </si>
  <si>
    <t>給与所得者の基礎控除の判定</t>
    <rPh sb="11" eb="13">
      <t>ハンテイ</t>
    </rPh>
    <phoneticPr fontId="33"/>
  </si>
  <si>
    <t>所得の種類</t>
  </si>
  <si>
    <t>収入金額</t>
  </si>
  <si>
    <t>所得金額</t>
  </si>
  <si>
    <t>判定</t>
  </si>
  <si>
    <t>配偶者控除</t>
  </si>
  <si>
    <t>○ あなたの本年中の合計所得金額の見積額の計算</t>
  </si>
  <si>
    <t>(1）</t>
  </si>
  <si>
    <t>(欄外「4(1)」を参照)</t>
  </si>
  <si>
    <t>配偶者の本年中の合計所得金額の見積額の判定</t>
    <rPh sb="19" eb="21">
      <t>ハンテイ</t>
    </rPh>
    <phoneticPr fontId="33"/>
  </si>
  <si>
    <t>（２）</t>
  </si>
  <si>
    <t>給与所得以外
の所得の合計額</t>
    <phoneticPr fontId="33"/>
  </si>
  <si>
    <t>(欄外「4(2)」を参照)</t>
  </si>
  <si>
    <t>配偶者特別控除</t>
  </si>
  <si>
    <t>④</t>
    <phoneticPr fontId="33"/>
  </si>
  <si>
    <t>配偶者の本年中の合計所得金額の見積額
((1)と(2)の合計額)</t>
  </si>
  <si>
    <t>＊</t>
  </si>
  <si>
    <t>区分II</t>
  </si>
  <si>
    <t>(上の①〜④を記載)</t>
  </si>
  <si>
    <t>あなたの本年中の合計所得金額の見積額
((1)と(2)の合計額) 　　　　　　　　</t>
  </si>
  <si>
    <t>○控除額の計算</t>
  </si>
  <si>
    <t>配偶者控除の額</t>
  </si>
  <si>
    <t>区分Ⅱにより該当する列を求めます</t>
  </si>
  <si>
    <t>48万円</t>
  </si>
  <si>
    <t>区分I</t>
  </si>
  <si>
    <t>④(上記「配偶者の本年中の合計所得金額の見積額((1)と(2)の合計額)」(*印の金額))</t>
  </si>
  <si>
    <t>95万円超
100万円以下</t>
    <phoneticPr fontId="33"/>
  </si>
  <si>
    <t>100万円超
105万円以下</t>
    <phoneticPr fontId="33"/>
  </si>
  <si>
    <t>105万円超
110万円以下</t>
    <phoneticPr fontId="33"/>
  </si>
  <si>
    <t>110万円超
115万円以下</t>
    <phoneticPr fontId="33"/>
  </si>
  <si>
    <t>115万円超
120万円以下</t>
    <phoneticPr fontId="33"/>
  </si>
  <si>
    <t>120万円超
125万円以下</t>
    <phoneticPr fontId="33"/>
  </si>
  <si>
    <t>125万円超
130万円以下</t>
    <phoneticPr fontId="33"/>
  </si>
  <si>
    <t>130万円超
133万円以下</t>
    <phoneticPr fontId="33"/>
  </si>
  <si>
    <t>区分Ⅰにより該当する行を求めます</t>
  </si>
  <si>
    <t>配偶者特別控除の額</t>
  </si>
  <si>
    <t>(左のＡ〜Cを記載)</t>
  </si>
  <si>
    <t>基礎控除の額</t>
  </si>
  <si>
    <t>32万円</t>
  </si>
  <si>
    <t>※左の「控除額の計算」の表
を参考に記載してください。</t>
    <phoneticPr fontId="33"/>
  </si>
  <si>
    <t>16万円</t>
  </si>
  <si>
    <t>※ 左の「控除額の計算」の
表を参考に記載してください。</t>
    <phoneticPr fontId="33"/>
  </si>
  <si>
    <t>摘要</t>
  </si>
  <si>
    <t>◆ 所得金額調整控除申告書 ◆</t>
  </si>
  <si>
    <t>○ 年末調整において所得金額調整控除の適用を受けようとする場合は、「要件」欄の該当する項目にチェックを付け、その項目に応じて「☆扶養親族等」欄及び「★特別障害者」欄にその該当する者について記載してください。</t>
  </si>
  <si>
    <t>なお、「要件」欄の2以上の項目に該当する場合は、いずれか1つの要件について、チェックを付け記載をすることで差し支えありません。</t>
  </si>
  <si>
    <t>○ 年末調整における所得金額調整控除の額については給与の支払者が計算しますので、この申告書に所得金額調整控除の額を記載する欄はありません。</t>
  </si>
  <si>
    <t>要件</t>
  </si>
  <si>
    <t>(右の★欄のみを記載)</t>
  </si>
  <si>
    <t>☆扶養親族等</t>
  </si>
  <si>
    <t>(フリガナ)
同一生計配偶者又は
扶養親族の氏名</t>
    <phoneticPr fontId="33"/>
  </si>
  <si>
    <t>左記の者の個人番号</t>
  </si>
  <si>
    <t>左記の者の生年月日</t>
  </si>
  <si>
    <t>★特別障害者</t>
  </si>
  <si>
    <t>特別障害者に該当する事実</t>
  </si>
  <si>
    <t>(欄外「3-2(4)」を参照)</t>
  </si>
  <si>
    <t>(右の☆欄及び★欄を記載)</t>
  </si>
  <si>
    <t>あなたと左記の者の住所又は居所が
異なる場合の左記の者の住所又は居所</t>
  </si>
  <si>
    <t>左記の者の
あなたとの続柄</t>
    <phoneticPr fontId="33"/>
  </si>
  <si>
    <t>左記の者の合計
所得金額(見積額)</t>
    <phoneticPr fontId="33"/>
  </si>
  <si>
    <t>(右の☆欄のみを記載)</t>
  </si>
  <si>
    <t>扶養親族の生年</t>
    <rPh sb="0" eb="2">
      <t>フヨウ</t>
    </rPh>
    <rPh sb="2" eb="4">
      <t>シンゾク</t>
    </rPh>
    <rPh sb="5" eb="7">
      <t>セイネン</t>
    </rPh>
    <phoneticPr fontId="33"/>
  </si>
  <si>
    <t>(注) 「同一生計配偶者」とは、あなたと生計を一にする配偶者(青色事業専従者として給与の支払を受ける人及び白色事業専従者を除きます。)で、本年中の合計所得金額の見積額が 48万円以下(給与所得だけの場合は、給与の収入金額が103万円以下)の人をいいます。</t>
  </si>
  <si>
    <t>—————————————————————————————————————— 所得金額調整控除申告書 ——————————————————————————————————————————</t>
  </si>
  <si>
    <t>3-2 記載についてのご注意</t>
  </si>
  <si>
    <t xml:space="preserve">(4) 「★特別障害者」欄の「特別障害者に該当する事実」欄には、障害の状態又は交付を受けている手帳などの種類と交付年月日、障害の程度(障害の等級)などの特別障害者に該当する事実を記載してください(特別障害者に該当する人が「扶養控除等申告書」に記載している特別障害者と同一である場合には、特別障害者に該当する事実の記載に代えて「扶養控除等申告書のとおり」と記載して差し支えありません。)。  </t>
  </si>
  <si>
    <t>—————————————————————————————————————— 各申告書の合計所得金額について ———————————————————————————————————————</t>
  </si>
  <si>
    <t>4 合計所得金額の記載についてのご注意</t>
  </si>
  <si>
    <t>(1) 給与所得</t>
  </si>
  <si>
    <t>① 俸給、給料、賞与や賃金(パートタイマーやアルバイトとして支払を受けるものを含みます。)は給与所得となります。</t>
  </si>
  <si>
    <t>② 2以上の給与の支払者から給与の支払を受ける場合、「収入金額」欄及び「所得金額」欄は2以上の給与の総額により記載することとなります。</t>
  </si>
  <si>
    <t>③ 「所得金額」欄には、次の【給与所得の金額の計算方法】により求めた給与所得の金額を記載してください。なお、所得金額調整控除や特定支出控除の適用がある場合は、求めた給与所得の金額からそれらの控除額を控除してください。</t>
  </si>
  <si>
    <t>※ 所得金額調整控除の計算については、次の【所得金額調整控除の額の計算方法】をご参照ください。</t>
  </si>
  <si>
    <t>※ 特定支出控除の計算については、国税庁ホームページ【https://www.nta.go.jp】のタックスアンサー「給与所得者の特定支出控除」をご参照ください。</t>
  </si>
  <si>
    <t>【給与所得の金額の計算方法】</t>
  </si>
  <si>
    <t>給与所得の金額は、給与の収入金額から給与所得控除額を控除した残額とされており、次の表により求めた金額となります。</t>
  </si>
  <si>
    <t>給与の収入金額(a)</t>
  </si>
  <si>
    <t>給与所得の金額</t>
  </si>
  <si>
    <t>1円以上</t>
  </si>
  <si>
    <t>550,999円以下</t>
  </si>
  <si>
    <r>
      <rPr>
        <sz val="9"/>
        <color rgb="FF4C4C4C"/>
        <rFont val="Liberation Sans"/>
        <family val="2"/>
      </rPr>
      <t>0円=所得金額</t>
    </r>
  </si>
  <si>
    <t>551,000円以上</t>
  </si>
  <si>
    <t>1,618,999円以下</t>
  </si>
  <si>
    <t>(a)-550,000円=所得金額</t>
  </si>
  <si>
    <t>1,619,000円以上</t>
  </si>
  <si>
    <t>1,619,999円以下</t>
  </si>
  <si>
    <t>1,069,000円=所得金額</t>
  </si>
  <si>
    <t>1,620,000円以上</t>
  </si>
  <si>
    <t>1,621,999円以下</t>
  </si>
  <si>
    <t>1,070,000円=所得金額</t>
  </si>
  <si>
    <t>1,622,000円以上</t>
  </si>
  <si>
    <t>1,623,999円以下</t>
  </si>
  <si>
    <t>1,072,000円=所得金額</t>
  </si>
  <si>
    <t>1,624,000円以上</t>
  </si>
  <si>
    <t>1,627,999円以下</t>
  </si>
  <si>
    <t>1,074,000円=所得金額</t>
  </si>
  <si>
    <t>1,628,000円以上</t>
  </si>
  <si>
    <t>1,799,999円以下</t>
  </si>
  <si>
    <t>①:(a)÷4(千円未満切捨て)=(b) ⇒ ②:(b)×2.4+100,000円=所得金額</t>
  </si>
  <si>
    <t>1,800,000円以上</t>
  </si>
  <si>
    <t>3,599,999円以下</t>
  </si>
  <si>
    <t>①:(a)÷4(千円未満切捨て)=(b) ⇒ ②:(b)×2.8- 80,000円=所得金額</t>
  </si>
  <si>
    <t>3,600,000円以上</t>
  </si>
  <si>
    <t>6,599,999円以下</t>
  </si>
  <si>
    <t>①:(a)÷4(千円未満切捨て)=(b) ⇒ ②:(b)×3.2-440,000円=所得金額</t>
  </si>
  <si>
    <t>6,600,000円以上</t>
  </si>
  <si>
    <t>8,499,999円以下</t>
  </si>
  <si>
    <t>(a)×90%-1,100,000円=所得金額</t>
  </si>
  <si>
    <t>8,500,000円以上</t>
  </si>
  <si>
    <t>(a)-1,950,000円=所得金額</t>
  </si>
  <si>
    <t>【所得金額調整控除の額の計算方法】</t>
  </si>
  <si>
    <t>次の1又は2に該当する場合は、それぞれ次の1又は2の算式により計算した所得金額調整控除の額(1と2の両方に該当する場合は、それらの合計額)が、その年分の給与所得の金額から控除されます。</t>
  </si>
  <si>
    <t>※ 所得金額調整控除の額の計算において算出した金額に1円未満の端数があるときは、その端数を切り上げます。</t>
  </si>
  <si>
    <t>① あなたの本年中の給与の収入金額(2以上の給与の総額)が850万円を超え、「3-1 申告についてのご注意」の(3)のイ、ロ又はハに該当する場合</t>
  </si>
  <si>
    <t>　〔算式〕</t>
  </si>
  <si>
    <t>　　(給与の収入金額 (※) -850万円)×10%</t>
  </si>
  <si>
    <t>　　※ 1,000万円を超える場合は、1,000万円</t>
  </si>
  <si>
    <t>② あなたの本年中の給与所得控除後の給与等の金額及び公的年金等に係る雑所得の金額があり、それらの合計額が10万円を超える場合</t>
  </si>
  <si>
    <t>　　給与所得控除後の給与等の金額 (※) +公的年金等に係る雑所得の金額 (※) -10万円</t>
  </si>
  <si>
    <t>　　※ 10万円を超える場合は、10万円</t>
  </si>
  <si>
    <t>(2) 給与所得以外の所得の合計額</t>
  </si>
  <si>
    <t xml:space="preserve">　「所得金額」欄には、給与所得以外の所得の合計額を記載してください。なお、この給与所得以外の所得の合計額には源泉分離課税により源泉徴収だけで納税が完結するものや、あるいは確定申告をしないことを選択した一定の所得は含まれません。詳しくは、国税庁ホームページ【https://www.nta.go.jp】にこの様式と併せて掲載している「給与所得以外の所得の種類等」をご参照ください。  </t>
  </si>
  <si>
    <t>給与の支払者の
名 称 ( 氏 名 )</t>
    <phoneticPr fontId="33"/>
  </si>
  <si>
    <t xml:space="preserve"> ※この申告書の提出を受けた給与の支払者（個人を除きます）が記載してください。</t>
  </si>
  <si>
    <t>あなたの住所
又 は 居 所</t>
    <phoneticPr fontId="33"/>
  </si>
  <si>
    <t>給与の支払者の
所 在 地 (住 所)</t>
    <phoneticPr fontId="33"/>
  </si>
  <si>
    <t>生 命 保 険 料 控 除</t>
    <phoneticPr fontId="33"/>
  </si>
  <si>
    <t>保険会社等の名称</t>
    <phoneticPr fontId="33"/>
  </si>
  <si>
    <t>保険等の
種類</t>
    <phoneticPr fontId="33"/>
  </si>
  <si>
    <t>保険期間
又は年金
支払期間</t>
    <phoneticPr fontId="33"/>
  </si>
  <si>
    <t>保険等の
契約者の氏名</t>
    <phoneticPr fontId="33"/>
  </si>
  <si>
    <t>保険金等の受取人</t>
  </si>
  <si>
    <t>新・旧の
区分</t>
    <phoneticPr fontId="33"/>
  </si>
  <si>
    <t>あなたが本年中に支払った
保険料等の金額(分配を受けた
剰余金等の控除後の金額)
(a)</t>
    <phoneticPr fontId="33"/>
  </si>
  <si>
    <t>給与の
支払者の
確認印</t>
    <phoneticPr fontId="33"/>
  </si>
  <si>
    <t>地震保険料控除</t>
  </si>
  <si>
    <t>保険等の
種類(目的)</t>
    <phoneticPr fontId="33"/>
  </si>
  <si>
    <t>保険
期間</t>
    <phoneticPr fontId="33"/>
  </si>
  <si>
    <t>保険等の対象となった</t>
  </si>
  <si>
    <t>地震保険料又は旧長期損害保険料の区分</t>
    <phoneticPr fontId="33"/>
  </si>
  <si>
    <t>あなたが本年中に支払った
保険料等のうち、左欄の区
分に係る金額(分配を受けた
剰余金等の控除後の金額)A</t>
    <phoneticPr fontId="33"/>
  </si>
  <si>
    <r>
      <t xml:space="preserve">◎ </t>
    </r>
    <r>
      <rPr>
        <b/>
        <sz val="11"/>
        <color theme="1"/>
        <rFont val="Liberation Sans"/>
        <family val="2"/>
      </rPr>
      <t>この申告書の記載に当たっては、裏面の説明をお読みください。</t>
    </r>
  </si>
  <si>
    <t>家屋等に居住又は
家財を利用している
者等の氏名</t>
    <phoneticPr fontId="33"/>
  </si>
  <si>
    <t>あなた
との
続柄</t>
    <phoneticPr fontId="33"/>
  </si>
  <si>
    <t>一般の生命保険料</t>
  </si>
  <si>
    <t>(a)</t>
  </si>
  <si>
    <t>　Ａのうち地震保険料の金額の合計額</t>
    <phoneticPr fontId="33"/>
  </si>
  <si>
    <t>Ｂ</t>
    <phoneticPr fontId="33"/>
  </si>
  <si>
    <r>
      <t>(a)のうち</t>
    </r>
    <r>
      <rPr>
        <b/>
        <sz val="8"/>
        <color theme="1"/>
        <rFont val="ＭＳ Ｐゴシック"/>
        <family val="3"/>
        <charset val="128"/>
      </rPr>
      <t>新保険料
等</t>
    </r>
    <r>
      <rPr>
        <sz val="8"/>
        <color theme="1"/>
        <rFont val="ＭＳ Ｐ明朝"/>
        <family val="1"/>
        <charset val="128"/>
      </rPr>
      <t>の金額の合計額</t>
    </r>
    <phoneticPr fontId="33"/>
  </si>
  <si>
    <r>
      <t>Aの金額を下の</t>
    </r>
    <r>
      <rPr>
        <b/>
        <sz val="7"/>
        <color theme="1"/>
        <rFont val="ＭＳ Ｐゴシック"/>
        <family val="3"/>
        <charset val="128"/>
      </rPr>
      <t>計算式I (新保険
料等用)</t>
    </r>
    <r>
      <rPr>
        <sz val="7"/>
        <color theme="1"/>
        <rFont val="ＭＳ Ｐ明朝"/>
        <family val="1"/>
        <charset val="128"/>
      </rPr>
      <t>に当てはめて計算した金額</t>
    </r>
    <phoneticPr fontId="33"/>
  </si>
  <si>
    <t>(最高40,000円)</t>
  </si>
  <si>
    <t>計(①＋②)</t>
  </si>
  <si>
    <t>　Ａのうち旧長期損害保険料の金額の合計額</t>
    <phoneticPr fontId="33"/>
  </si>
  <si>
    <t>Ｃ</t>
    <phoneticPr fontId="33"/>
  </si>
  <si>
    <r>
      <t>(a)のうち</t>
    </r>
    <r>
      <rPr>
        <b/>
        <sz val="8"/>
        <color theme="1"/>
        <rFont val="ＭＳ Ｐゴシック"/>
        <family val="3"/>
        <charset val="128"/>
      </rPr>
      <t>旧保険料
等</t>
    </r>
    <r>
      <rPr>
        <sz val="8"/>
        <color theme="1"/>
        <rFont val="ＭＳ Ｐ明朝"/>
        <family val="1"/>
        <charset val="128"/>
      </rPr>
      <t>の金額の合計額</t>
    </r>
    <phoneticPr fontId="33"/>
  </si>
  <si>
    <r>
      <t>Bの金額を下の</t>
    </r>
    <r>
      <rPr>
        <b/>
        <sz val="7"/>
        <color theme="1"/>
        <rFont val="ＭＳ Ｐゴシック"/>
        <family val="3"/>
        <charset val="128"/>
      </rPr>
      <t>計算式II (旧保険
料等用)</t>
    </r>
    <r>
      <rPr>
        <sz val="7"/>
        <color theme="1"/>
        <rFont val="ＭＳ Ｐ明朝"/>
        <family val="1"/>
        <charset val="128"/>
      </rPr>
      <t>に当てはめて計算した金額</t>
    </r>
    <phoneticPr fontId="33"/>
  </si>
  <si>
    <t>(最高50,000円)</t>
  </si>
  <si>
    <t>②と③のいずれか
大きい金額</t>
    <phoneticPr fontId="33"/>
  </si>
  <si>
    <t>㋑</t>
  </si>
  <si>
    <t>地震保険料
控 除 額</t>
    <phoneticPr fontId="33"/>
  </si>
  <si>
    <t>Ｂの金額</t>
    <phoneticPr fontId="33"/>
  </si>
  <si>
    <t>＋</t>
  </si>
  <si>
    <t>Ｃの金額(Ｃの金額が10,000円を超える場合は、Ｃ×1/2+5,000円)※</t>
    <phoneticPr fontId="33"/>
  </si>
  <si>
    <t>(最高15,000円)</t>
  </si>
  <si>
    <t>介護医療保険料</t>
  </si>
  <si>
    <t>＝</t>
  </si>
  <si>
    <t>(a)の金額の合計額</t>
    <phoneticPr fontId="33"/>
  </si>
  <si>
    <r>
      <t>Cの金額を下の</t>
    </r>
    <r>
      <rPr>
        <b/>
        <sz val="8"/>
        <color theme="1"/>
        <rFont val="ＭＳ Ｐゴシック"/>
        <family val="3"/>
        <charset val="128"/>
      </rPr>
      <t>計算式I(新保険
料等用)</t>
    </r>
    <r>
      <rPr>
        <sz val="8"/>
        <color theme="1"/>
        <rFont val="ＭＳ Ｐ明朝"/>
        <family val="1"/>
        <charset val="128"/>
      </rPr>
      <t>に当てはめて計算した金額</t>
    </r>
    <phoneticPr fontId="33"/>
  </si>
  <si>
    <t>㋺</t>
  </si>
  <si>
    <t>社会保険料控除</t>
    <rPh sb="0" eb="2">
      <t>シャカイ</t>
    </rPh>
    <rPh sb="2" eb="5">
      <t>ホケンリョウ</t>
    </rPh>
    <rPh sb="5" eb="7">
      <t>コウジョ</t>
    </rPh>
    <phoneticPr fontId="33"/>
  </si>
  <si>
    <t>社会保険
の種類</t>
    <phoneticPr fontId="33"/>
  </si>
  <si>
    <t>保険料支払先の名称</t>
    <phoneticPr fontId="33"/>
  </si>
  <si>
    <t>保険料を負担することになっている人</t>
  </si>
  <si>
    <t>あなたが本年中に
支払った保険料の金額</t>
    <phoneticPr fontId="33"/>
  </si>
  <si>
    <t>個人年金保険料</t>
  </si>
  <si>
    <t>支払開始日</t>
  </si>
  <si>
    <t>・   ・</t>
  </si>
  <si>
    <t>合計（控除額）</t>
    <phoneticPr fontId="33"/>
  </si>
  <si>
    <r>
      <t>Dの金額を下の</t>
    </r>
    <r>
      <rPr>
        <b/>
        <sz val="7"/>
        <color theme="1"/>
        <rFont val="ＭＳ Ｐゴシック"/>
        <family val="3"/>
        <charset val="128"/>
      </rPr>
      <t>計算式I (新保険
料等用)</t>
    </r>
    <r>
      <rPr>
        <sz val="7"/>
        <color theme="1"/>
        <rFont val="ＭＳ Ｐ明朝"/>
        <family val="1"/>
        <charset val="128"/>
      </rPr>
      <t>に当てはめて計算した金額</t>
    </r>
    <phoneticPr fontId="33"/>
  </si>
  <si>
    <t>計(④＋⑤)</t>
  </si>
  <si>
    <t>小規模企業共済等掛金控除</t>
    <rPh sb="0" eb="3">
      <t>ショウキボ</t>
    </rPh>
    <rPh sb="3" eb="5">
      <t>キギョウ</t>
    </rPh>
    <rPh sb="5" eb="7">
      <t>キョウサイ</t>
    </rPh>
    <rPh sb="7" eb="8">
      <t>トウ</t>
    </rPh>
    <rPh sb="8" eb="10">
      <t>カケキン</t>
    </rPh>
    <phoneticPr fontId="33"/>
  </si>
  <si>
    <t>種類</t>
    <phoneticPr fontId="33"/>
  </si>
  <si>
    <t>あなたが本年中に支払った掛金の金額</t>
    <phoneticPr fontId="33"/>
  </si>
  <si>
    <t>E</t>
  </si>
  <si>
    <r>
      <t>Eの金額を下の</t>
    </r>
    <r>
      <rPr>
        <b/>
        <sz val="7"/>
        <color theme="1"/>
        <rFont val="ＭＳ Ｐゴシック"/>
        <family val="3"/>
        <charset val="128"/>
      </rPr>
      <t>計算式II (旧保険
料等用)</t>
    </r>
    <r>
      <rPr>
        <sz val="7"/>
        <color theme="1"/>
        <rFont val="ＭＳ Ｐ明朝"/>
        <family val="1"/>
        <charset val="128"/>
      </rPr>
      <t>に当てはめて計算した金額</t>
    </r>
    <phoneticPr fontId="33"/>
  </si>
  <si>
    <t>⑤と⑥のいずれか
大きい金額</t>
    <phoneticPr fontId="33"/>
  </si>
  <si>
    <t>㋩</t>
  </si>
  <si>
    <t>独立行政法人中小企業基盤整備機構の共済契約の掛金</t>
    <phoneticPr fontId="33"/>
  </si>
  <si>
    <t>確定拠出年金法に規定する企業型年金加入者掛金</t>
    <phoneticPr fontId="33"/>
  </si>
  <si>
    <t>計算式 I (新保険料等用)※</t>
  </si>
  <si>
    <t>計算式 II (旧保険料等用)※</t>
  </si>
  <si>
    <r>
      <t xml:space="preserve">生命保険料控除額
計(㋑+㋺+㋩)
</t>
    </r>
    <r>
      <rPr>
        <b/>
        <sz val="9"/>
        <color theme="1"/>
        <rFont val="ＭＳ Ｐゴシック"/>
        <family val="3"/>
        <charset val="128"/>
      </rPr>
      <t>(最高120,000円)</t>
    </r>
    <phoneticPr fontId="33"/>
  </si>
  <si>
    <t>A,C又はDの金額</t>
  </si>
  <si>
    <t>控除額の計算式</t>
  </si>
  <si>
    <t>B又はEの金額</t>
  </si>
  <si>
    <t>確定拠出年金法に規定する個人型年金加入者掛金</t>
    <phoneticPr fontId="33"/>
  </si>
  <si>
    <t xml:space="preserve"> 20,000円以下</t>
  </si>
  <si>
    <t xml:space="preserve"> A、C又はDの全額</t>
  </si>
  <si>
    <t xml:space="preserve"> 25,000円以下</t>
  </si>
  <si>
    <t xml:space="preserve"> B又はEの全額</t>
  </si>
  <si>
    <t>心身障害者扶養共済制度に関する契約の掛金</t>
    <phoneticPr fontId="33"/>
  </si>
  <si>
    <t xml:space="preserve"> 20,001円から40,000円まで</t>
  </si>
  <si>
    <t xml:space="preserve"> A、C又はD×1/2+10,000円</t>
  </si>
  <si>
    <t xml:space="preserve"> 25,001円から50,000円まで</t>
  </si>
  <si>
    <t xml:space="preserve"> B又はE×1/2+12,500円</t>
  </si>
  <si>
    <t xml:space="preserve"> 40,001円から80,000円まで</t>
  </si>
  <si>
    <t xml:space="preserve"> A、C又はD×1/4+20,000円</t>
  </si>
  <si>
    <t xml:space="preserve"> 50,001円から100,000円まで</t>
  </si>
  <si>
    <t xml:space="preserve"> B又はE×1/4+25,000円</t>
  </si>
  <si>
    <t xml:space="preserve"> 80,001円以上</t>
  </si>
  <si>
    <t xml:space="preserve"> 一律に40,000円</t>
  </si>
  <si>
    <t xml:space="preserve"> 100,001円以上</t>
  </si>
  <si>
    <t xml:space="preserve"> 一律に50,000円</t>
  </si>
  <si>
    <t>※ 控除額の計算において算出した金額に1円未満の端数があるときは、その端数を切り上げます。</t>
  </si>
  <si>
    <t>新旧区分</t>
  </si>
  <si>
    <t>地震保険料又は旧長期損害保険料の区分</t>
  </si>
  <si>
    <t>新</t>
    <phoneticPr fontId="33"/>
  </si>
  <si>
    <t>地震</t>
  </si>
  <si>
    <t>旧</t>
  </si>
  <si>
    <t>旧長期</t>
  </si>
  <si>
    <t>所得金額調整控除申告書　要件</t>
    <rPh sb="0" eb="2">
      <t>ショトク</t>
    </rPh>
    <rPh sb="2" eb="4">
      <t>キンガク</t>
    </rPh>
    <rPh sb="4" eb="6">
      <t>チョウセイ</t>
    </rPh>
    <rPh sb="6" eb="8">
      <t>コウジョ</t>
    </rPh>
    <rPh sb="8" eb="11">
      <t>シンコクショ</t>
    </rPh>
    <rPh sb="12" eb="14">
      <t>ヨウケン</t>
    </rPh>
    <phoneticPr fontId="17"/>
  </si>
  <si>
    <t>あなたと配偶者の住所又は居所が
異なる場合の配偶者の住所又は居所</t>
    <phoneticPr fontId="17"/>
  </si>
  <si>
    <t>非居住者
である配偶者</t>
    <phoneticPr fontId="17"/>
  </si>
  <si>
    <t>給 料 ・ 手 当 等 の 支 給 金 額 の 内 訳</t>
  </si>
  <si>
    <t>月
区分</t>
    <phoneticPr fontId="17"/>
  </si>
  <si>
    <t>基 本 給</t>
  </si>
  <si>
    <t>家族手当</t>
  </si>
  <si>
    <t>手当</t>
  </si>
  <si>
    <t>総支給金額</t>
  </si>
  <si>
    <t>給与等から控
除された小規
模企業共済等
掛金の金額</t>
    <phoneticPr fontId="17"/>
  </si>
  <si>
    <t>前月中に通常の給与を支給していな
かった場合に支給する賞与の税額計算</t>
    <phoneticPr fontId="17"/>
  </si>
  <si>
    <t>区     分</t>
  </si>
  <si>
    <t>第 1 回</t>
  </si>
  <si>
    <t>第 2 回</t>
  </si>
  <si>
    <t>第 3 回</t>
  </si>
  <si>
    <t>支 給 月 日</t>
  </si>
  <si>
    <t>社会保険料等控除後
の賞与の金額</t>
    <phoneticPr fontId="17"/>
  </si>
  <si>
    <t>①✕1/6又は1/12</t>
    <phoneticPr fontId="17"/>
  </si>
  <si>
    <t>②に対する月額表に
定める税額</t>
    <phoneticPr fontId="17"/>
  </si>
  <si>
    <t>算出税額
(③✕6又は12)</t>
    <phoneticPr fontId="17"/>
  </si>
  <si>
    <t>支給する賞与の金額が、前月中に支給した通常
の給与の10倍を超える場合の賞与の税額計算</t>
    <phoneticPr fontId="17"/>
  </si>
  <si>
    <t>②＋前月の「社会保険料等
控除後の給与等の金額」</t>
    <phoneticPr fontId="17"/>
  </si>
  <si>
    <t>災害減免法
による徴収
猶予関係</t>
    <phoneticPr fontId="17"/>
  </si>
  <si>
    <t>申告書の受付月日</t>
  </si>
  <si>
    <t>徴収猶予許可月日</t>
  </si>
  <si>
    <t>徴収猶予期間</t>
  </si>
  <si>
    <t>雑損失又は繰越雑損失が
ある場合の徴収猶予限度額</t>
    <phoneticPr fontId="17"/>
  </si>
  <si>
    <t>③に対する月額表に
定める税額</t>
    <phoneticPr fontId="17"/>
  </si>
  <si>
    <t>自</t>
  </si>
  <si>
    <t>④−前月の「社会保険料等控除後の
給与等の金額」に対する月額表の税額</t>
    <phoneticPr fontId="17"/>
  </si>
  <si>
    <t>至</t>
  </si>
  <si>
    <t>算出税額
(⑤✕6又は12)</t>
    <phoneticPr fontId="17"/>
  </si>
  <si>
    <t>障害者等
(該当するものを○で囲んでください)</t>
    <phoneticPr fontId="17"/>
  </si>
  <si>
    <t>一般の
控除対象
扶養親族</t>
    <phoneticPr fontId="17"/>
  </si>
  <si>
    <t>源泉控除
対象配偶者</t>
    <phoneticPr fontId="17"/>
  </si>
  <si>
    <t>・一般の障害者
本人・配・扶( 人)
・特別障害者
本人・配・扶( 人)
・同居特別障害者
配・扶( 人)
・寡 婦・特別の寡婦
・寡 夫
・勤労学生</t>
    <phoneticPr fontId="17"/>
  </si>
  <si>
    <t>差引超過額又は不足額</t>
  </si>
  <si>
    <t>賞与に対する源泉徴収税額の算出率の表(令和４年分)</t>
    <phoneticPr fontId="17"/>
  </si>
  <si>
    <t>（平成24年 3 月31日財務省告示第115号別表第三(令和2年3月31日財務省告示第81号改正)）</t>
    <rPh sb="28" eb="30">
      <t>レイワ</t>
    </rPh>
    <phoneticPr fontId="17"/>
  </si>
  <si>
    <t>令 和 ３ 年 分 給 与 所 得 者 の 保 険 料 控 除 申 告 書</t>
    <rPh sb="0" eb="1">
      <t>レイ</t>
    </rPh>
    <rPh sb="2" eb="3">
      <t>ワ</t>
    </rPh>
    <rPh sb="6" eb="7">
      <t>トシ</t>
    </rPh>
    <phoneticPr fontId="33"/>
  </si>
  <si>
    <t>年齢70歳(昭27.1.1)</t>
    <phoneticPr fontId="17"/>
  </si>
  <si>
    <t>令 和 ４ 年 分    給 与 所 得 者 の 扶 養 控 除 等 (異 動) 申 告 書</t>
    <rPh sb="0" eb="1">
      <t>レイ</t>
    </rPh>
    <rPh sb="2" eb="3">
      <t>カズ</t>
    </rPh>
    <rPh sb="6" eb="7">
      <t>ネン</t>
    </rPh>
    <phoneticPr fontId="33"/>
  </si>
  <si>
    <t>令和４年中に異動があった場合に記載してください（以下同じ）。</t>
    <rPh sb="0" eb="1">
      <t>レイ</t>
    </rPh>
    <rPh sb="1" eb="2">
      <t>カズ</t>
    </rPh>
    <rPh sb="3" eb="4">
      <t>ネン</t>
    </rPh>
    <rPh sb="4" eb="5">
      <t>チュウ</t>
    </rPh>
    <phoneticPr fontId="33"/>
  </si>
  <si>
    <t>令和４年中の
所得の見積額</t>
    <phoneticPr fontId="33"/>
  </si>
  <si>
    <t>老人扶養親族
(昭28.1.1以前生)</t>
    <phoneticPr fontId="33"/>
  </si>
  <si>
    <t>特定扶養親族
（平12.1.2生〜平16.1.1生）</t>
    <phoneticPr fontId="33"/>
  </si>
  <si>
    <r>
      <t xml:space="preserve">控除対象
扶養親族
</t>
    </r>
    <r>
      <rPr>
        <sz val="8"/>
        <color theme="1"/>
        <rFont val="Liberation Sans"/>
        <family val="2"/>
      </rPr>
      <t>(16</t>
    </r>
    <r>
      <rPr>
        <sz val="8"/>
        <color theme="1"/>
        <rFont val="ＭＳ Ｐゴシック"/>
        <family val="3"/>
        <charset val="128"/>
      </rPr>
      <t>歳以上</t>
    </r>
    <r>
      <rPr>
        <sz val="8"/>
        <color theme="1"/>
        <rFont val="Liberation Sans"/>
        <family val="2"/>
      </rPr>
      <t>)
(</t>
    </r>
    <r>
      <rPr>
        <sz val="8"/>
        <color theme="1"/>
        <rFont val="ＭＳ Ｐゴシック"/>
        <family val="3"/>
        <charset val="128"/>
      </rPr>
      <t>平</t>
    </r>
    <r>
      <rPr>
        <sz val="8"/>
        <color theme="1"/>
        <rFont val="Liberation Sans"/>
        <family val="2"/>
      </rPr>
      <t>19.1.1</t>
    </r>
    <r>
      <rPr>
        <sz val="8"/>
        <color theme="1"/>
        <rFont val="ＭＳ Ｐゴシック"/>
        <family val="3"/>
        <charset val="128"/>
      </rPr>
      <t>以前生</t>
    </r>
    <r>
      <rPr>
        <sz val="8"/>
        <color theme="1"/>
        <rFont val="Liberation Sans"/>
        <family val="2"/>
      </rPr>
      <t>)</t>
    </r>
    <phoneticPr fontId="33"/>
  </si>
  <si>
    <t>１源泉控除対象配偶者とは、所得者（令和４中の所得の見積額が900万円以下の人に限ります。）と生計を一にする配偶者（青色事業専従者として給与の支払を受ける人及び白色事業専従者を除きます。）で、令和４年中の所得の見積額が95万円以下の人をいいます。</t>
    <phoneticPr fontId="33"/>
  </si>
  <si>
    <t>２同一生計配偶者とは、所得者と生計を一にする配偶者（青色事業専従者として給与の支払を受ける人及び白色事業専従者を除きます。）で、令和４年中の 所得の見積額が48万円以下の人をいいます。</t>
    <phoneticPr fontId="33"/>
  </si>
  <si>
    <t>16歳未満の
扶養親族
(平19.1.2以後生)</t>
    <phoneticPr fontId="33"/>
  </si>
  <si>
    <t>令和４年中の
所得の見積額</t>
    <rPh sb="0" eb="1">
      <t>レイ</t>
    </rPh>
    <rPh sb="1" eb="2">
      <t>カズ</t>
    </rPh>
    <rPh sb="3" eb="4">
      <t>ネン</t>
    </rPh>
    <rPh sb="4" eb="5">
      <t>チュウ</t>
    </rPh>
    <phoneticPr fontId="33"/>
  </si>
  <si>
    <t>⑤</t>
    <phoneticPr fontId="17"/>
  </si>
  <si>
    <t>(郵便番号</t>
    <phoneticPr fontId="17"/>
  </si>
  <si>
    <t>-</t>
    <phoneticPr fontId="17"/>
  </si>
  <si>
    <t>)</t>
    <phoneticPr fontId="17"/>
  </si>
  <si>
    <t>令和３年分　給与所得者の基礎控除申告書 兼 給与所得者の配偶者控除等申告書 兼 所得金額調整控除申告書</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</si>
</sst>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quot; &quot;;[Red]&quot;(&quot;0.000&quot;)&quot;"/>
    <numFmt numFmtId="177" formatCode="0.000"/>
    <numFmt numFmtId="178" formatCode="#,##0;[Red]&quot;-&quot;#,##0"/>
    <numFmt numFmtId="179" formatCode="[$￥-411]#,##0;[Red]&quot;-&quot;[$￥-411]#,##0"/>
    <numFmt numFmtId="180" formatCode="0_ "/>
    <numFmt numFmtId="181" formatCode="#,##0_ "/>
    <numFmt numFmtId="182" formatCode="yyyy/mm/dd"/>
    <numFmt numFmtId="183" formatCode="#,##0&quot;円&quot;"/>
    <numFmt numFmtId="184" formatCode="#,##0;[Red]#,##0"/>
  </numFmts>
  <fonts count="113">
    <font>
      <sz val="11"/>
      <color theme="1"/>
      <name val="TakaoPGothic"/>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TakaoPGothic"/>
      <family val="2"/>
    </font>
    <font>
      <b/>
      <i/>
      <sz val="16"/>
      <color theme="1"/>
      <name val="TakaoPGothic"/>
      <family val="2"/>
    </font>
    <font>
      <b/>
      <i/>
      <u/>
      <sz val="11"/>
      <color theme="1"/>
      <name val="TakaoPGothic"/>
      <family val="2"/>
    </font>
    <font>
      <sz val="11"/>
      <color theme="1"/>
      <name val="ＭＳ Ｐ明朝"/>
      <family val="1"/>
      <charset val="128"/>
    </font>
    <font>
      <sz val="12"/>
      <color theme="1"/>
      <name val="ＭＳ Ｐ明朝"/>
      <family val="1"/>
      <charset val="128"/>
    </font>
    <font>
      <sz val="8"/>
      <color theme="1"/>
      <name val="ＭＳ Ｐ明朝"/>
      <family val="1"/>
      <charset val="128"/>
    </font>
    <font>
      <b/>
      <sz val="14"/>
      <color theme="1"/>
      <name val="ＭＳ Ｐゴシック"/>
      <family val="3"/>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14"/>
      <color theme="1"/>
      <name val="ＭＳ Ｐ明朝"/>
      <family val="1"/>
      <charset val="128"/>
    </font>
    <font>
      <sz val="6"/>
      <name val="ＭＳ Ｐゴシック"/>
      <family val="3"/>
      <charset val="128"/>
    </font>
    <font>
      <sz val="7"/>
      <color theme="1"/>
      <name val="ＭＳ Ｐ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sz val="10.5"/>
      <color theme="1"/>
      <name val="ＭＳ 明朝"/>
      <family val="1"/>
      <charset val="128"/>
    </font>
    <font>
      <sz val="10.5"/>
      <color theme="1"/>
      <name val="ＭＳ ゴシック"/>
      <family val="3"/>
      <charset val="128"/>
    </font>
    <font>
      <sz val="8"/>
      <color rgb="FF000000"/>
      <name val="ＭＳ 明朝1"/>
      <family val="1"/>
      <charset val="128"/>
    </font>
    <font>
      <sz val="11"/>
      <color theme="1"/>
      <name val="ＭＳ Ｐゴシック"/>
      <family val="3"/>
      <charset val="128"/>
    </font>
    <font>
      <b/>
      <sz val="12"/>
      <color theme="1"/>
      <name val="ＭＳ Ｐゴシック"/>
      <family val="3"/>
      <charset val="128"/>
    </font>
    <font>
      <sz val="14"/>
      <color theme="1"/>
      <name val="ＭＳ Ｐ明朝"/>
      <family val="1"/>
      <charset val="128"/>
    </font>
    <font>
      <sz val="14"/>
      <color theme="1"/>
      <name val="ＭＳ 明朝"/>
      <family val="1"/>
      <charset val="128"/>
    </font>
    <font>
      <b/>
      <sz val="11"/>
      <color theme="1"/>
      <name val="ＭＳ 明朝"/>
      <family val="1"/>
      <charset val="128"/>
    </font>
    <font>
      <sz val="11"/>
      <color theme="5"/>
      <name val="ＭＳ Ｐゴシック"/>
      <family val="3"/>
      <charset val="128"/>
    </font>
    <font>
      <sz val="11"/>
      <color theme="9" tint="-0.499984740745262"/>
      <name val="ＭＳ Ｐゴシック"/>
      <family val="3"/>
      <charset val="128"/>
    </font>
    <font>
      <sz val="9"/>
      <color theme="9" tint="-0.499984740745262"/>
      <name val="ＭＳ Ｐゴシック"/>
      <family val="3"/>
      <charset val="128"/>
    </font>
    <font>
      <sz val="6"/>
      <name val="ＭＳ Ｐゴシック"/>
      <family val="2"/>
      <charset val="128"/>
      <scheme val="minor"/>
    </font>
    <font>
      <sz val="9"/>
      <name val="ＭＳ Ｐ明朝"/>
      <family val="1"/>
      <charset val="128"/>
    </font>
    <font>
      <sz val="9"/>
      <color theme="9" tint="-0.499984740745262"/>
      <name val="ＭＳ Ｐ明朝"/>
      <family val="1"/>
      <charset val="128"/>
    </font>
    <font>
      <sz val="10"/>
      <name val="ＭＳ Ｐ明朝"/>
      <family val="1"/>
      <charset val="128"/>
    </font>
    <font>
      <b/>
      <sz val="16"/>
      <color theme="9" tint="-0.499984740745262"/>
      <name val="ＭＳ Ｐゴシック"/>
      <family val="3"/>
      <charset val="128"/>
    </font>
    <font>
      <sz val="11"/>
      <name val="ＭＳ Ｐ明朝"/>
      <family val="1"/>
      <charset val="128"/>
    </font>
    <font>
      <b/>
      <sz val="12"/>
      <color theme="9" tint="-0.499984740745262"/>
      <name val="ＭＳ Ｐゴシック"/>
      <family val="3"/>
      <charset val="128"/>
    </font>
    <font>
      <sz val="11"/>
      <color theme="9" tint="-0.499984740745262"/>
      <name val="ＭＳ Ｐ明朝"/>
      <family val="1"/>
      <charset val="128"/>
    </font>
    <font>
      <sz val="10.5"/>
      <color theme="9" tint="-0.499984740745262"/>
      <name val="ＭＳ Ｐ明朝"/>
      <family val="1"/>
      <charset val="128"/>
    </font>
    <font>
      <sz val="10.5"/>
      <name val="ＭＳ Ｐ明朝"/>
      <family val="1"/>
      <charset val="128"/>
    </font>
    <font>
      <sz val="8"/>
      <color theme="9" tint="-0.499984740745262"/>
      <name val="ＭＳ Ｐ明朝"/>
      <family val="1"/>
      <charset val="128"/>
    </font>
    <font>
      <sz val="12"/>
      <name val="ＭＳ Ｐ明朝"/>
      <family val="1"/>
      <charset val="128"/>
    </font>
    <font>
      <sz val="12"/>
      <color theme="9" tint="-0.499984740745262"/>
      <name val="ＭＳ Ｐ明朝"/>
      <family val="1"/>
      <charset val="128"/>
    </font>
    <font>
      <sz val="7"/>
      <color theme="9" tint="-0.499984740745262"/>
      <name val="ＭＳ Ｐ明朝"/>
      <family val="1"/>
      <charset val="128"/>
    </font>
    <font>
      <sz val="8"/>
      <color theme="5"/>
      <name val="ＭＳ Ｐゴシック"/>
      <family val="3"/>
      <charset val="128"/>
    </font>
    <font>
      <sz val="12"/>
      <color theme="5"/>
      <name val="ＭＳ Ｐゴシック"/>
      <family val="3"/>
      <charset val="128"/>
    </font>
    <font>
      <sz val="12"/>
      <color theme="9" tint="-0.499984740745262"/>
      <name val="ＭＳ Ｐゴシック"/>
      <family val="3"/>
      <charset val="128"/>
    </font>
    <font>
      <sz val="10"/>
      <color theme="9" tint="-0.499984740745262"/>
      <name val="ＭＳ Ｐゴシック"/>
      <family val="3"/>
      <charset val="128"/>
    </font>
    <font>
      <sz val="10"/>
      <color theme="9" tint="-0.499984740745262"/>
      <name val="ＭＳ Ｐ明朝"/>
      <family val="1"/>
      <charset val="128"/>
    </font>
    <font>
      <sz val="9"/>
      <color rgb="FF008000"/>
      <name val="ＭＳ Ｐ明朝"/>
      <family val="1"/>
      <charset val="128"/>
    </font>
    <font>
      <sz val="16"/>
      <color theme="1"/>
      <name val="ＭＳ Ｐ明朝"/>
      <family val="1"/>
      <charset val="128"/>
    </font>
    <font>
      <b/>
      <sz val="16"/>
      <color theme="1"/>
      <name val="ＭＳ Ｐ明朝"/>
      <family val="1"/>
      <charset val="128"/>
    </font>
    <font>
      <sz val="11"/>
      <color rgb="FF008000"/>
      <name val="ＭＳ Ｐ明朝"/>
      <family val="1"/>
      <charset val="128"/>
    </font>
    <font>
      <sz val="10.5"/>
      <color theme="1"/>
      <name val="ＭＳ Ｐ明朝"/>
      <family val="1"/>
      <charset val="128"/>
    </font>
    <font>
      <b/>
      <sz val="10.5"/>
      <color theme="1"/>
      <name val="ＭＳ Ｐ明朝"/>
      <family val="1"/>
      <charset val="128"/>
    </font>
    <font>
      <sz val="10"/>
      <color theme="1"/>
      <name val="TakaoPGothic"/>
      <family val="2"/>
    </font>
    <font>
      <sz val="10"/>
      <color theme="1"/>
      <name val="ＭＳ Ｐゴシック"/>
      <family val="3"/>
      <charset val="128"/>
    </font>
    <font>
      <sz val="9"/>
      <color theme="4"/>
      <name val="ＭＳ Ｐゴシック"/>
      <family val="3"/>
      <charset val="128"/>
    </font>
    <font>
      <sz val="9"/>
      <color theme="4"/>
      <name val="ＭＳ Ｐ明朝"/>
      <family val="1"/>
      <charset val="128"/>
    </font>
    <font>
      <b/>
      <sz val="16"/>
      <color theme="4"/>
      <name val="ＭＳ Ｐゴシック"/>
      <family val="3"/>
      <charset val="128"/>
    </font>
    <font>
      <sz val="10"/>
      <color theme="4"/>
      <name val="ＭＳ Ｐ明朝"/>
      <family val="1"/>
      <charset val="128"/>
    </font>
    <font>
      <b/>
      <sz val="12"/>
      <color theme="4"/>
      <name val="ＭＳ Ｐゴシック"/>
      <family val="3"/>
      <charset val="128"/>
    </font>
    <font>
      <sz val="11"/>
      <color theme="4"/>
      <name val="ＭＳ Ｐ明朝"/>
      <family val="1"/>
      <charset val="128"/>
    </font>
    <font>
      <sz val="8"/>
      <color theme="4"/>
      <name val="ＭＳ Ｐ明朝"/>
      <family val="1"/>
      <charset val="128"/>
    </font>
    <font>
      <sz val="7"/>
      <color theme="4"/>
      <name val="ＭＳ Ｐ明朝"/>
      <family val="1"/>
      <charset val="128"/>
    </font>
    <font>
      <sz val="7"/>
      <color theme="4"/>
      <name val="ＭＳ Ｐゴシック"/>
      <family val="3"/>
      <charset val="128"/>
    </font>
    <font>
      <sz val="10"/>
      <color theme="4"/>
      <name val="ＭＳ Ｐゴシック"/>
      <family val="3"/>
      <charset val="128"/>
    </font>
    <font>
      <sz val="11"/>
      <color theme="4"/>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8"/>
      <color theme="1"/>
      <name val="ＭＳ Ｐゴシック"/>
      <family val="3"/>
      <charset val="128"/>
    </font>
    <font>
      <sz val="6"/>
      <color theme="1"/>
      <name val="ＭＳ Ｐ明朝"/>
      <family val="1"/>
      <charset val="128"/>
    </font>
    <font>
      <sz val="11"/>
      <color rgb="FF3C3C3C"/>
      <name val="ＭＳ Ｐ明朝"/>
      <family val="1"/>
      <charset val="128"/>
    </font>
    <font>
      <sz val="9"/>
      <color theme="1"/>
      <name val="Liberation Sans"/>
      <family val="2"/>
    </font>
    <font>
      <b/>
      <sz val="10"/>
      <color theme="1"/>
      <name val="Liberation Sans"/>
      <family val="2"/>
    </font>
    <font>
      <b/>
      <sz val="9"/>
      <color theme="1"/>
      <name val="ＭＳ Ｐゴシック"/>
      <family val="3"/>
      <charset val="128"/>
    </font>
    <font>
      <sz val="9"/>
      <color theme="1"/>
      <name val="ＭＳ ゴシック"/>
      <family val="3"/>
      <charset val="128"/>
    </font>
    <font>
      <sz val="11"/>
      <color theme="1"/>
      <name val="ＭＳ ゴシック"/>
      <family val="3"/>
      <charset val="128"/>
    </font>
    <font>
      <sz val="8"/>
      <color theme="1"/>
      <name val="Liberation Sans"/>
      <family val="2"/>
    </font>
    <font>
      <sz val="8"/>
      <color theme="1"/>
      <name val="ＭＳ Ｐゴシック"/>
      <family val="3"/>
      <charset val="128"/>
    </font>
    <font>
      <b/>
      <sz val="7"/>
      <color theme="1"/>
      <name val="ＭＳ Ｐゴシック"/>
      <family val="3"/>
      <charset val="128"/>
    </font>
    <font>
      <sz val="7"/>
      <color theme="1"/>
      <name val="ＭＳ Ｐゴシック"/>
      <family val="3"/>
      <charset val="128"/>
    </font>
    <font>
      <b/>
      <sz val="9"/>
      <color theme="1"/>
      <name val="ＭＳ Ｐゴシック"/>
      <family val="3"/>
      <charset val="128"/>
      <scheme val="minor"/>
    </font>
    <font>
      <sz val="9"/>
      <color theme="1"/>
      <name val="ＭＳ Ｐゴシック"/>
      <family val="3"/>
      <charset val="128"/>
      <scheme val="minor"/>
    </font>
    <font>
      <sz val="9"/>
      <color rgb="FF3C3C3C"/>
      <name val="ＭＳ Ｐ明朝"/>
      <family val="1"/>
      <charset val="128"/>
    </font>
    <font>
      <b/>
      <sz val="9"/>
      <color theme="1"/>
      <name val="ＭＳ ゴシック"/>
      <family val="3"/>
      <charset val="128"/>
    </font>
    <font>
      <sz val="9"/>
      <color rgb="FF000000"/>
      <name val="Meiryo UI"/>
      <family val="3"/>
      <charset val="128"/>
    </font>
    <font>
      <sz val="11"/>
      <color theme="1"/>
      <name val="Liberation Sans"/>
      <family val="2"/>
    </font>
    <font>
      <b/>
      <sz val="15"/>
      <color theme="1"/>
      <name val="ＭＳ ゴシック"/>
      <family val="3"/>
      <charset val="128"/>
    </font>
    <font>
      <sz val="10"/>
      <color theme="1"/>
      <name val="ＭＳ ゴシック"/>
      <family val="3"/>
      <charset val="128"/>
    </font>
    <font>
      <sz val="10"/>
      <color theme="1"/>
      <name val="ＭＳ 明朝"/>
      <family val="1"/>
      <charset val="128"/>
    </font>
    <font>
      <b/>
      <sz val="9"/>
      <color theme="1"/>
      <name val="ＭＳ Ｐ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color theme="1"/>
      <name val="ＭＳ Ｐゴシック"/>
      <family val="3"/>
      <charset val="128"/>
      <scheme val="major"/>
    </font>
    <font>
      <b/>
      <sz val="9"/>
      <color theme="1"/>
      <name val="Liberation Sans"/>
      <family val="2"/>
    </font>
    <font>
      <sz val="7"/>
      <color theme="1"/>
      <name val="ＭＳ 明朝"/>
      <family val="1"/>
      <charset val="128"/>
    </font>
    <font>
      <b/>
      <sz val="11"/>
      <color theme="1"/>
      <name val="ＭＳ ゴシック"/>
      <family val="3"/>
      <charset val="128"/>
    </font>
    <font>
      <sz val="10"/>
      <color rgb="FF4C4C4C"/>
      <name val="ＭＳ 明朝"/>
      <family val="1"/>
      <charset val="128"/>
    </font>
    <font>
      <sz val="9"/>
      <color rgb="FF4C4C4C"/>
      <name val="Liberation Sans"/>
      <family val="2"/>
    </font>
    <font>
      <b/>
      <sz val="12"/>
      <color theme="1"/>
      <name val="ＭＳ ゴシック"/>
      <family val="3"/>
      <charset val="128"/>
    </font>
    <font>
      <b/>
      <sz val="11"/>
      <color theme="1"/>
      <name val="Liberation Sans"/>
      <family val="2"/>
    </font>
    <font>
      <b/>
      <sz val="7"/>
      <color theme="1"/>
      <name val="ＭＳ Ｐ明朝"/>
      <family val="1"/>
      <charset val="128"/>
    </font>
    <font>
      <sz val="9"/>
      <color theme="1"/>
      <name val="ＭＳ Ｐゴシック"/>
      <family val="3"/>
      <charset val="128"/>
    </font>
    <font>
      <sz val="11"/>
      <color theme="1"/>
      <name val="Yu Gothic"/>
      <family val="2"/>
      <charset val="128"/>
    </font>
    <font>
      <b/>
      <sz val="13"/>
      <color theme="1"/>
      <name val="ＭＳ Ｐゴシック"/>
      <family val="3"/>
      <charset val="128"/>
    </font>
    <font>
      <b/>
      <sz val="18"/>
      <color theme="1"/>
      <name val="ＭＳ Ｐ明朝"/>
      <family val="1"/>
      <charset val="128"/>
    </font>
  </fonts>
  <fills count="12">
    <fill>
      <patternFill patternType="none"/>
    </fill>
    <fill>
      <patternFill patternType="gray125"/>
    </fill>
    <fill>
      <patternFill patternType="solid">
        <fgColor rgb="FFE6E6E6"/>
        <bgColor rgb="FFE6E6E6"/>
      </patternFill>
    </fill>
    <fill>
      <patternFill patternType="solid">
        <fgColor rgb="FFFFFFFF"/>
        <bgColor rgb="FFFFFFFF"/>
      </patternFill>
    </fill>
    <fill>
      <patternFill patternType="solid">
        <fgColor rgb="FFFFFF00"/>
        <bgColor rgb="FFFFFF00"/>
      </patternFill>
    </fill>
    <fill>
      <patternFill patternType="solid">
        <fgColor theme="2"/>
        <bgColor indexed="64"/>
      </patternFill>
    </fill>
    <fill>
      <patternFill patternType="solid">
        <fgColor theme="2"/>
        <bgColor rgb="FFE6E6E6"/>
      </patternFill>
    </fill>
    <fill>
      <patternFill patternType="solid">
        <fgColor rgb="FFEEEEEE"/>
        <bgColor rgb="FFEEEEEE"/>
      </patternFill>
    </fill>
    <fill>
      <patternFill patternType="solid">
        <fgColor rgb="FFEEEEEE"/>
        <bgColor theme="2"/>
      </patternFill>
    </fill>
    <fill>
      <patternFill patternType="solid">
        <fgColor theme="0" tint="-0.14996795556505021"/>
        <bgColor indexed="64"/>
      </patternFill>
    </fill>
    <fill>
      <patternFill patternType="solid">
        <fgColor rgb="FF999999"/>
        <bgColor rgb="FF999999"/>
      </patternFill>
    </fill>
    <fill>
      <patternFill patternType="solid">
        <fgColor theme="0" tint="-4.9989318521683403E-2"/>
        <bgColor indexed="64"/>
      </patternFill>
    </fill>
  </fills>
  <borders count="30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style="double">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top style="thin">
        <color rgb="FF000000"/>
      </top>
      <bottom style="dotted">
        <color rgb="FF000000"/>
      </bottom>
      <diagonal/>
    </border>
    <border>
      <left style="thin">
        <color rgb="FF000000"/>
      </left>
      <right/>
      <top style="thin">
        <color rgb="FF000000"/>
      </top>
      <bottom style="dotted">
        <color rgb="FF000000"/>
      </bottom>
      <diagonal/>
    </border>
    <border>
      <left style="double">
        <color rgb="FF000000"/>
      </left>
      <right/>
      <top style="thin">
        <color rgb="FF000000"/>
      </top>
      <bottom style="dotted">
        <color rgb="FF000000"/>
      </bottom>
      <diagonal/>
    </border>
    <border>
      <left style="thin">
        <color rgb="FF000000"/>
      </left>
      <right style="dotted">
        <color rgb="FF000000"/>
      </right>
      <top style="dotted">
        <color rgb="FF000000"/>
      </top>
      <bottom/>
      <diagonal/>
    </border>
    <border>
      <left style="dotted">
        <color rgb="FF000000"/>
      </left>
      <right/>
      <top style="dotted">
        <color rgb="FF000000"/>
      </top>
      <bottom/>
      <diagonal/>
    </border>
    <border>
      <left style="thin">
        <color rgb="FF000000"/>
      </left>
      <right/>
      <top style="dotted">
        <color rgb="FF000000"/>
      </top>
      <bottom/>
      <diagonal/>
    </border>
    <border>
      <left style="double">
        <color rgb="FF000000"/>
      </left>
      <right/>
      <top style="dotted">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dashed">
        <color rgb="FF000000"/>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style="medium">
        <color rgb="FF000000"/>
      </bottom>
      <diagonal/>
    </border>
    <border diagonalUp="1">
      <left/>
      <right style="medium">
        <color rgb="FF000000"/>
      </right>
      <top/>
      <bottom style="medium">
        <color rgb="FF000000"/>
      </bottom>
      <diagonal style="thin">
        <color rgb="FF000000"/>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diagonal/>
    </border>
    <border>
      <left/>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bottom style="thick">
        <color rgb="FF000000"/>
      </bottom>
      <diagonal/>
    </border>
    <border>
      <left/>
      <right/>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diagonal/>
    </border>
    <border>
      <left style="double">
        <color rgb="FF000000"/>
      </left>
      <right/>
      <top style="thick">
        <color rgb="FF000000"/>
      </top>
      <bottom/>
      <diagonal/>
    </border>
    <border>
      <left style="thick">
        <color rgb="FF000000"/>
      </left>
      <right/>
      <top style="thin">
        <color rgb="FF000000"/>
      </top>
      <bottom/>
      <diagonal/>
    </border>
    <border>
      <left style="thin">
        <color rgb="FF000000"/>
      </left>
      <right style="thick">
        <color rgb="FF000000"/>
      </right>
      <top style="thin">
        <color rgb="FF000000"/>
      </top>
      <bottom style="dotted">
        <color rgb="FF000000"/>
      </bottom>
      <diagonal/>
    </border>
    <border>
      <left style="thin">
        <color rgb="FF000000"/>
      </left>
      <right style="thick">
        <color rgb="FF000000"/>
      </right>
      <top style="dotted">
        <color rgb="FF000000"/>
      </top>
      <bottom/>
      <diagonal/>
    </border>
    <border>
      <left style="thick">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double">
        <color rgb="FF000000"/>
      </left>
      <right/>
      <top style="thin">
        <color rgb="FF000000"/>
      </top>
      <bottom style="thick">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diagonal/>
    </border>
    <border>
      <left/>
      <right style="thick">
        <color rgb="FF000000"/>
      </right>
      <top/>
      <bottom/>
      <diagonal/>
    </border>
    <border>
      <left style="thin">
        <color rgb="FF000000"/>
      </left>
      <right style="thick">
        <color rgb="FF000000"/>
      </right>
      <top/>
      <bottom/>
      <diagonal/>
    </border>
    <border>
      <left/>
      <right style="thick">
        <color rgb="FF000000"/>
      </right>
      <top/>
      <bottom style="thin">
        <color rgb="FF000000"/>
      </bottom>
      <diagonal/>
    </border>
    <border>
      <left/>
      <right style="thin">
        <color rgb="FF000000"/>
      </right>
      <top/>
      <bottom style="thick">
        <color rgb="FF000000"/>
      </bottom>
      <diagonal/>
    </border>
    <border>
      <left/>
      <right style="thick">
        <color rgb="FF000000"/>
      </right>
      <top/>
      <bottom style="thick">
        <color rgb="FF000000"/>
      </bottom>
      <diagonal/>
    </border>
    <border>
      <left/>
      <right style="thin">
        <color rgb="FF000000"/>
      </right>
      <top style="thick">
        <color rgb="FF000000"/>
      </top>
      <bottom/>
      <diagonal/>
    </border>
    <border>
      <left/>
      <right style="thick">
        <color rgb="FF000000"/>
      </right>
      <top style="thick">
        <color rgb="FF000000"/>
      </top>
      <bottom/>
      <diagonal/>
    </border>
    <border>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bottom style="medium">
        <color theme="9" tint="-0.499984740745262"/>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medium">
        <color theme="9" tint="-0.499984740745262"/>
      </right>
      <top style="medium">
        <color theme="9" tint="-0.499984740745262"/>
      </top>
      <bottom/>
      <diagonal/>
    </border>
    <border>
      <left style="thick">
        <color theme="9" tint="-0.499984740745262"/>
      </left>
      <right/>
      <top/>
      <bottom/>
      <diagonal/>
    </border>
    <border>
      <left/>
      <right/>
      <top/>
      <bottom style="medium">
        <color theme="9" tint="-0.499984740745262"/>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style="thick">
        <color theme="9" tint="-0.499984740745262"/>
      </left>
      <right style="medium">
        <color theme="9" tint="-0.499984740745262"/>
      </right>
      <top style="thick">
        <color theme="9" tint="-0.499984740745262"/>
      </top>
      <bottom style="medium">
        <color theme="9" tint="-0.499984740745262"/>
      </bottom>
      <diagonal/>
    </border>
    <border>
      <left style="medium">
        <color theme="9" tint="-0.499984740745262"/>
      </left>
      <right style="medium">
        <color theme="9" tint="-0.499984740745262"/>
      </right>
      <top style="thick">
        <color theme="9" tint="-0.499984740745262"/>
      </top>
      <bottom style="medium">
        <color theme="9" tint="-0.499984740745262"/>
      </bottom>
      <diagonal/>
    </border>
    <border>
      <left style="medium">
        <color theme="9" tint="-0.499984740745262"/>
      </left>
      <right style="thick">
        <color theme="9" tint="-0.499984740745262"/>
      </right>
      <top style="thick">
        <color theme="9" tint="-0.499984740745262"/>
      </top>
      <bottom style="medium">
        <color theme="9" tint="-0.499984740745262"/>
      </bottom>
      <diagonal/>
    </border>
    <border>
      <left/>
      <right style="thick">
        <color theme="9" tint="-0.499984740745262"/>
      </right>
      <top style="thick">
        <color theme="9" tint="-0.499984740745262"/>
      </top>
      <bottom/>
      <diagonal/>
    </border>
    <border>
      <left style="medium">
        <color theme="9" tint="-0.499984740745262"/>
      </left>
      <right/>
      <top style="thick">
        <color theme="9" tint="-0.499984740745262"/>
      </top>
      <bottom/>
      <diagonal/>
    </border>
    <border>
      <left style="thick">
        <color theme="9" tint="-0.499984740745262"/>
      </left>
      <right/>
      <top style="medium">
        <color theme="9" tint="-0.499984740745262"/>
      </top>
      <bottom/>
      <diagonal/>
    </border>
    <border>
      <left/>
      <right style="thick">
        <color theme="9" tint="-0.499984740745262"/>
      </right>
      <top style="medium">
        <color theme="9" tint="-0.499984740745262"/>
      </top>
      <bottom/>
      <diagonal/>
    </border>
    <border>
      <left style="thick">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thick">
        <color theme="9" tint="-0.499984740745262"/>
      </right>
      <top style="medium">
        <color theme="9" tint="-0.499984740745262"/>
      </top>
      <bottom style="medium">
        <color theme="9" tint="-0.499984740745262"/>
      </bottom>
      <diagonal/>
    </border>
    <border>
      <left/>
      <right style="thick">
        <color theme="9" tint="-0.499984740745262"/>
      </right>
      <top/>
      <bottom/>
      <diagonal/>
    </border>
    <border>
      <left style="thick">
        <color theme="9" tint="-0.499984740745262"/>
      </left>
      <right style="medium">
        <color theme="9" tint="-0.499984740745262"/>
      </right>
      <top style="medium">
        <color theme="9" tint="-0.499984740745262"/>
      </top>
      <bottom style="thick">
        <color theme="9" tint="-0.499984740745262"/>
      </bottom>
      <diagonal/>
    </border>
    <border>
      <left style="medium">
        <color theme="9" tint="-0.499984740745262"/>
      </left>
      <right style="medium">
        <color theme="9" tint="-0.499984740745262"/>
      </right>
      <top style="medium">
        <color theme="9" tint="-0.499984740745262"/>
      </top>
      <bottom style="thick">
        <color theme="9" tint="-0.499984740745262"/>
      </bottom>
      <diagonal/>
    </border>
    <border>
      <left style="medium">
        <color theme="9" tint="-0.499984740745262"/>
      </left>
      <right style="thick">
        <color theme="9" tint="-0.499984740745262"/>
      </right>
      <top style="medium">
        <color theme="9" tint="-0.499984740745262"/>
      </top>
      <bottom style="thick">
        <color theme="9" tint="-0.499984740745262"/>
      </bottom>
      <diagonal/>
    </border>
    <border>
      <left/>
      <right style="thick">
        <color theme="9" tint="-0.499984740745262"/>
      </right>
      <top/>
      <bottom style="thick">
        <color theme="9" tint="-0.499984740745262"/>
      </bottom>
      <diagonal/>
    </border>
    <border>
      <left style="medium">
        <color theme="9" tint="-0.499984740745262"/>
      </left>
      <right/>
      <top/>
      <bottom style="thick">
        <color theme="9" tint="-0.499984740745262"/>
      </bottom>
      <diagonal/>
    </border>
    <border>
      <left style="thick">
        <color theme="9" tint="-0.499984740745262"/>
      </left>
      <right/>
      <top/>
      <bottom style="medium">
        <color theme="9" tint="-0.499984740745262"/>
      </bottom>
      <diagonal/>
    </border>
    <border>
      <left/>
      <right style="thick">
        <color theme="9" tint="-0.499984740745262"/>
      </right>
      <top/>
      <bottom style="medium">
        <color theme="9" tint="-0.499984740745262"/>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diagonalUp="1">
      <left style="medium">
        <color rgb="FF000000"/>
      </left>
      <right style="medium">
        <color rgb="FF000000"/>
      </right>
      <top style="medium">
        <color rgb="FF000000"/>
      </top>
      <bottom style="medium">
        <color rgb="FF000000"/>
      </bottom>
      <diagonal style="thin">
        <color rgb="FF000000"/>
      </diagonal>
    </border>
    <border>
      <left style="medium">
        <color rgb="FF000000"/>
      </left>
      <right style="medium">
        <color rgb="FF000000"/>
      </right>
      <top/>
      <bottom style="medium">
        <color rgb="FF000000"/>
      </bottom>
      <diagonal/>
    </border>
    <border diagonalUp="1">
      <left style="medium">
        <color rgb="FF000000"/>
      </left>
      <right/>
      <top style="medium">
        <color rgb="FF000000"/>
      </top>
      <bottom/>
      <diagonal style="thin">
        <color rgb="FF000000"/>
      </diagonal>
    </border>
    <border diagonalUp="1">
      <left/>
      <right/>
      <top style="medium">
        <color rgb="FF000000"/>
      </top>
      <bottom/>
      <diagonal style="thin">
        <color rgb="FF000000"/>
      </diagonal>
    </border>
    <border diagonalUp="1">
      <left/>
      <right style="medium">
        <color rgb="FF000000"/>
      </right>
      <top style="medium">
        <color rgb="FF000000"/>
      </top>
      <bottom/>
      <diagonal style="thin">
        <color rgb="FF000000"/>
      </diagonal>
    </border>
    <border diagonalUp="1">
      <left style="medium">
        <color rgb="FF000000"/>
      </left>
      <right/>
      <top/>
      <bottom/>
      <diagonal style="thin">
        <color rgb="FF000000"/>
      </diagonal>
    </border>
    <border diagonalUp="1">
      <left/>
      <right/>
      <top/>
      <bottom/>
      <diagonal style="thin">
        <color rgb="FF000000"/>
      </diagonal>
    </border>
    <border diagonalUp="1">
      <left/>
      <right style="medium">
        <color rgb="FF000000"/>
      </right>
      <top/>
      <bottom/>
      <diagonal style="thin">
        <color rgb="FF000000"/>
      </diagonal>
    </border>
    <border diagonalUp="1">
      <left style="medium">
        <color rgb="FF000000"/>
      </left>
      <right/>
      <top/>
      <bottom style="medium">
        <color rgb="FF000000"/>
      </bottom>
      <diagonal style="thin">
        <color rgb="FF000000"/>
      </diagonal>
    </border>
    <border diagonalUp="1">
      <left/>
      <right/>
      <top/>
      <bottom style="medium">
        <color rgb="FF000000"/>
      </bottom>
      <diagonal style="thin">
        <color rgb="FF000000"/>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000000"/>
      </left>
      <right/>
      <top style="medium">
        <color rgb="FF000000"/>
      </top>
      <bottom/>
      <diagonal/>
    </border>
    <border>
      <left style="thick">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style="thick">
        <color rgb="FF000000"/>
      </left>
      <right/>
      <top style="thick">
        <color rgb="FF000000"/>
      </top>
      <bottom style="thin">
        <color rgb="FF000000"/>
      </bottom>
      <diagonal/>
    </border>
    <border>
      <left/>
      <right style="medium">
        <color rgb="FF000000"/>
      </right>
      <top style="thick">
        <color rgb="FF000000"/>
      </top>
      <bottom/>
      <diagonal/>
    </border>
    <border diagonalUp="1">
      <left style="medium">
        <color theme="9" tint="-0.499984740745262"/>
      </left>
      <right/>
      <top style="medium">
        <color theme="9" tint="-0.499984740745262"/>
      </top>
      <bottom/>
      <diagonal style="medium">
        <color theme="9" tint="-0.499984740745262"/>
      </diagonal>
    </border>
    <border diagonalUp="1">
      <left/>
      <right/>
      <top style="medium">
        <color theme="9" tint="-0.499984740745262"/>
      </top>
      <bottom/>
      <diagonal style="medium">
        <color theme="9" tint="-0.499984740745262"/>
      </diagonal>
    </border>
    <border diagonalUp="1">
      <left/>
      <right style="medium">
        <color theme="9" tint="-0.499984740745262"/>
      </right>
      <top style="medium">
        <color theme="9" tint="-0.499984740745262"/>
      </top>
      <bottom/>
      <diagonal style="medium">
        <color theme="9" tint="-0.499984740745262"/>
      </diagonal>
    </border>
    <border diagonalUp="1">
      <left style="medium">
        <color theme="9" tint="-0.499984740745262"/>
      </left>
      <right/>
      <top/>
      <bottom/>
      <diagonal style="medium">
        <color theme="9" tint="-0.499984740745262"/>
      </diagonal>
    </border>
    <border diagonalUp="1">
      <left/>
      <right/>
      <top/>
      <bottom/>
      <diagonal style="medium">
        <color theme="9" tint="-0.499984740745262"/>
      </diagonal>
    </border>
    <border diagonalUp="1">
      <left/>
      <right style="medium">
        <color theme="9" tint="-0.499984740745262"/>
      </right>
      <top/>
      <bottom/>
      <diagonal style="medium">
        <color theme="9" tint="-0.499984740745262"/>
      </diagonal>
    </border>
    <border diagonalUp="1">
      <left style="medium">
        <color theme="9" tint="-0.499984740745262"/>
      </left>
      <right/>
      <top/>
      <bottom style="medium">
        <color theme="9" tint="-0.499984740745262"/>
      </bottom>
      <diagonal style="medium">
        <color theme="9" tint="-0.499984740745262"/>
      </diagonal>
    </border>
    <border diagonalUp="1">
      <left/>
      <right/>
      <top/>
      <bottom style="medium">
        <color theme="9" tint="-0.499984740745262"/>
      </bottom>
      <diagonal style="medium">
        <color theme="9" tint="-0.499984740745262"/>
      </diagonal>
    </border>
    <border diagonalUp="1">
      <left/>
      <right style="medium">
        <color theme="9" tint="-0.499984740745262"/>
      </right>
      <top/>
      <bottom style="medium">
        <color theme="9" tint="-0.499984740745262"/>
      </bottom>
      <diagonal style="medium">
        <color theme="9" tint="-0.499984740745262"/>
      </diagonal>
    </border>
    <border diagonalUp="1">
      <left style="medium">
        <color rgb="FF000000"/>
      </left>
      <right/>
      <top style="medium">
        <color rgb="FF000000"/>
      </top>
      <bottom/>
      <diagonal style="medium">
        <color rgb="FF000000"/>
      </diagonal>
    </border>
    <border diagonalUp="1">
      <left/>
      <right/>
      <top style="medium">
        <color rgb="FF000000"/>
      </top>
      <bottom/>
      <diagonal style="medium">
        <color rgb="FF000000"/>
      </diagonal>
    </border>
    <border diagonalUp="1">
      <left/>
      <right style="medium">
        <color rgb="FF000000"/>
      </right>
      <top style="medium">
        <color rgb="FF000000"/>
      </top>
      <bottom/>
      <diagonal style="medium">
        <color rgb="FF000000"/>
      </diagonal>
    </border>
    <border diagonalUp="1">
      <left style="medium">
        <color rgb="FF000000"/>
      </left>
      <right/>
      <top/>
      <bottom/>
      <diagonal style="medium">
        <color rgb="FF000000"/>
      </diagonal>
    </border>
    <border diagonalUp="1">
      <left/>
      <right/>
      <top/>
      <bottom/>
      <diagonal style="medium">
        <color rgb="FF000000"/>
      </diagonal>
    </border>
    <border diagonalUp="1">
      <left/>
      <right style="medium">
        <color rgb="FF000000"/>
      </right>
      <top/>
      <bottom/>
      <diagonal style="medium">
        <color rgb="FF000000"/>
      </diagonal>
    </border>
    <border diagonalUp="1">
      <left style="medium">
        <color rgb="FF000000"/>
      </left>
      <right/>
      <top/>
      <bottom style="medium">
        <color rgb="FF000000"/>
      </bottom>
      <diagonal style="medium">
        <color rgb="FF000000"/>
      </diagonal>
    </border>
    <border diagonalUp="1">
      <left/>
      <right/>
      <top/>
      <bottom style="medium">
        <color rgb="FF000000"/>
      </bottom>
      <diagonal style="medium">
        <color rgb="FF000000"/>
      </diagonal>
    </border>
    <border diagonalUp="1">
      <left/>
      <right style="medium">
        <color rgb="FF000000"/>
      </right>
      <top/>
      <bottom style="medium">
        <color rgb="FF000000"/>
      </bottom>
      <diagonal style="medium">
        <color rgb="FF000000"/>
      </diagonal>
    </border>
    <border>
      <left style="medium">
        <color theme="4"/>
      </left>
      <right style="medium">
        <color theme="4"/>
      </right>
      <top style="medium">
        <color theme="4"/>
      </top>
      <bottom style="medium">
        <color theme="4"/>
      </bottom>
      <diagonal/>
    </border>
    <border>
      <left style="medium">
        <color theme="4"/>
      </left>
      <right/>
      <top/>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diagonalUp="1">
      <left style="medium">
        <color theme="4"/>
      </left>
      <right style="medium">
        <color theme="4"/>
      </right>
      <top style="medium">
        <color theme="4"/>
      </top>
      <bottom style="medium">
        <color theme="4"/>
      </bottom>
      <diagonal style="medium">
        <color theme="4"/>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right style="dotted">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dotted">
        <color rgb="FF000000"/>
      </left>
      <right style="medium">
        <color rgb="FF000000"/>
      </right>
      <top/>
      <bottom style="thin">
        <color rgb="FF000000"/>
      </bottom>
      <diagonal/>
    </border>
    <border>
      <left style="thin">
        <color rgb="FF000000"/>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right style="thin">
        <color rgb="FF000000"/>
      </right>
      <top style="medium">
        <color auto="1"/>
      </top>
      <bottom/>
      <diagonal/>
    </border>
    <border>
      <left style="thin">
        <color rgb="FF000000"/>
      </left>
      <right/>
      <top style="medium">
        <color auto="1"/>
      </top>
      <bottom/>
      <diagonal/>
    </border>
    <border>
      <left style="thin">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medium">
        <color auto="1"/>
      </right>
      <top style="thin">
        <color rgb="FF000000"/>
      </top>
      <bottom style="thin">
        <color rgb="FF000000"/>
      </bottom>
      <diagonal/>
    </border>
    <border>
      <left style="medium">
        <color auto="1"/>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medium">
        <color auto="1"/>
      </right>
      <top style="thin">
        <color auto="1"/>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style="medium">
        <color auto="1"/>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style="thin">
        <color auto="1"/>
      </left>
      <right/>
      <top style="thin">
        <color auto="1"/>
      </top>
      <bottom style="thin">
        <color auto="1"/>
      </bottom>
      <diagonal/>
    </border>
    <border>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rgb="FF000000"/>
      </top>
      <bottom style="thin">
        <color rgb="FF00000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rgb="FF000000"/>
      </top>
      <bottom/>
      <diagonal/>
    </border>
    <border>
      <left style="thin">
        <color auto="1"/>
      </left>
      <right style="medium">
        <color auto="1"/>
      </right>
      <top style="thin">
        <color auto="1"/>
      </top>
      <bottom style="medium">
        <color auto="1"/>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rgb="FF000000"/>
      </right>
      <top style="thin">
        <color rgb="FF000000"/>
      </top>
      <bottom style="medium">
        <color auto="1"/>
      </bottom>
      <diagonal/>
    </border>
    <border>
      <left style="medium">
        <color rgb="FF000000"/>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double">
        <color rgb="FF000000"/>
      </left>
      <right style="thin">
        <color rgb="FF000000"/>
      </right>
      <top style="thick">
        <color rgb="FF000000"/>
      </top>
      <bottom/>
      <diagonal/>
    </border>
    <border>
      <left style="double">
        <color rgb="FF000000"/>
      </left>
      <right style="thick">
        <color rgb="FF000000"/>
      </right>
      <top style="thick">
        <color rgb="FF000000"/>
      </top>
      <bottom/>
      <diagonal/>
    </border>
    <border>
      <left style="double">
        <color rgb="FF000000"/>
      </left>
      <right style="thin">
        <color rgb="FF000000"/>
      </right>
      <top style="thin">
        <color rgb="FF000000"/>
      </top>
      <bottom/>
      <diagonal/>
    </border>
    <border>
      <left style="double">
        <color rgb="FF000000"/>
      </left>
      <right style="thick">
        <color rgb="FF000000"/>
      </right>
      <top style="thin">
        <color rgb="FF000000"/>
      </top>
      <bottom/>
      <diagonal/>
    </border>
    <border>
      <left style="dotted">
        <color rgb="FF000000"/>
      </left>
      <right/>
      <top style="thin">
        <color rgb="FF000000"/>
      </top>
      <bottom style="thin">
        <color rgb="FF000000"/>
      </bottom>
      <diagonal/>
    </border>
    <border>
      <left style="double">
        <color rgb="FF000000"/>
      </left>
      <right style="thin">
        <color rgb="FF000000"/>
      </right>
      <top style="double">
        <color rgb="FF000000"/>
      </top>
      <bottom/>
      <diagonal/>
    </border>
    <border>
      <left style="double">
        <color rgb="FF000000"/>
      </left>
      <right style="thick">
        <color rgb="FF000000"/>
      </right>
      <top style="double">
        <color rgb="FF000000"/>
      </top>
      <bottom/>
      <diagonal/>
    </border>
    <border>
      <left style="thick">
        <color rgb="FF000000"/>
      </left>
      <right/>
      <top style="double">
        <color rgb="FF000000"/>
      </top>
      <bottom/>
      <diagonal/>
    </border>
    <border>
      <left style="thin">
        <color rgb="FF000000"/>
      </left>
      <right/>
      <top style="double">
        <color rgb="FF000000"/>
      </top>
      <bottom/>
      <diagonal/>
    </border>
    <border>
      <left style="thin">
        <color rgb="FF000000"/>
      </left>
      <right/>
      <top style="double">
        <color rgb="FF000000"/>
      </top>
      <bottom style="thick">
        <color rgb="FF000000"/>
      </bottom>
      <diagonal/>
    </border>
    <border>
      <left style="thick">
        <color rgb="FF000000"/>
      </left>
      <right/>
      <top style="double">
        <color rgb="FF000000"/>
      </top>
      <bottom style="thick">
        <color rgb="FF000000"/>
      </bottom>
      <diagonal/>
    </border>
  </borders>
  <cellStyleXfs count="12">
    <xf numFmtId="0" fontId="0" fillId="0" borderId="0">
      <alignment vertical="center"/>
    </xf>
    <xf numFmtId="178" fontId="5" fillId="0" borderId="0">
      <alignment vertical="center"/>
    </xf>
    <xf numFmtId="0" fontId="6" fillId="0" borderId="0">
      <alignment horizontal="center" vertical="center"/>
    </xf>
    <xf numFmtId="0" fontId="6" fillId="0" borderId="0">
      <alignment horizontal="center" vertical="center" textRotation="90"/>
    </xf>
    <xf numFmtId="0" fontId="7" fillId="0" borderId="0">
      <alignment vertical="center"/>
    </xf>
    <xf numFmtId="179" fontId="7" fillId="0" borderId="0">
      <alignment vertical="center"/>
    </xf>
    <xf numFmtId="0" fontId="5" fillId="0" borderId="0">
      <alignment vertical="center"/>
    </xf>
    <xf numFmtId="0" fontId="4" fillId="0" borderId="0">
      <alignment vertical="center"/>
    </xf>
    <xf numFmtId="0" fontId="3" fillId="0" borderId="0">
      <alignment vertical="center"/>
    </xf>
    <xf numFmtId="0" fontId="92" fillId="0" borderId="0">
      <alignment vertical="center"/>
    </xf>
    <xf numFmtId="0" fontId="2" fillId="0" borderId="0">
      <alignment vertical="center"/>
    </xf>
    <xf numFmtId="0" fontId="1" fillId="0" borderId="0">
      <alignment vertical="center"/>
    </xf>
  </cellStyleXfs>
  <cellXfs count="1816">
    <xf numFmtId="0" fontId="0" fillId="0" borderId="0" xfId="0">
      <alignment vertical="center"/>
    </xf>
    <xf numFmtId="0" fontId="8" fillId="0" borderId="0" xfId="0" applyFont="1">
      <alignment vertical="center"/>
    </xf>
    <xf numFmtId="0" fontId="15" fillId="0" borderId="0" xfId="0" applyFont="1">
      <alignment vertical="center"/>
    </xf>
    <xf numFmtId="0" fontId="8" fillId="0" borderId="5" xfId="0" applyFont="1" applyBorder="1">
      <alignment vertical="center"/>
    </xf>
    <xf numFmtId="3" fontId="8" fillId="0" borderId="0" xfId="0" applyNumberFormat="1" applyFont="1">
      <alignment vertical="center"/>
    </xf>
    <xf numFmtId="0" fontId="19" fillId="0" borderId="0" xfId="0" applyFont="1">
      <alignment vertical="center"/>
    </xf>
    <xf numFmtId="0" fontId="19" fillId="3" borderId="0" xfId="0" applyFont="1" applyFill="1">
      <alignment vertical="center"/>
    </xf>
    <xf numFmtId="0" fontId="22" fillId="0" borderId="0" xfId="0" applyFont="1">
      <alignment vertical="center"/>
    </xf>
    <xf numFmtId="0" fontId="23" fillId="0" borderId="40" xfId="0" applyFont="1" applyBorder="1" applyAlignment="1">
      <alignment horizontal="left" vertical="center"/>
    </xf>
    <xf numFmtId="0" fontId="23" fillId="0" borderId="43" xfId="0" applyFont="1" applyBorder="1" applyAlignment="1">
      <alignment horizontal="left" vertical="center"/>
    </xf>
    <xf numFmtId="0" fontId="23" fillId="0" borderId="2" xfId="0" applyFont="1" applyBorder="1" applyAlignment="1">
      <alignment horizontal="center" vertical="center"/>
    </xf>
    <xf numFmtId="0" fontId="23" fillId="0" borderId="32"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right" vertical="top"/>
    </xf>
    <xf numFmtId="0" fontId="23" fillId="0" borderId="1" xfId="0" applyFont="1" applyBorder="1" applyAlignment="1">
      <alignment horizontal="right" vertical="top"/>
    </xf>
    <xf numFmtId="0" fontId="23" fillId="0" borderId="45" xfId="0" applyFont="1" applyBorder="1" applyAlignment="1">
      <alignment horizontal="right" vertical="top"/>
    </xf>
    <xf numFmtId="0" fontId="22" fillId="3" borderId="0" xfId="0" applyFont="1" applyFill="1">
      <alignment vertical="center"/>
    </xf>
    <xf numFmtId="176" fontId="23" fillId="0" borderId="43" xfId="1" applyNumberFormat="1" applyFont="1" applyBorder="1" applyAlignment="1">
      <alignment horizontal="center"/>
    </xf>
    <xf numFmtId="178" fontId="23" fillId="0" borderId="6" xfId="1" applyFont="1" applyBorder="1" applyAlignment="1"/>
    <xf numFmtId="177" fontId="23" fillId="0" borderId="43" xfId="1" applyNumberFormat="1" applyFont="1" applyBorder="1" applyAlignment="1">
      <alignment horizontal="center"/>
    </xf>
    <xf numFmtId="0" fontId="23" fillId="0" borderId="5" xfId="0" applyFont="1" applyBorder="1">
      <alignment vertical="center"/>
    </xf>
    <xf numFmtId="0" fontId="23" fillId="0" borderId="49" xfId="0" applyFont="1" applyBorder="1">
      <alignment vertical="center"/>
    </xf>
    <xf numFmtId="176" fontId="23" fillId="0" borderId="43" xfId="0" applyNumberFormat="1" applyFont="1" applyBorder="1" applyAlignment="1">
      <alignment horizontal="center"/>
    </xf>
    <xf numFmtId="177" fontId="23" fillId="0" borderId="43" xfId="0" applyNumberFormat="1" applyFont="1" applyBorder="1" applyAlignment="1">
      <alignment horizontal="center"/>
    </xf>
    <xf numFmtId="176" fontId="23" fillId="4" borderId="43" xfId="0" applyNumberFormat="1" applyFont="1" applyFill="1" applyBorder="1" applyAlignment="1">
      <alignment horizontal="center"/>
    </xf>
    <xf numFmtId="178" fontId="23" fillId="4" borderId="6" xfId="1" applyFont="1" applyFill="1" applyBorder="1" applyAlignment="1"/>
    <xf numFmtId="177" fontId="23" fillId="4" borderId="43" xfId="0" applyNumberFormat="1" applyFont="1" applyFill="1" applyBorder="1" applyAlignment="1">
      <alignment horizontal="center"/>
    </xf>
    <xf numFmtId="0" fontId="23" fillId="4" borderId="5" xfId="0" applyFont="1" applyFill="1" applyBorder="1">
      <alignment vertical="center"/>
    </xf>
    <xf numFmtId="0" fontId="23" fillId="4" borderId="49" xfId="0" applyFont="1" applyFill="1" applyBorder="1">
      <alignment vertical="center"/>
    </xf>
    <xf numFmtId="176" fontId="23" fillId="4" borderId="44" xfId="0" applyNumberFormat="1" applyFont="1" applyFill="1" applyBorder="1" applyAlignment="1">
      <alignment horizontal="center"/>
    </xf>
    <xf numFmtId="177" fontId="23" fillId="4" borderId="44" xfId="0" applyNumberFormat="1" applyFont="1" applyFill="1" applyBorder="1" applyAlignment="1">
      <alignment horizontal="center"/>
    </xf>
    <xf numFmtId="3" fontId="23" fillId="4" borderId="49" xfId="0" applyNumberFormat="1" applyFont="1" applyFill="1" applyBorder="1">
      <alignment vertical="center"/>
    </xf>
    <xf numFmtId="176" fontId="23" fillId="0" borderId="44" xfId="0" applyNumberFormat="1" applyFont="1" applyBorder="1" applyAlignment="1">
      <alignment horizontal="center"/>
    </xf>
    <xf numFmtId="177" fontId="23" fillId="0" borderId="44" xfId="0" applyNumberFormat="1" applyFont="1" applyBorder="1" applyAlignment="1">
      <alignment horizontal="center"/>
    </xf>
    <xf numFmtId="3" fontId="23" fillId="0" borderId="49" xfId="0" applyNumberFormat="1" applyFont="1" applyBorder="1">
      <alignment vertical="center"/>
    </xf>
    <xf numFmtId="176" fontId="23" fillId="3" borderId="44" xfId="0" applyNumberFormat="1" applyFont="1" applyFill="1" applyBorder="1" applyAlignment="1">
      <alignment horizontal="center"/>
    </xf>
    <xf numFmtId="178" fontId="23" fillId="3" borderId="6" xfId="1" applyFont="1" applyFill="1" applyBorder="1" applyAlignment="1"/>
    <xf numFmtId="177" fontId="23" fillId="3" borderId="44" xfId="0" applyNumberFormat="1" applyFont="1" applyFill="1" applyBorder="1" applyAlignment="1">
      <alignment horizontal="center"/>
    </xf>
    <xf numFmtId="0" fontId="23" fillId="3" borderId="5" xfId="0" applyFont="1" applyFill="1" applyBorder="1">
      <alignment vertical="center"/>
    </xf>
    <xf numFmtId="3" fontId="23" fillId="3" borderId="49" xfId="0" applyNumberFormat="1" applyFont="1" applyFill="1" applyBorder="1">
      <alignment vertical="center"/>
    </xf>
    <xf numFmtId="0" fontId="23" fillId="3" borderId="6" xfId="0" applyFont="1" applyFill="1" applyBorder="1">
      <alignment vertical="center"/>
    </xf>
    <xf numFmtId="3" fontId="23" fillId="3" borderId="33" xfId="0" applyNumberFormat="1" applyFont="1" applyFill="1" applyBorder="1">
      <alignment vertical="center"/>
    </xf>
    <xf numFmtId="178" fontId="23" fillId="3" borderId="20" xfId="1" applyFont="1" applyFill="1" applyBorder="1" applyAlignment="1"/>
    <xf numFmtId="3" fontId="23" fillId="0" borderId="50" xfId="0" applyNumberFormat="1" applyFont="1" applyBorder="1" applyAlignment="1">
      <alignment horizontal="center"/>
    </xf>
    <xf numFmtId="3" fontId="23" fillId="0" borderId="51" xfId="0" applyNumberFormat="1" applyFont="1" applyBorder="1">
      <alignment vertical="center"/>
    </xf>
    <xf numFmtId="3" fontId="23" fillId="0" borderId="52" xfId="0" applyNumberFormat="1" applyFont="1" applyBorder="1">
      <alignment vertical="center"/>
    </xf>
    <xf numFmtId="0" fontId="23" fillId="0" borderId="51" xfId="0" applyFont="1" applyBorder="1">
      <alignment vertical="center"/>
    </xf>
    <xf numFmtId="0" fontId="23" fillId="0" borderId="52" xfId="0" applyFont="1" applyBorder="1">
      <alignment vertical="center"/>
    </xf>
    <xf numFmtId="3" fontId="23" fillId="0" borderId="53" xfId="0" applyNumberFormat="1" applyFont="1" applyBorder="1">
      <alignment vertical="center"/>
    </xf>
    <xf numFmtId="0" fontId="8" fillId="0" borderId="80" xfId="0" applyFont="1" applyBorder="1">
      <alignment vertical="center"/>
    </xf>
    <xf numFmtId="0" fontId="19" fillId="0" borderId="58" xfId="0" applyFont="1" applyBorder="1">
      <alignment vertical="center"/>
    </xf>
    <xf numFmtId="0" fontId="30" fillId="0" borderId="0" xfId="6" applyFont="1">
      <alignment vertical="center"/>
    </xf>
    <xf numFmtId="0" fontId="31" fillId="0" borderId="0" xfId="6" applyFont="1">
      <alignment vertical="center"/>
    </xf>
    <xf numFmtId="0" fontId="32" fillId="0" borderId="0" xfId="6" applyFont="1" applyAlignment="1">
      <alignment horizontal="center" vertical="center"/>
    </xf>
    <xf numFmtId="0" fontId="32" fillId="0" borderId="0" xfId="6" applyFont="1">
      <alignment vertical="center"/>
    </xf>
    <xf numFmtId="0" fontId="8" fillId="0" borderId="0" xfId="6" applyFont="1">
      <alignment vertical="center"/>
    </xf>
    <xf numFmtId="0" fontId="43" fillId="0" borderId="101" xfId="6" applyFont="1" applyBorder="1" applyAlignment="1">
      <alignment horizontal="right" vertical="center"/>
    </xf>
    <xf numFmtId="0" fontId="43" fillId="0" borderId="102" xfId="6" applyFont="1" applyBorder="1" applyAlignment="1">
      <alignment horizontal="right" vertical="center"/>
    </xf>
    <xf numFmtId="0" fontId="43" fillId="0" borderId="99" xfId="6" applyFont="1" applyBorder="1" applyAlignment="1">
      <alignment horizontal="right" vertical="center"/>
    </xf>
    <xf numFmtId="0" fontId="43" fillId="0" borderId="100" xfId="6" applyFont="1" applyBorder="1" applyAlignment="1">
      <alignment horizontal="right" vertical="center"/>
    </xf>
    <xf numFmtId="0" fontId="43" fillId="0" borderId="103" xfId="6" applyFont="1" applyBorder="1" applyAlignment="1">
      <alignment horizontal="right" vertical="center"/>
    </xf>
    <xf numFmtId="0" fontId="35" fillId="0" borderId="100" xfId="6" applyFont="1" applyBorder="1" applyAlignment="1">
      <alignment horizontal="center" vertical="center"/>
    </xf>
    <xf numFmtId="3" fontId="35" fillId="0" borderId="100" xfId="6" applyNumberFormat="1" applyFont="1" applyBorder="1" applyAlignment="1">
      <alignment horizontal="center" vertical="center"/>
    </xf>
    <xf numFmtId="3" fontId="35" fillId="0" borderId="103" xfId="6" applyNumberFormat="1" applyFont="1" applyBorder="1" applyAlignment="1">
      <alignment horizontal="center" vertical="center"/>
    </xf>
    <xf numFmtId="0" fontId="43" fillId="0" borderId="101" xfId="6" applyFont="1" applyBorder="1" applyAlignment="1">
      <alignment horizontal="left" vertical="center"/>
    </xf>
    <xf numFmtId="0" fontId="43" fillId="0" borderId="102" xfId="6" applyFont="1" applyBorder="1" applyAlignment="1">
      <alignment horizontal="left" vertical="center"/>
    </xf>
    <xf numFmtId="0" fontId="43" fillId="0" borderId="111" xfId="6" applyFont="1" applyBorder="1" applyAlignment="1">
      <alignment horizontal="left" vertical="center"/>
    </xf>
    <xf numFmtId="0" fontId="43" fillId="0" borderId="101" xfId="6" applyFont="1" applyBorder="1" applyAlignment="1">
      <alignment horizontal="right" vertical="center" textRotation="255"/>
    </xf>
    <xf numFmtId="49" fontId="43" fillId="0" borderId="102" xfId="6" applyNumberFormat="1" applyFont="1" applyBorder="1" applyAlignment="1">
      <alignment horizontal="right" vertical="center"/>
    </xf>
    <xf numFmtId="0" fontId="43" fillId="0" borderId="112" xfId="6" applyFont="1" applyBorder="1" applyAlignment="1">
      <alignment horizontal="right" vertical="center"/>
    </xf>
    <xf numFmtId="0" fontId="43" fillId="0" borderId="113" xfId="6" applyFont="1" applyBorder="1" applyAlignment="1">
      <alignment horizontal="right" vertical="center"/>
    </xf>
    <xf numFmtId="49" fontId="43" fillId="0" borderId="100" xfId="6" applyNumberFormat="1" applyFont="1" applyBorder="1" applyAlignment="1">
      <alignment horizontal="right" vertical="center"/>
    </xf>
    <xf numFmtId="49" fontId="43" fillId="0" borderId="99" xfId="6" applyNumberFormat="1" applyFont="1" applyBorder="1" applyAlignment="1">
      <alignment horizontal="right" vertical="center"/>
    </xf>
    <xf numFmtId="0" fontId="43" fillId="0" borderId="114" xfId="6" applyFont="1" applyBorder="1" applyAlignment="1">
      <alignment horizontal="right" vertical="center"/>
    </xf>
    <xf numFmtId="49" fontId="43" fillId="0" borderId="112" xfId="6" applyNumberFormat="1" applyFont="1" applyBorder="1" applyAlignment="1">
      <alignment horizontal="right" vertical="center"/>
    </xf>
    <xf numFmtId="0" fontId="32" fillId="0" borderId="0" xfId="6" applyFont="1" applyAlignment="1">
      <alignment horizontal="center"/>
    </xf>
    <xf numFmtId="0" fontId="32" fillId="0" borderId="0" xfId="6" applyFont="1" applyAlignment="1">
      <alignment horizontal="center" vertical="top"/>
    </xf>
    <xf numFmtId="0" fontId="47" fillId="0" borderId="0" xfId="6" applyFont="1" applyAlignment="1">
      <alignment horizontal="left" vertical="center"/>
    </xf>
    <xf numFmtId="0" fontId="35" fillId="0" borderId="95" xfId="6" applyFont="1" applyBorder="1" applyAlignment="1">
      <alignment horizontal="center" vertical="center"/>
    </xf>
    <xf numFmtId="0" fontId="35" fillId="0" borderId="0" xfId="6" applyFont="1" applyAlignment="1">
      <alignment horizontal="center" vertical="center"/>
    </xf>
    <xf numFmtId="0" fontId="35" fillId="0" borderId="96" xfId="6" applyFont="1" applyBorder="1" applyAlignment="1">
      <alignment horizontal="center" vertical="center"/>
    </xf>
    <xf numFmtId="0" fontId="35" fillId="0" borderId="99" xfId="6" applyFont="1" applyBorder="1" applyAlignment="1">
      <alignment horizontal="center" vertical="center"/>
    </xf>
    <xf numFmtId="0" fontId="35" fillId="0" borderId="103" xfId="6" applyFont="1" applyBorder="1" applyAlignment="1">
      <alignment horizontal="center" vertical="center"/>
    </xf>
    <xf numFmtId="0" fontId="32" fillId="0" borderId="0" xfId="6" applyFont="1" applyAlignment="1">
      <alignment horizontal="center" vertical="center" textRotation="255"/>
    </xf>
    <xf numFmtId="0" fontId="43" fillId="0" borderId="95" xfId="6" applyFont="1" applyBorder="1" applyAlignment="1">
      <alignment horizontal="right" vertical="center"/>
    </xf>
    <xf numFmtId="0" fontId="43" fillId="0" borderId="0" xfId="6" applyFont="1" applyAlignment="1">
      <alignment horizontal="right" vertical="center"/>
    </xf>
    <xf numFmtId="0" fontId="43" fillId="0" borderId="96" xfId="6" applyFont="1" applyBorder="1" applyAlignment="1">
      <alignment horizontal="right" vertical="center"/>
    </xf>
    <xf numFmtId="0" fontId="48" fillId="0" borderId="0" xfId="6" applyFont="1">
      <alignment vertical="center"/>
    </xf>
    <xf numFmtId="0" fontId="49" fillId="0" borderId="0" xfId="6" applyFont="1">
      <alignment vertical="center"/>
    </xf>
    <xf numFmtId="0" fontId="32" fillId="0" borderId="0" xfId="6" applyFont="1" applyAlignment="1">
      <alignment vertical="center" textRotation="90"/>
    </xf>
    <xf numFmtId="0" fontId="32" fillId="0" borderId="0" xfId="6" applyFont="1" applyAlignment="1">
      <alignment vertical="center" textRotation="255"/>
    </xf>
    <xf numFmtId="0" fontId="14" fillId="0" borderId="0" xfId="6" applyFont="1" applyAlignment="1">
      <alignment horizontal="center" vertical="center"/>
    </xf>
    <xf numFmtId="0" fontId="52" fillId="0" borderId="0" xfId="6" applyFont="1">
      <alignment vertical="center"/>
    </xf>
    <xf numFmtId="0" fontId="52" fillId="0" borderId="0" xfId="6" applyFont="1" applyAlignment="1">
      <alignment horizontal="center" vertical="center"/>
    </xf>
    <xf numFmtId="0" fontId="14" fillId="0" borderId="0" xfId="6" applyFont="1">
      <alignment vertical="center"/>
    </xf>
    <xf numFmtId="0" fontId="8" fillId="0" borderId="29" xfId="6" applyFont="1" applyBorder="1">
      <alignment vertical="center"/>
    </xf>
    <xf numFmtId="0" fontId="5" fillId="0" borderId="0" xfId="6">
      <alignment vertical="center"/>
    </xf>
    <xf numFmtId="0" fontId="53" fillId="0" borderId="0" xfId="6" applyFont="1" applyAlignment="1">
      <alignment horizontal="center" vertical="center"/>
    </xf>
    <xf numFmtId="0" fontId="53" fillId="0" borderId="0" xfId="6" applyFont="1" applyAlignment="1">
      <alignment horizontal="left" vertical="center"/>
    </xf>
    <xf numFmtId="0" fontId="14" fillId="0" borderId="0" xfId="6" applyFont="1" applyAlignment="1">
      <alignment horizontal="left" vertical="center"/>
    </xf>
    <xf numFmtId="0" fontId="53" fillId="0" borderId="0" xfId="6" applyFont="1">
      <alignment vertical="center"/>
    </xf>
    <xf numFmtId="0" fontId="52" fillId="0" borderId="0" xfId="6" applyFont="1" applyAlignment="1">
      <alignment horizontal="center" vertical="center" textRotation="255"/>
    </xf>
    <xf numFmtId="0" fontId="10" fillId="0" borderId="40" xfId="6" applyFont="1" applyBorder="1" applyAlignment="1">
      <alignment horizontal="right" vertical="center"/>
    </xf>
    <xf numFmtId="0" fontId="10" fillId="0" borderId="30" xfId="6" applyFont="1" applyBorder="1" applyAlignment="1">
      <alignment horizontal="right" vertical="center"/>
    </xf>
    <xf numFmtId="0" fontId="10" fillId="0" borderId="31" xfId="6" applyFont="1" applyBorder="1" applyAlignment="1">
      <alignment horizontal="right" vertical="center"/>
    </xf>
    <xf numFmtId="0" fontId="14" fillId="0" borderId="30" xfId="6" applyFont="1" applyBorder="1" applyAlignment="1">
      <alignment horizontal="center" vertical="center"/>
    </xf>
    <xf numFmtId="3" fontId="14" fillId="0" borderId="30" xfId="6" applyNumberFormat="1" applyFont="1" applyBorder="1" applyAlignment="1">
      <alignment horizontal="center" vertical="center"/>
    </xf>
    <xf numFmtId="3" fontId="14" fillId="0" borderId="31" xfId="6" applyNumberFormat="1" applyFont="1" applyBorder="1" applyAlignment="1">
      <alignment horizontal="center" vertical="center"/>
    </xf>
    <xf numFmtId="0" fontId="14" fillId="0" borderId="40" xfId="6" applyFont="1" applyBorder="1" applyAlignment="1">
      <alignment horizontal="center" vertical="center"/>
    </xf>
    <xf numFmtId="0" fontId="10" fillId="0" borderId="40" xfId="6" applyFont="1" applyBorder="1" applyAlignment="1">
      <alignment horizontal="right" vertical="center" textRotation="255"/>
    </xf>
    <xf numFmtId="49" fontId="10" fillId="0" borderId="30" xfId="6" applyNumberFormat="1" applyFont="1" applyBorder="1" applyAlignment="1">
      <alignment horizontal="right" vertical="center"/>
    </xf>
    <xf numFmtId="49" fontId="10" fillId="0" borderId="40" xfId="6" applyNumberFormat="1" applyFont="1" applyBorder="1" applyAlignment="1">
      <alignment horizontal="right" vertical="center"/>
    </xf>
    <xf numFmtId="0" fontId="52" fillId="0" borderId="0" xfId="6" applyFont="1" applyAlignment="1">
      <alignment horizontal="center" vertical="top"/>
    </xf>
    <xf numFmtId="0" fontId="55" fillId="0" borderId="0" xfId="6" applyFont="1">
      <alignment vertical="center"/>
    </xf>
    <xf numFmtId="0" fontId="52" fillId="0" borderId="0" xfId="6" applyFont="1" applyAlignment="1">
      <alignment horizontal="center"/>
    </xf>
    <xf numFmtId="0" fontId="14" fillId="0" borderId="40" xfId="6" applyFont="1" applyBorder="1" applyAlignment="1">
      <alignment horizontal="right" vertical="center"/>
    </xf>
    <xf numFmtId="0" fontId="14" fillId="0" borderId="30" xfId="6" applyFont="1" applyBorder="1" applyAlignment="1">
      <alignment horizontal="right" vertical="center"/>
    </xf>
    <xf numFmtId="0" fontId="14" fillId="0" borderId="31" xfId="6" applyFont="1" applyBorder="1" applyAlignment="1">
      <alignment horizontal="center" vertical="center"/>
    </xf>
    <xf numFmtId="0" fontId="14" fillId="0" borderId="31" xfId="6" applyFont="1" applyBorder="1" applyAlignment="1">
      <alignment horizontal="right" vertical="center"/>
    </xf>
    <xf numFmtId="0" fontId="14" fillId="0" borderId="0" xfId="6" applyFont="1" applyAlignment="1">
      <alignment vertical="center" textRotation="90"/>
    </xf>
    <xf numFmtId="0" fontId="14" fillId="0" borderId="0" xfId="6" applyFont="1" applyAlignment="1">
      <alignment vertical="center" textRotation="255"/>
    </xf>
    <xf numFmtId="0" fontId="14" fillId="0" borderId="40" xfId="6" applyFont="1" applyBorder="1">
      <alignment vertical="center"/>
    </xf>
    <xf numFmtId="0" fontId="14" fillId="0" borderId="30" xfId="6" applyFont="1" applyBorder="1">
      <alignment vertical="center"/>
    </xf>
    <xf numFmtId="0" fontId="8" fillId="0" borderId="30" xfId="6" applyFont="1" applyBorder="1">
      <alignment vertical="center"/>
    </xf>
    <xf numFmtId="0" fontId="8" fillId="0" borderId="43" xfId="6" applyFont="1" applyBorder="1">
      <alignment vertical="center"/>
    </xf>
    <xf numFmtId="0" fontId="14" fillId="6" borderId="3" xfId="0" applyFont="1" applyFill="1" applyBorder="1" applyAlignment="1">
      <alignment horizontal="center" vertical="center"/>
    </xf>
    <xf numFmtId="0" fontId="14" fillId="6" borderId="4" xfId="0" applyFont="1" applyFill="1" applyBorder="1">
      <alignment vertical="center"/>
    </xf>
    <xf numFmtId="0" fontId="8" fillId="6" borderId="0" xfId="0" applyFont="1" applyFill="1">
      <alignment vertical="center"/>
    </xf>
    <xf numFmtId="3" fontId="38" fillId="0" borderId="99" xfId="6" applyNumberFormat="1" applyFont="1" applyBorder="1">
      <alignment vertical="center"/>
    </xf>
    <xf numFmtId="3" fontId="38" fillId="0" borderId="100" xfId="6" applyNumberFormat="1" applyFont="1" applyBorder="1">
      <alignment vertical="center"/>
    </xf>
    <xf numFmtId="3" fontId="8" fillId="0" borderId="40" xfId="6" applyNumberFormat="1" applyFont="1" applyBorder="1">
      <alignment vertical="center"/>
    </xf>
    <xf numFmtId="3" fontId="8" fillId="0" borderId="30" xfId="6" applyNumberFormat="1" applyFont="1" applyBorder="1">
      <alignment vertical="center"/>
    </xf>
    <xf numFmtId="3" fontId="56" fillId="0" borderId="40" xfId="6" applyNumberFormat="1" applyFont="1" applyBorder="1">
      <alignment vertical="center"/>
    </xf>
    <xf numFmtId="3" fontId="56" fillId="0" borderId="30" xfId="6" applyNumberFormat="1" applyFont="1" applyBorder="1">
      <alignment vertical="center"/>
    </xf>
    <xf numFmtId="0" fontId="60" fillId="0" borderId="0" xfId="6" applyFont="1" applyAlignment="1">
      <alignment horizontal="center" vertical="center"/>
    </xf>
    <xf numFmtId="0" fontId="60" fillId="0" borderId="0" xfId="6" applyFont="1">
      <alignment vertical="center"/>
    </xf>
    <xf numFmtId="0" fontId="60" fillId="0" borderId="0" xfId="6" applyFont="1" applyAlignment="1">
      <alignment horizontal="center"/>
    </xf>
    <xf numFmtId="0" fontId="60" fillId="0" borderId="0" xfId="6" applyFont="1" applyAlignment="1">
      <alignment horizontal="center" vertical="top"/>
    </xf>
    <xf numFmtId="0" fontId="61" fillId="0" borderId="0" xfId="6" applyFont="1" applyAlignment="1">
      <alignment horizontal="center" vertical="center"/>
    </xf>
    <xf numFmtId="0" fontId="66" fillId="0" borderId="0" xfId="6" applyFont="1" applyAlignment="1">
      <alignment horizontal="right" vertical="center"/>
    </xf>
    <xf numFmtId="0" fontId="60" fillId="0" borderId="0" xfId="6" applyFont="1" applyAlignment="1">
      <alignment horizontal="center" vertical="center" textRotation="255"/>
    </xf>
    <xf numFmtId="0" fontId="60" fillId="0" borderId="0" xfId="6" applyFont="1" applyAlignment="1">
      <alignment vertical="center" textRotation="255"/>
    </xf>
    <xf numFmtId="0" fontId="70" fillId="0" borderId="0" xfId="6" applyFont="1">
      <alignment vertical="center"/>
    </xf>
    <xf numFmtId="0" fontId="66" fillId="0" borderId="177" xfId="6" applyFont="1" applyBorder="1" applyAlignment="1">
      <alignment horizontal="right" vertical="center"/>
    </xf>
    <xf numFmtId="0" fontId="66" fillId="5" borderId="180" xfId="6" applyFont="1" applyFill="1" applyBorder="1" applyAlignment="1">
      <alignment horizontal="right" vertical="center"/>
    </xf>
    <xf numFmtId="0" fontId="66" fillId="5" borderId="181" xfId="6" applyFont="1" applyFill="1" applyBorder="1" applyAlignment="1">
      <alignment horizontal="right" vertical="center"/>
    </xf>
    <xf numFmtId="0" fontId="66" fillId="5" borderId="182" xfId="6" applyFont="1" applyFill="1" applyBorder="1" applyAlignment="1">
      <alignment horizontal="right" vertical="center"/>
    </xf>
    <xf numFmtId="0" fontId="66" fillId="0" borderId="180" xfId="6" applyFont="1" applyBorder="1" applyAlignment="1">
      <alignment horizontal="right" vertical="center"/>
    </xf>
    <xf numFmtId="0" fontId="66" fillId="0" borderId="181" xfId="6" applyFont="1" applyBorder="1" applyAlignment="1">
      <alignment horizontal="right" vertical="center"/>
    </xf>
    <xf numFmtId="0" fontId="66" fillId="0" borderId="182" xfId="6" applyFont="1" applyBorder="1" applyAlignment="1">
      <alignment horizontal="right" vertical="center"/>
    </xf>
    <xf numFmtId="0" fontId="66" fillId="0" borderId="176" xfId="6" applyFont="1" applyBorder="1" applyAlignment="1">
      <alignment horizontal="right" vertical="center"/>
    </xf>
    <xf numFmtId="0" fontId="61" fillId="0" borderId="176" xfId="6" applyFont="1" applyBorder="1" applyAlignment="1">
      <alignment horizontal="center" vertical="center"/>
    </xf>
    <xf numFmtId="0" fontId="61" fillId="0" borderId="177" xfId="6" applyFont="1" applyBorder="1" applyAlignment="1">
      <alignment horizontal="center" vertical="center"/>
    </xf>
    <xf numFmtId="0" fontId="61" fillId="0" borderId="180" xfId="6" applyFont="1" applyBorder="1" applyAlignment="1">
      <alignment horizontal="center" vertical="center"/>
    </xf>
    <xf numFmtId="0" fontId="61" fillId="0" borderId="181" xfId="6" applyFont="1" applyBorder="1" applyAlignment="1">
      <alignment horizontal="center" vertical="center"/>
    </xf>
    <xf numFmtId="0" fontId="61" fillId="0" borderId="182" xfId="6" applyFont="1" applyBorder="1" applyAlignment="1">
      <alignment horizontal="center" vertical="center"/>
    </xf>
    <xf numFmtId="49" fontId="66" fillId="5" borderId="181" xfId="6" applyNumberFormat="1" applyFont="1" applyFill="1" applyBorder="1" applyAlignment="1">
      <alignment horizontal="right" vertical="center"/>
    </xf>
    <xf numFmtId="49" fontId="66" fillId="5" borderId="180" xfId="6" applyNumberFormat="1" applyFont="1" applyFill="1" applyBorder="1" applyAlignment="1">
      <alignment horizontal="right" vertical="center"/>
    </xf>
    <xf numFmtId="0" fontId="66" fillId="5" borderId="181" xfId="6" applyFont="1" applyFill="1" applyBorder="1" applyAlignment="1">
      <alignment horizontal="left" vertical="center"/>
    </xf>
    <xf numFmtId="49" fontId="66" fillId="0" borderId="181" xfId="6" applyNumberFormat="1" applyFont="1" applyBorder="1" applyAlignment="1">
      <alignment horizontal="right" vertical="center"/>
    </xf>
    <xf numFmtId="3" fontId="61" fillId="0" borderId="181" xfId="6" applyNumberFormat="1" applyFont="1" applyBorder="1" applyAlignment="1">
      <alignment horizontal="center" vertical="center"/>
    </xf>
    <xf numFmtId="3" fontId="61" fillId="0" borderId="182" xfId="6" applyNumberFormat="1" applyFont="1" applyBorder="1" applyAlignment="1">
      <alignment horizontal="center" vertical="center"/>
    </xf>
    <xf numFmtId="0" fontId="66" fillId="5" borderId="180" xfId="6" applyFont="1" applyFill="1" applyBorder="1" applyAlignment="1">
      <alignment horizontal="left" vertical="center"/>
    </xf>
    <xf numFmtId="49" fontId="66" fillId="0" borderId="182" xfId="6" applyNumberFormat="1" applyFont="1" applyBorder="1" applyAlignment="1">
      <alignment horizontal="right" vertical="center"/>
    </xf>
    <xf numFmtId="49" fontId="66" fillId="0" borderId="180" xfId="6" applyNumberFormat="1" applyFont="1" applyBorder="1" applyAlignment="1">
      <alignment horizontal="right" vertical="center"/>
    </xf>
    <xf numFmtId="0" fontId="61" fillId="0" borderId="185" xfId="7" applyFont="1" applyBorder="1">
      <alignment vertical="center"/>
    </xf>
    <xf numFmtId="0" fontId="61" fillId="0" borderId="186" xfId="7" applyFont="1" applyBorder="1">
      <alignment vertical="center"/>
    </xf>
    <xf numFmtId="0" fontId="35" fillId="0" borderId="91" xfId="7" applyFont="1" applyBorder="1">
      <alignment vertical="center"/>
    </xf>
    <xf numFmtId="0" fontId="35" fillId="0" borderId="92" xfId="7" applyFont="1" applyBorder="1">
      <alignment vertical="center"/>
    </xf>
    <xf numFmtId="0" fontId="3" fillId="0" borderId="0" xfId="8">
      <alignment vertical="center"/>
    </xf>
    <xf numFmtId="0" fontId="10" fillId="0" borderId="3" xfId="8" applyFont="1" applyBorder="1">
      <alignment vertical="center"/>
    </xf>
    <xf numFmtId="0" fontId="10" fillId="0" borderId="4" xfId="8" applyFont="1" applyBorder="1">
      <alignment vertical="center"/>
    </xf>
    <xf numFmtId="0" fontId="10" fillId="0" borderId="19" xfId="8" applyFont="1" applyBorder="1">
      <alignment vertical="center"/>
    </xf>
    <xf numFmtId="0" fontId="76" fillId="0" borderId="6" xfId="8" applyFont="1" applyBorder="1" applyAlignment="1">
      <alignment horizontal="left" vertical="center"/>
    </xf>
    <xf numFmtId="0" fontId="76" fillId="0" borderId="5" xfId="8" applyFont="1" applyBorder="1" applyAlignment="1">
      <alignment horizontal="left" vertical="center"/>
    </xf>
    <xf numFmtId="0" fontId="76" fillId="0" borderId="0" xfId="8" applyFont="1" applyAlignment="1">
      <alignment horizontal="left" vertical="center"/>
    </xf>
    <xf numFmtId="0" fontId="76" fillId="0" borderId="20" xfId="8" applyFont="1" applyBorder="1" applyAlignment="1">
      <alignment horizontal="left" vertical="center"/>
    </xf>
    <xf numFmtId="0" fontId="10" fillId="0" borderId="5" xfId="8" applyFont="1" applyBorder="1">
      <alignment vertical="center"/>
    </xf>
    <xf numFmtId="0" fontId="10" fillId="0" borderId="0" xfId="8" applyFont="1">
      <alignment vertical="center"/>
    </xf>
    <xf numFmtId="0" fontId="10" fillId="0" borderId="20" xfId="8" applyFont="1" applyBorder="1">
      <alignment vertical="center"/>
    </xf>
    <xf numFmtId="0" fontId="78" fillId="0" borderId="0" xfId="8" applyFont="1">
      <alignment vertical="center"/>
    </xf>
    <xf numFmtId="0" fontId="78" fillId="0" borderId="0" xfId="8" applyFont="1" applyAlignment="1">
      <alignment horizontal="center" vertical="center"/>
    </xf>
    <xf numFmtId="0" fontId="81" fillId="0" borderId="3" xfId="8" applyFont="1" applyBorder="1" applyAlignment="1">
      <alignment horizontal="center" vertical="center"/>
    </xf>
    <xf numFmtId="0" fontId="81" fillId="0" borderId="4" xfId="8" applyFont="1" applyBorder="1" applyAlignment="1">
      <alignment horizontal="center" vertical="center"/>
    </xf>
    <xf numFmtId="0" fontId="81" fillId="0" borderId="19" xfId="8" applyFont="1" applyBorder="1" applyAlignment="1">
      <alignment horizontal="center" vertical="center"/>
    </xf>
    <xf numFmtId="0" fontId="81" fillId="0" borderId="5" xfId="8" applyFont="1" applyBorder="1" applyAlignment="1">
      <alignment horizontal="center" vertical="center"/>
    </xf>
    <xf numFmtId="0" fontId="81" fillId="0" borderId="0" xfId="8" applyFont="1" applyAlignment="1">
      <alignment horizontal="center" vertical="center"/>
    </xf>
    <xf numFmtId="0" fontId="81" fillId="0" borderId="20" xfId="8" applyFont="1" applyBorder="1" applyAlignment="1">
      <alignment horizontal="center" vertical="center"/>
    </xf>
    <xf numFmtId="0" fontId="81" fillId="0" borderId="5" xfId="8" applyFont="1" applyBorder="1">
      <alignment vertical="center"/>
    </xf>
    <xf numFmtId="0" fontId="81" fillId="0" borderId="0" xfId="8" applyFont="1">
      <alignment vertical="center"/>
    </xf>
    <xf numFmtId="0" fontId="81" fillId="0" borderId="20" xfId="8" applyFont="1" applyBorder="1">
      <alignment vertical="center"/>
    </xf>
    <xf numFmtId="0" fontId="81" fillId="0" borderId="3" xfId="8" applyFont="1" applyBorder="1">
      <alignment vertical="center"/>
    </xf>
    <xf numFmtId="0" fontId="81" fillId="0" borderId="4" xfId="8" applyFont="1" applyBorder="1">
      <alignment vertical="center"/>
    </xf>
    <xf numFmtId="0" fontId="81" fillId="0" borderId="19" xfId="8" applyFont="1" applyBorder="1">
      <alignment vertical="center"/>
    </xf>
    <xf numFmtId="0" fontId="14" fillId="0" borderId="3" xfId="8" applyFont="1" applyBorder="1">
      <alignment vertical="center"/>
    </xf>
    <xf numFmtId="0" fontId="14" fillId="0" borderId="4" xfId="8" applyFont="1" applyBorder="1">
      <alignment vertical="center"/>
    </xf>
    <xf numFmtId="0" fontId="14" fillId="0" borderId="0" xfId="8" applyFont="1">
      <alignment vertical="center"/>
    </xf>
    <xf numFmtId="0" fontId="14" fillId="0" borderId="5" xfId="8" applyFont="1" applyBorder="1">
      <alignment vertical="center"/>
    </xf>
    <xf numFmtId="0" fontId="14" fillId="0" borderId="20" xfId="8" applyFont="1" applyBorder="1">
      <alignment vertical="center"/>
    </xf>
    <xf numFmtId="0" fontId="14" fillId="0" borderId="0" xfId="8" applyFont="1" applyAlignment="1">
      <alignment horizontal="left" vertical="center"/>
    </xf>
    <xf numFmtId="0" fontId="14" fillId="0" borderId="51" xfId="8" applyFont="1" applyBorder="1">
      <alignment vertical="center"/>
    </xf>
    <xf numFmtId="0" fontId="14" fillId="0" borderId="39" xfId="8" applyFont="1" applyBorder="1">
      <alignment vertical="center"/>
    </xf>
    <xf numFmtId="0" fontId="14" fillId="0" borderId="39" xfId="8" applyFont="1" applyBorder="1" applyAlignment="1">
      <alignment horizontal="center" vertical="center"/>
    </xf>
    <xf numFmtId="0" fontId="82" fillId="0" borderId="3" xfId="8" applyFont="1" applyBorder="1" applyAlignment="1">
      <alignment horizontal="center" vertical="center"/>
    </xf>
    <xf numFmtId="0" fontId="82" fillId="0" borderId="4" xfId="8" applyFont="1" applyBorder="1" applyAlignment="1">
      <alignment horizontal="center" vertical="center"/>
    </xf>
    <xf numFmtId="0" fontId="82" fillId="0" borderId="19" xfId="8" applyFont="1" applyBorder="1" applyAlignment="1">
      <alignment horizontal="center" vertical="center"/>
    </xf>
    <xf numFmtId="0" fontId="82" fillId="0" borderId="3" xfId="8" applyFont="1" applyBorder="1">
      <alignment vertical="center"/>
    </xf>
    <xf numFmtId="0" fontId="82" fillId="0" borderId="4" xfId="8" applyFont="1" applyBorder="1">
      <alignment vertical="center"/>
    </xf>
    <xf numFmtId="0" fontId="82" fillId="0" borderId="19" xfId="8" applyFont="1" applyBorder="1">
      <alignment vertical="center"/>
    </xf>
    <xf numFmtId="0" fontId="82" fillId="0" borderId="0" xfId="0" applyFont="1">
      <alignment vertical="center"/>
    </xf>
    <xf numFmtId="0" fontId="90" fillId="0" borderId="0" xfId="0" applyFont="1">
      <alignment vertical="center"/>
    </xf>
    <xf numFmtId="0" fontId="14" fillId="0" borderId="0" xfId="9" applyFont="1">
      <alignment vertical="center"/>
    </xf>
    <xf numFmtId="0" fontId="92" fillId="0" borderId="0" xfId="9">
      <alignment vertical="center"/>
    </xf>
    <xf numFmtId="0" fontId="94" fillId="0" borderId="0" xfId="9" applyFont="1" applyAlignment="1">
      <alignment horizontal="left" vertical="center"/>
    </xf>
    <xf numFmtId="0" fontId="96" fillId="0" borderId="0" xfId="9" applyFont="1" applyAlignment="1">
      <alignment horizontal="center" vertical="center" textRotation="255"/>
    </xf>
    <xf numFmtId="0" fontId="14" fillId="0" borderId="0" xfId="9" applyFont="1" applyAlignment="1">
      <alignment horizontal="left" vertical="center"/>
    </xf>
    <xf numFmtId="0" fontId="97" fillId="0" borderId="0" xfId="9" applyFont="1">
      <alignment vertical="center"/>
    </xf>
    <xf numFmtId="0" fontId="14" fillId="0" borderId="40" xfId="9" applyFont="1" applyBorder="1" applyAlignment="1">
      <alignment horizontal="left" vertical="center"/>
    </xf>
    <xf numFmtId="0" fontId="14" fillId="0" borderId="30" xfId="9" applyFont="1" applyBorder="1" applyAlignment="1">
      <alignment horizontal="left" vertical="center"/>
    </xf>
    <xf numFmtId="0" fontId="14" fillId="0" borderId="30" xfId="9" applyFont="1" applyBorder="1">
      <alignment vertical="center"/>
    </xf>
    <xf numFmtId="0" fontId="92" fillId="0" borderId="30" xfId="9" applyBorder="1">
      <alignment vertical="center"/>
    </xf>
    <xf numFmtId="0" fontId="97" fillId="0" borderId="30" xfId="9" applyFont="1" applyBorder="1">
      <alignment vertical="center"/>
    </xf>
    <xf numFmtId="0" fontId="97" fillId="0" borderId="31" xfId="9" applyFont="1" applyBorder="1">
      <alignment vertical="center"/>
    </xf>
    <xf numFmtId="0" fontId="14" fillId="0" borderId="43" xfId="9" applyFont="1" applyBorder="1" applyAlignment="1">
      <alignment horizontal="left" vertical="center"/>
    </xf>
    <xf numFmtId="0" fontId="97" fillId="0" borderId="33" xfId="9" applyFont="1" applyBorder="1">
      <alignment vertical="center"/>
    </xf>
    <xf numFmtId="0" fontId="14" fillId="0" borderId="0" xfId="9" applyFont="1" applyAlignment="1">
      <alignment horizontal="center" vertical="center"/>
    </xf>
    <xf numFmtId="182" fontId="14" fillId="0" borderId="0" xfId="9" applyNumberFormat="1" applyFont="1" applyAlignment="1">
      <alignment horizontal="center" vertical="center"/>
    </xf>
    <xf numFmtId="0" fontId="71" fillId="0" borderId="0" xfId="9" applyFont="1">
      <alignment vertical="center"/>
    </xf>
    <xf numFmtId="0" fontId="14" fillId="0" borderId="33" xfId="9" applyFont="1" applyBorder="1" applyAlignment="1">
      <alignment horizontal="left" vertical="center"/>
    </xf>
    <xf numFmtId="0" fontId="92" fillId="0" borderId="33" xfId="9" applyBorder="1">
      <alignment vertical="center"/>
    </xf>
    <xf numFmtId="0" fontId="100" fillId="0" borderId="0" xfId="10" applyFont="1">
      <alignment vertical="center"/>
    </xf>
    <xf numFmtId="0" fontId="96" fillId="0" borderId="40" xfId="9" applyFont="1" applyBorder="1" applyAlignment="1">
      <alignment horizontal="center" vertical="center" textRotation="255"/>
    </xf>
    <xf numFmtId="0" fontId="92" fillId="0" borderId="127" xfId="9" applyBorder="1">
      <alignment vertical="center"/>
    </xf>
    <xf numFmtId="0" fontId="96" fillId="0" borderId="43" xfId="9" applyFont="1" applyBorder="1" applyAlignment="1">
      <alignment horizontal="center" vertical="center" textRotation="255"/>
    </xf>
    <xf numFmtId="0" fontId="80" fillId="0" borderId="33" xfId="9" applyFont="1" applyBorder="1" applyAlignment="1">
      <alignment horizontal="center" vertical="top" textRotation="255"/>
    </xf>
    <xf numFmtId="0" fontId="14" fillId="0" borderId="43" xfId="9" applyFont="1" applyBorder="1">
      <alignment vertical="center"/>
    </xf>
    <xf numFmtId="0" fontId="96" fillId="7" borderId="40" xfId="9" applyFont="1" applyFill="1" applyBorder="1" applyAlignment="1">
      <alignment horizontal="right" vertical="center"/>
    </xf>
    <xf numFmtId="3" fontId="14" fillId="7" borderId="43" xfId="9" applyNumberFormat="1" applyFont="1" applyFill="1" applyBorder="1" applyAlignment="1">
      <alignment horizontal="right" vertical="center"/>
    </xf>
    <xf numFmtId="0" fontId="14" fillId="7" borderId="34" xfId="9" applyFont="1" applyFill="1" applyBorder="1">
      <alignment vertical="center"/>
    </xf>
    <xf numFmtId="0" fontId="14" fillId="0" borderId="127" xfId="9" applyFont="1" applyBorder="1">
      <alignment vertical="center"/>
    </xf>
    <xf numFmtId="0" fontId="97" fillId="0" borderId="0" xfId="9" applyFont="1" applyAlignment="1">
      <alignment horizontal="left" vertical="center"/>
    </xf>
    <xf numFmtId="3" fontId="97" fillId="0" borderId="0" xfId="9" applyNumberFormat="1" applyFont="1" applyAlignment="1">
      <alignment horizontal="right" vertical="center"/>
    </xf>
    <xf numFmtId="3" fontId="97" fillId="0" borderId="33" xfId="9" applyNumberFormat="1" applyFont="1" applyBorder="1" applyAlignment="1">
      <alignment horizontal="right" vertical="center"/>
    </xf>
    <xf numFmtId="0" fontId="92" fillId="0" borderId="43" xfId="9" applyBorder="1">
      <alignment vertical="center"/>
    </xf>
    <xf numFmtId="3" fontId="97" fillId="0" borderId="127" xfId="9" applyNumberFormat="1" applyFont="1" applyBorder="1" applyAlignment="1">
      <alignment horizontal="right" vertical="center"/>
    </xf>
    <xf numFmtId="0" fontId="97" fillId="0" borderId="127" xfId="9" applyFont="1" applyBorder="1">
      <alignment vertical="center"/>
    </xf>
    <xf numFmtId="0" fontId="14" fillId="0" borderId="33" xfId="9" applyFont="1" applyBorder="1">
      <alignment vertical="center"/>
    </xf>
    <xf numFmtId="0" fontId="14" fillId="0" borderId="34" xfId="9" applyFont="1" applyBorder="1">
      <alignment vertical="center"/>
    </xf>
    <xf numFmtId="0" fontId="14" fillId="0" borderId="39" xfId="9" applyFont="1" applyBorder="1">
      <alignment vertical="center"/>
    </xf>
    <xf numFmtId="0" fontId="14" fillId="0" borderId="53" xfId="9" applyFont="1" applyBorder="1">
      <alignment vertical="center"/>
    </xf>
    <xf numFmtId="0" fontId="14" fillId="0" borderId="40" xfId="9" applyFont="1" applyBorder="1">
      <alignment vertical="center"/>
    </xf>
    <xf numFmtId="0" fontId="14" fillId="0" borderId="31" xfId="9" applyFont="1" applyBorder="1">
      <alignment vertical="center"/>
    </xf>
    <xf numFmtId="0" fontId="99" fillId="0" borderId="0" xfId="9" applyFont="1" applyAlignment="1">
      <alignment horizontal="left" vertical="center"/>
    </xf>
    <xf numFmtId="0" fontId="95" fillId="0" borderId="0" xfId="9" applyFont="1" applyAlignment="1">
      <alignment vertical="top"/>
    </xf>
    <xf numFmtId="0" fontId="95" fillId="0" borderId="0" xfId="9" applyFont="1" applyAlignment="1">
      <alignment horizontal="left" vertical="top"/>
    </xf>
    <xf numFmtId="0" fontId="14" fillId="0" borderId="0" xfId="9" applyFont="1" applyAlignment="1">
      <alignment vertical="top"/>
    </xf>
    <xf numFmtId="0" fontId="92" fillId="0" borderId="0" xfId="9" applyAlignment="1">
      <alignment vertical="top"/>
    </xf>
    <xf numFmtId="49" fontId="66" fillId="5" borderId="182" xfId="6" applyNumberFormat="1" applyFont="1" applyFill="1" applyBorder="1" applyAlignment="1">
      <alignment horizontal="right" vertical="center"/>
    </xf>
    <xf numFmtId="0" fontId="66" fillId="5" borderId="180" xfId="6" applyFont="1" applyFill="1" applyBorder="1" applyAlignment="1">
      <alignment horizontal="right" vertical="center" textRotation="255"/>
    </xf>
    <xf numFmtId="0" fontId="66" fillId="5" borderId="182" xfId="6" applyFont="1" applyFill="1" applyBorder="1" applyAlignment="1">
      <alignment horizontal="left" vertical="center"/>
    </xf>
    <xf numFmtId="181" fontId="65" fillId="5" borderId="176" xfId="6" applyNumberFormat="1" applyFont="1" applyFill="1" applyBorder="1">
      <alignment vertical="center"/>
    </xf>
    <xf numFmtId="181" fontId="65" fillId="5" borderId="0" xfId="6" applyNumberFormat="1" applyFont="1" applyFill="1">
      <alignment vertical="center"/>
    </xf>
    <xf numFmtId="0" fontId="66" fillId="5" borderId="177" xfId="6" applyFont="1" applyFill="1" applyBorder="1" applyAlignment="1">
      <alignment horizontal="right" vertical="center"/>
    </xf>
    <xf numFmtId="0" fontId="66" fillId="5" borderId="176" xfId="6" applyFont="1" applyFill="1" applyBorder="1" applyAlignment="1">
      <alignment horizontal="right" vertical="center"/>
    </xf>
    <xf numFmtId="0" fontId="66" fillId="5" borderId="0" xfId="6" applyFont="1" applyFill="1" applyAlignment="1">
      <alignment horizontal="right" vertical="center"/>
    </xf>
    <xf numFmtId="0" fontId="1" fillId="0" borderId="0" xfId="11">
      <alignment vertical="center"/>
    </xf>
    <xf numFmtId="0" fontId="14" fillId="0" borderId="0" xfId="11" applyFont="1">
      <alignment vertical="center"/>
    </xf>
    <xf numFmtId="0" fontId="15" fillId="0" borderId="0" xfId="11" applyFont="1">
      <alignment vertical="center"/>
    </xf>
    <xf numFmtId="0" fontId="10" fillId="0" borderId="0" xfId="11" applyFont="1" applyAlignment="1">
      <alignment vertical="center" wrapText="1"/>
    </xf>
    <xf numFmtId="0" fontId="108" fillId="0" borderId="0" xfId="11" applyFont="1">
      <alignment vertical="center"/>
    </xf>
    <xf numFmtId="0" fontId="96" fillId="0" borderId="0" xfId="11" applyFont="1" applyAlignment="1">
      <alignment horizontal="center" vertical="center" textRotation="255"/>
    </xf>
    <xf numFmtId="0" fontId="13" fillId="0" borderId="0" xfId="11" applyFont="1" applyAlignment="1">
      <alignment horizontal="center" vertical="center" wrapText="1"/>
    </xf>
    <xf numFmtId="0" fontId="8" fillId="0" borderId="0" xfId="11" applyFont="1" applyAlignment="1">
      <alignment horizontal="center" vertical="center"/>
    </xf>
    <xf numFmtId="3" fontId="8" fillId="0" borderId="0" xfId="11" applyNumberFormat="1" applyFont="1" applyAlignment="1">
      <alignment horizontal="right" vertical="center"/>
    </xf>
    <xf numFmtId="0" fontId="96" fillId="0" borderId="0" xfId="11" applyFont="1" applyAlignment="1">
      <alignment vertical="center" textRotation="255"/>
    </xf>
    <xf numFmtId="0" fontId="80" fillId="0" borderId="0" xfId="11" applyFont="1" applyAlignment="1">
      <alignment vertical="top" textRotation="255"/>
    </xf>
    <xf numFmtId="0" fontId="10" fillId="0" borderId="0" xfId="11" applyFont="1">
      <alignment vertical="center"/>
    </xf>
    <xf numFmtId="0" fontId="18" fillId="0" borderId="0" xfId="11" applyFont="1">
      <alignment vertical="center"/>
    </xf>
    <xf numFmtId="0" fontId="8" fillId="0" borderId="0" xfId="11" applyFont="1">
      <alignment vertical="center"/>
    </xf>
    <xf numFmtId="0" fontId="13" fillId="0" borderId="0" xfId="11" applyFont="1" applyAlignment="1">
      <alignment vertical="center" wrapText="1"/>
    </xf>
    <xf numFmtId="0" fontId="77" fillId="0" borderId="0" xfId="11" applyFont="1">
      <alignment vertical="center"/>
    </xf>
    <xf numFmtId="0" fontId="14" fillId="0" borderId="0" xfId="11" applyFont="1" applyAlignment="1">
      <alignment horizontal="left" vertical="center"/>
    </xf>
    <xf numFmtId="0" fontId="110" fillId="0" borderId="0" xfId="9" applyFont="1">
      <alignment vertical="center"/>
    </xf>
    <xf numFmtId="0" fontId="13" fillId="0" borderId="0" xfId="0" applyFont="1">
      <alignment vertical="center"/>
    </xf>
    <xf numFmtId="0" fontId="18" fillId="5" borderId="4" xfId="8" applyFont="1" applyFill="1" applyBorder="1" applyAlignment="1">
      <alignment horizontal="left" vertical="center"/>
    </xf>
    <xf numFmtId="0" fontId="18" fillId="5" borderId="19" xfId="8" applyFont="1" applyFill="1" applyBorder="1" applyAlignment="1">
      <alignment horizontal="left" vertical="center"/>
    </xf>
    <xf numFmtId="0" fontId="10" fillId="0" borderId="40" xfId="6" applyFont="1" applyBorder="1" applyAlignment="1">
      <alignment horizontal="center" vertical="center" textRotation="255"/>
    </xf>
    <xf numFmtId="0" fontId="10" fillId="0" borderId="30" xfId="6" applyFont="1" applyBorder="1" applyAlignment="1">
      <alignment horizontal="center" vertical="center" textRotation="255"/>
    </xf>
    <xf numFmtId="0" fontId="10" fillId="0" borderId="43" xfId="6" applyFont="1" applyBorder="1" applyAlignment="1">
      <alignment horizontal="center" vertical="center" textRotation="255"/>
    </xf>
    <xf numFmtId="0" fontId="10" fillId="0" borderId="0" xfId="6" applyFont="1" applyAlignment="1">
      <alignment horizontal="center" vertical="center" textRotation="255"/>
    </xf>
    <xf numFmtId="0" fontId="10" fillId="0" borderId="34" xfId="6" applyFont="1" applyBorder="1" applyAlignment="1">
      <alignment horizontal="center" vertical="center" textRotation="255"/>
    </xf>
    <xf numFmtId="0" fontId="10" fillId="0" borderId="39" xfId="6" applyFont="1" applyBorder="1" applyAlignment="1">
      <alignment horizontal="center" vertical="center" textRotation="255"/>
    </xf>
    <xf numFmtId="0" fontId="10" fillId="0" borderId="31" xfId="6" applyFont="1" applyBorder="1" applyAlignment="1">
      <alignment horizontal="center" vertical="center" textRotation="255"/>
    </xf>
    <xf numFmtId="0" fontId="10" fillId="0" borderId="33" xfId="6" applyFont="1" applyBorder="1" applyAlignment="1">
      <alignment horizontal="center" vertical="center" textRotation="255"/>
    </xf>
    <xf numFmtId="0" fontId="10" fillId="0" borderId="53" xfId="6" applyFont="1" applyBorder="1" applyAlignment="1">
      <alignment horizontal="center" vertical="center" textRotation="255"/>
    </xf>
    <xf numFmtId="0" fontId="34" fillId="0" borderId="92" xfId="6" applyFont="1" applyBorder="1" applyAlignment="1">
      <alignment horizontal="center" vertical="center"/>
    </xf>
    <xf numFmtId="0" fontId="34" fillId="0" borderId="93" xfId="6" applyFont="1" applyBorder="1" applyAlignment="1">
      <alignment horizontal="center" vertical="center"/>
    </xf>
    <xf numFmtId="0" fontId="62" fillId="0" borderId="0" xfId="6" applyFont="1" applyAlignment="1">
      <alignment horizontal="center" vertical="center"/>
    </xf>
    <xf numFmtId="0" fontId="13" fillId="0" borderId="175" xfId="7" applyFont="1" applyBorder="1" applyAlignment="1">
      <alignment horizontal="center" vertical="center"/>
    </xf>
    <xf numFmtId="0" fontId="61" fillId="0" borderId="186" xfId="7" applyFont="1" applyBorder="1" applyAlignment="1">
      <alignment horizontal="center" vertical="center"/>
    </xf>
    <xf numFmtId="0" fontId="61" fillId="0" borderId="187" xfId="7" applyFont="1" applyBorder="1" applyAlignment="1">
      <alignment horizontal="center" vertical="center"/>
    </xf>
    <xf numFmtId="0" fontId="61" fillId="0" borderId="186" xfId="6" applyFont="1" applyBorder="1" applyAlignment="1">
      <alignment horizontal="center" vertical="center"/>
    </xf>
    <xf numFmtId="0" fontId="61" fillId="0" borderId="187" xfId="6" applyFont="1" applyBorder="1" applyAlignment="1">
      <alignment horizontal="center" vertical="center"/>
    </xf>
    <xf numFmtId="0" fontId="34" fillId="0" borderId="92" xfId="7" applyFont="1" applyBorder="1" applyAlignment="1">
      <alignment horizontal="center" vertical="center"/>
    </xf>
    <xf numFmtId="0" fontId="35" fillId="0" borderId="92" xfId="7" applyFont="1" applyBorder="1" applyAlignment="1">
      <alignment horizontal="center" vertical="center"/>
    </xf>
    <xf numFmtId="0" fontId="35" fillId="0" borderId="93" xfId="7" applyFont="1" applyBorder="1" applyAlignment="1">
      <alignment horizontal="center" vertical="center"/>
    </xf>
    <xf numFmtId="0" fontId="36" fillId="0" borderId="89" xfId="7" applyFont="1" applyBorder="1" applyAlignment="1">
      <alignment horizontal="center" vertical="center"/>
    </xf>
    <xf numFmtId="0" fontId="41" fillId="0" borderId="90" xfId="6" applyFont="1" applyBorder="1" applyAlignment="1">
      <alignment horizontal="center" vertical="center"/>
    </xf>
    <xf numFmtId="0" fontId="41" fillId="0" borderId="94" xfId="6" applyFont="1" applyBorder="1" applyAlignment="1">
      <alignment horizontal="center" vertical="center"/>
    </xf>
    <xf numFmtId="0" fontId="38" fillId="0" borderId="90" xfId="6" applyFont="1" applyBorder="1" applyAlignment="1">
      <alignment horizontal="center" vertical="center"/>
    </xf>
    <xf numFmtId="0" fontId="38" fillId="0" borderId="94" xfId="6" applyFont="1" applyBorder="1" applyAlignment="1">
      <alignment horizontal="center" vertical="center"/>
    </xf>
    <xf numFmtId="0" fontId="66" fillId="0" borderId="180" xfId="6" applyFont="1" applyBorder="1" applyAlignment="1">
      <alignment horizontal="center" vertical="center" textRotation="255"/>
    </xf>
    <xf numFmtId="0" fontId="66" fillId="0" borderId="181" xfId="6" applyFont="1" applyBorder="1" applyAlignment="1">
      <alignment horizontal="center" vertical="center" textRotation="255"/>
    </xf>
    <xf numFmtId="0" fontId="66" fillId="0" borderId="176" xfId="6" applyFont="1" applyBorder="1" applyAlignment="1">
      <alignment horizontal="center" vertical="center" textRotation="255"/>
    </xf>
    <xf numFmtId="0" fontId="66" fillId="0" borderId="0" xfId="6" applyFont="1" applyAlignment="1">
      <alignment horizontal="center" vertical="center" textRotation="255"/>
    </xf>
    <xf numFmtId="0" fontId="66" fillId="0" borderId="183" xfId="6" applyFont="1" applyBorder="1" applyAlignment="1">
      <alignment horizontal="center" vertical="center" textRotation="255"/>
    </xf>
    <xf numFmtId="0" fontId="66" fillId="0" borderId="178" xfId="6" applyFont="1" applyBorder="1" applyAlignment="1">
      <alignment horizontal="center" vertical="center" textRotation="255"/>
    </xf>
    <xf numFmtId="0" fontId="66" fillId="0" borderId="182" xfId="6" applyFont="1" applyBorder="1" applyAlignment="1">
      <alignment horizontal="center" vertical="center" textRotation="255"/>
    </xf>
    <xf numFmtId="0" fontId="66" fillId="0" borderId="177" xfId="6" applyFont="1" applyBorder="1" applyAlignment="1">
      <alignment horizontal="center" vertical="center" textRotation="255"/>
    </xf>
    <xf numFmtId="0" fontId="66" fillId="0" borderId="179" xfId="6" applyFont="1" applyBorder="1" applyAlignment="1">
      <alignment horizontal="center" vertical="center" textRotation="255"/>
    </xf>
    <xf numFmtId="0" fontId="43" fillId="0" borderId="99" xfId="6" applyFont="1" applyBorder="1" applyAlignment="1">
      <alignment horizontal="center" vertical="center" textRotation="255"/>
    </xf>
    <xf numFmtId="0" fontId="43" fillId="0" borderId="100" xfId="6" applyFont="1" applyBorder="1" applyAlignment="1">
      <alignment horizontal="center" vertical="center" textRotation="255"/>
    </xf>
    <xf numFmtId="0" fontId="43" fillId="0" borderId="95" xfId="6" applyFont="1" applyBorder="1" applyAlignment="1">
      <alignment horizontal="center" vertical="center" textRotation="255"/>
    </xf>
    <xf numFmtId="0" fontId="43" fillId="0" borderId="0" xfId="6" applyFont="1" applyAlignment="1">
      <alignment horizontal="center" vertical="center" textRotation="255"/>
    </xf>
    <xf numFmtId="0" fontId="43" fillId="0" borderId="97" xfId="6" applyFont="1" applyBorder="1" applyAlignment="1">
      <alignment horizontal="center" vertical="center" textRotation="255"/>
    </xf>
    <xf numFmtId="0" fontId="43" fillId="0" borderId="105" xfId="6" applyFont="1" applyBorder="1" applyAlignment="1">
      <alignment horizontal="center" vertical="center" textRotation="255"/>
    </xf>
    <xf numFmtId="0" fontId="43" fillId="0" borderId="103" xfId="6" applyFont="1" applyBorder="1" applyAlignment="1">
      <alignment horizontal="center" vertical="center" textRotation="255"/>
    </xf>
    <xf numFmtId="0" fontId="43" fillId="0" borderId="96" xfId="6" applyFont="1" applyBorder="1" applyAlignment="1">
      <alignment horizontal="center" vertical="center" textRotation="255"/>
    </xf>
    <xf numFmtId="0" fontId="43" fillId="0" borderId="98" xfId="6" applyFont="1" applyBorder="1" applyAlignment="1">
      <alignment horizontal="center" vertical="center" textRotation="255"/>
    </xf>
    <xf numFmtId="0" fontId="64" fillId="0" borderId="0" xfId="6" applyFont="1" applyAlignment="1">
      <alignment horizontal="center" vertical="center" textRotation="255"/>
    </xf>
    <xf numFmtId="0" fontId="65" fillId="0" borderId="175" xfId="6" applyFont="1" applyBorder="1" applyAlignment="1">
      <alignment horizontal="center" vertical="center" wrapText="1"/>
    </xf>
    <xf numFmtId="0" fontId="65" fillId="0" borderId="175" xfId="6" applyFont="1" applyBorder="1" applyAlignment="1">
      <alignment horizontal="center" vertical="center"/>
    </xf>
    <xf numFmtId="0" fontId="8" fillId="0" borderId="175" xfId="6" applyFont="1" applyBorder="1" applyAlignment="1">
      <alignment horizontal="center" vertical="center"/>
    </xf>
    <xf numFmtId="0" fontId="61" fillId="0" borderId="185" xfId="6" applyFont="1" applyBorder="1" applyAlignment="1">
      <alignment horizontal="left" vertical="top"/>
    </xf>
    <xf numFmtId="0" fontId="61" fillId="0" borderId="186" xfId="6" applyFont="1" applyBorder="1" applyAlignment="1">
      <alignment horizontal="left" vertical="top"/>
    </xf>
    <xf numFmtId="0" fontId="8" fillId="0" borderId="186" xfId="6" applyFont="1" applyBorder="1" applyAlignment="1">
      <alignment horizontal="center" vertical="center"/>
    </xf>
    <xf numFmtId="0" fontId="8" fillId="0" borderId="187" xfId="6" applyFont="1" applyBorder="1" applyAlignment="1">
      <alignment horizontal="center" vertical="center"/>
    </xf>
    <xf numFmtId="0" fontId="13" fillId="0" borderId="175" xfId="6" applyFont="1" applyBorder="1" applyAlignment="1">
      <alignment horizontal="center" vertical="center"/>
    </xf>
    <xf numFmtId="0" fontId="37" fillId="0" borderId="0" xfId="6" applyFont="1" applyAlignment="1">
      <alignment horizontal="center" vertical="center"/>
    </xf>
    <xf numFmtId="0" fontId="8" fillId="5" borderId="175" xfId="6" applyFont="1" applyFill="1" applyBorder="1" applyAlignment="1">
      <alignment horizontal="left" vertical="center"/>
    </xf>
    <xf numFmtId="0" fontId="38" fillId="0" borderId="95" xfId="6" applyFont="1" applyBorder="1" applyAlignment="1">
      <alignment horizontal="left" vertical="center"/>
    </xf>
    <xf numFmtId="0" fontId="38" fillId="0" borderId="0" xfId="6" applyFont="1" applyAlignment="1">
      <alignment horizontal="left" vertical="center"/>
    </xf>
    <xf numFmtId="0" fontId="38" fillId="0" borderId="96" xfId="6" applyFont="1" applyBorder="1" applyAlignment="1">
      <alignment horizontal="left" vertical="center"/>
    </xf>
    <xf numFmtId="0" fontId="61" fillId="5" borderId="185" xfId="6" applyFont="1" applyFill="1" applyBorder="1" applyAlignment="1">
      <alignment horizontal="left" vertical="top"/>
    </xf>
    <xf numFmtId="0" fontId="61" fillId="5" borderId="186" xfId="6" applyFont="1" applyFill="1" applyBorder="1" applyAlignment="1">
      <alignment horizontal="left" vertical="top"/>
    </xf>
    <xf numFmtId="0" fontId="8" fillId="5" borderId="186" xfId="6" applyFont="1" applyFill="1" applyBorder="1">
      <alignment vertical="center"/>
    </xf>
    <xf numFmtId="0" fontId="8" fillId="5" borderId="187" xfId="6" applyFont="1" applyFill="1" applyBorder="1">
      <alignment vertical="center"/>
    </xf>
    <xf numFmtId="0" fontId="35" fillId="0" borderId="89" xfId="6" applyFont="1" applyBorder="1" applyAlignment="1">
      <alignment horizontal="center" vertical="center"/>
    </xf>
    <xf numFmtId="0" fontId="35" fillId="0" borderId="90" xfId="6" applyFont="1" applyBorder="1" applyAlignment="1">
      <alignment horizontal="center" vertical="center"/>
    </xf>
    <xf numFmtId="0" fontId="35" fillId="0" borderId="91" xfId="6" applyFont="1" applyBorder="1" applyAlignment="1">
      <alignment horizontal="left" vertical="top"/>
    </xf>
    <xf numFmtId="0" fontId="35" fillId="0" borderId="92" xfId="6" applyFont="1" applyBorder="1" applyAlignment="1">
      <alignment horizontal="left" vertical="top"/>
    </xf>
    <xf numFmtId="0" fontId="38" fillId="0" borderId="92" xfId="6" applyFont="1" applyBorder="1" applyAlignment="1">
      <alignment horizontal="center" vertical="center"/>
    </xf>
    <xf numFmtId="0" fontId="38" fillId="0" borderId="93" xfId="6" applyFont="1" applyBorder="1" applyAlignment="1">
      <alignment horizontal="center" vertical="center"/>
    </xf>
    <xf numFmtId="0" fontId="38" fillId="0" borderId="89" xfId="6" applyFont="1" applyBorder="1" applyAlignment="1">
      <alignment horizontal="center" vertical="center"/>
    </xf>
    <xf numFmtId="0" fontId="36" fillId="0" borderId="89" xfId="6" applyFont="1" applyBorder="1" applyAlignment="1">
      <alignment horizontal="center" vertical="center"/>
    </xf>
    <xf numFmtId="0" fontId="8" fillId="5" borderId="175" xfId="6" applyFont="1" applyFill="1" applyBorder="1" applyAlignment="1">
      <alignment horizontal="center" vertical="center"/>
    </xf>
    <xf numFmtId="0" fontId="40" fillId="0" borderId="95" xfId="6" applyFont="1" applyBorder="1" applyAlignment="1">
      <alignment horizontal="center" vertical="center" textRotation="255"/>
    </xf>
    <xf numFmtId="0" fontId="40" fillId="0" borderId="96" xfId="6" applyFont="1" applyBorder="1" applyAlignment="1">
      <alignment horizontal="center" vertical="center" textRotation="255"/>
    </xf>
    <xf numFmtId="0" fontId="40" fillId="0" borderId="97" xfId="6" applyFont="1" applyBorder="1" applyAlignment="1">
      <alignment horizontal="center" vertical="center" textRotation="255"/>
    </xf>
    <xf numFmtId="0" fontId="40" fillId="0" borderId="98" xfId="6" applyFont="1" applyBorder="1" applyAlignment="1">
      <alignment horizontal="center" vertical="center" textRotation="255"/>
    </xf>
    <xf numFmtId="0" fontId="42" fillId="0" borderId="95" xfId="6" applyFont="1" applyBorder="1" applyAlignment="1">
      <alignment horizontal="center" vertical="center"/>
    </xf>
    <xf numFmtId="0" fontId="42" fillId="0" borderId="0" xfId="6" applyFont="1" applyAlignment="1">
      <alignment horizontal="center" vertical="center"/>
    </xf>
    <xf numFmtId="0" fontId="42" fillId="0" borderId="96" xfId="6" applyFont="1" applyBorder="1" applyAlignment="1">
      <alignment horizontal="center" vertical="center"/>
    </xf>
    <xf numFmtId="0" fontId="35" fillId="0" borderId="89" xfId="6" applyFont="1" applyBorder="1" applyAlignment="1">
      <alignment horizontal="left" vertical="top"/>
    </xf>
    <xf numFmtId="0" fontId="14" fillId="5" borderId="186" xfId="6" applyFont="1" applyFill="1" applyBorder="1">
      <alignment vertical="center"/>
    </xf>
    <xf numFmtId="0" fontId="14" fillId="5" borderId="187" xfId="6" applyFont="1" applyFill="1" applyBorder="1">
      <alignment vertical="center"/>
    </xf>
    <xf numFmtId="0" fontId="40" fillId="0" borderId="89" xfId="6" applyFont="1" applyBorder="1" applyAlignment="1">
      <alignment horizontal="center" vertical="center" textRotation="255"/>
    </xf>
    <xf numFmtId="0" fontId="64" fillId="0" borderId="0" xfId="6" applyFont="1" applyAlignment="1">
      <alignment horizontal="center" vertical="center" textRotation="180"/>
    </xf>
    <xf numFmtId="0" fontId="65" fillId="0" borderId="180" xfId="6" applyFont="1" applyBorder="1">
      <alignment vertical="center"/>
    </xf>
    <xf numFmtId="0" fontId="65" fillId="0" borderId="181" xfId="6" applyFont="1" applyBorder="1">
      <alignment vertical="center"/>
    </xf>
    <xf numFmtId="0" fontId="65" fillId="0" borderId="182" xfId="6" applyFont="1" applyBorder="1">
      <alignment vertical="center"/>
    </xf>
    <xf numFmtId="0" fontId="39" fillId="0" borderId="0" xfId="6" applyFont="1" applyAlignment="1">
      <alignment horizontal="center" vertical="center" textRotation="180"/>
    </xf>
    <xf numFmtId="0" fontId="40" fillId="0" borderId="99" xfId="6" applyFont="1" applyBorder="1">
      <alignment vertical="center"/>
    </xf>
    <xf numFmtId="0" fontId="40" fillId="0" borderId="100" xfId="6" applyFont="1" applyBorder="1">
      <alignment vertical="center"/>
    </xf>
    <xf numFmtId="0" fontId="9" fillId="0" borderId="176" xfId="6" applyFont="1" applyBorder="1" applyAlignment="1">
      <alignment horizontal="center" vertical="center"/>
    </xf>
    <xf numFmtId="0" fontId="9" fillId="0" borderId="0" xfId="6" applyFont="1" applyAlignment="1">
      <alignment horizontal="center" vertical="center"/>
    </xf>
    <xf numFmtId="0" fontId="9" fillId="0" borderId="177" xfId="6" applyFont="1" applyBorder="1" applyAlignment="1">
      <alignment horizontal="center" vertical="center"/>
    </xf>
    <xf numFmtId="0" fontId="9" fillId="0" borderId="183" xfId="6" applyFont="1" applyBorder="1" applyAlignment="1">
      <alignment horizontal="center" vertical="center"/>
    </xf>
    <xf numFmtId="0" fontId="9" fillId="0" borderId="178" xfId="6" applyFont="1" applyBorder="1" applyAlignment="1">
      <alignment horizontal="center" vertical="center"/>
    </xf>
    <xf numFmtId="0" fontId="9" fillId="0" borderId="179" xfId="6" applyFont="1" applyBorder="1" applyAlignment="1">
      <alignment horizontal="center" vertical="center"/>
    </xf>
    <xf numFmtId="181" fontId="9" fillId="5" borderId="176" xfId="6" applyNumberFormat="1" applyFont="1" applyFill="1" applyBorder="1">
      <alignment vertical="center"/>
    </xf>
    <xf numFmtId="181" fontId="9" fillId="5" borderId="0" xfId="6" applyNumberFormat="1" applyFont="1" applyFill="1">
      <alignment vertical="center"/>
    </xf>
    <xf numFmtId="181" fontId="9" fillId="5" borderId="177" xfId="6" applyNumberFormat="1" applyFont="1" applyFill="1" applyBorder="1">
      <alignment vertical="center"/>
    </xf>
    <xf numFmtId="181" fontId="9" fillId="5" borderId="183" xfId="6" applyNumberFormat="1" applyFont="1" applyFill="1" applyBorder="1">
      <alignment vertical="center"/>
    </xf>
    <xf numFmtId="181" fontId="9" fillId="5" borderId="178" xfId="6" applyNumberFormat="1" applyFont="1" applyFill="1" applyBorder="1">
      <alignment vertical="center"/>
    </xf>
    <xf numFmtId="181" fontId="9" fillId="5" borderId="179" xfId="6" applyNumberFormat="1" applyFont="1" applyFill="1" applyBorder="1">
      <alignment vertical="center"/>
    </xf>
    <xf numFmtId="0" fontId="61" fillId="0" borderId="175" xfId="6" applyFont="1" applyBorder="1" applyAlignment="1">
      <alignment horizontal="center" vertical="center"/>
    </xf>
    <xf numFmtId="0" fontId="34" fillId="0" borderId="92" xfId="6" applyFont="1" applyBorder="1" applyAlignment="1">
      <alignment horizontal="left" vertical="center"/>
    </xf>
    <xf numFmtId="0" fontId="34" fillId="0" borderId="93" xfId="6" applyFont="1" applyBorder="1" applyAlignment="1">
      <alignment horizontal="left" vertical="center"/>
    </xf>
    <xf numFmtId="0" fontId="8" fillId="5" borderId="175" xfId="6" applyFont="1" applyFill="1" applyBorder="1">
      <alignment vertical="center"/>
    </xf>
    <xf numFmtId="0" fontId="38" fillId="0" borderId="89" xfId="6" applyFont="1" applyBorder="1" applyAlignment="1">
      <alignment horizontal="left" vertical="center"/>
    </xf>
    <xf numFmtId="0" fontId="8" fillId="0" borderId="175" xfId="6" applyFont="1" applyBorder="1" applyAlignment="1">
      <alignment horizontal="left" vertical="center"/>
    </xf>
    <xf numFmtId="0" fontId="65" fillId="0" borderId="175" xfId="6" applyFont="1" applyBorder="1" applyAlignment="1">
      <alignment horizontal="center" vertical="center" textRotation="255"/>
    </xf>
    <xf numFmtId="0" fontId="61" fillId="0" borderId="175" xfId="6" applyFont="1" applyBorder="1" applyAlignment="1">
      <alignment horizontal="left" vertical="top"/>
    </xf>
    <xf numFmtId="0" fontId="8" fillId="5" borderId="175" xfId="6" applyFont="1" applyFill="1" applyBorder="1" applyAlignment="1">
      <alignment horizontal="center" vertical="center" wrapText="1"/>
    </xf>
    <xf numFmtId="0" fontId="65" fillId="5" borderId="175" xfId="6" applyFont="1" applyFill="1" applyBorder="1" applyAlignment="1">
      <alignment horizontal="center" vertical="center" textRotation="255"/>
    </xf>
    <xf numFmtId="0" fontId="39" fillId="0" borderId="0" xfId="6" applyFont="1" applyAlignment="1">
      <alignment horizontal="center" vertical="center" textRotation="255"/>
    </xf>
    <xf numFmtId="0" fontId="40" fillId="0" borderId="89" xfId="6" applyFont="1" applyBorder="1" applyAlignment="1">
      <alignment horizontal="center" vertical="center" wrapText="1"/>
    </xf>
    <xf numFmtId="0" fontId="40" fillId="0" borderId="89" xfId="6" applyFont="1" applyBorder="1" applyAlignment="1">
      <alignment horizontal="center" vertical="center"/>
    </xf>
    <xf numFmtId="0" fontId="38" fillId="0" borderId="92" xfId="6" applyFont="1" applyBorder="1" applyAlignment="1">
      <alignment horizontal="left" vertical="center"/>
    </xf>
    <xf numFmtId="0" fontId="38" fillId="0" borderId="93" xfId="6" applyFont="1" applyBorder="1" applyAlignment="1">
      <alignment horizontal="left" vertical="center"/>
    </xf>
    <xf numFmtId="3" fontId="46" fillId="0" borderId="89" xfId="6" applyNumberFormat="1" applyFont="1" applyBorder="1" applyAlignment="1">
      <alignment horizontal="center" vertical="center" wrapText="1"/>
    </xf>
    <xf numFmtId="3" fontId="46" fillId="0" borderId="89" xfId="6" applyNumberFormat="1" applyFont="1" applyBorder="1" applyAlignment="1">
      <alignment horizontal="center" vertical="center"/>
    </xf>
    <xf numFmtId="3" fontId="35" fillId="0" borderId="90" xfId="6" applyNumberFormat="1" applyFont="1" applyBorder="1" applyAlignment="1">
      <alignment horizontal="center" vertical="center"/>
    </xf>
    <xf numFmtId="3" fontId="35" fillId="0" borderId="89" xfId="6" applyNumberFormat="1" applyFont="1" applyBorder="1" applyAlignment="1">
      <alignment horizontal="center" vertical="center"/>
    </xf>
    <xf numFmtId="3" fontId="44" fillId="0" borderId="95" xfId="6" applyNumberFormat="1" applyFont="1" applyBorder="1" applyAlignment="1">
      <alignment horizontal="right" vertical="center"/>
    </xf>
    <xf numFmtId="3" fontId="44" fillId="0" borderId="0" xfId="6" applyNumberFormat="1" applyFont="1" applyAlignment="1">
      <alignment horizontal="right" vertical="center"/>
    </xf>
    <xf numFmtId="3" fontId="44" fillId="0" borderId="97" xfId="6" applyNumberFormat="1" applyFont="1" applyBorder="1" applyAlignment="1">
      <alignment horizontal="right" vertical="center"/>
    </xf>
    <xf numFmtId="3" fontId="44" fillId="0" borderId="105" xfId="6" applyNumberFormat="1" applyFont="1" applyBorder="1" applyAlignment="1">
      <alignment horizontal="right" vertical="center"/>
    </xf>
    <xf numFmtId="3" fontId="44" fillId="0" borderId="96" xfId="6" applyNumberFormat="1" applyFont="1" applyBorder="1" applyAlignment="1">
      <alignment horizontal="right" vertical="center"/>
    </xf>
    <xf numFmtId="3" fontId="44" fillId="0" borderId="98" xfId="6" applyNumberFormat="1" applyFont="1" applyBorder="1" applyAlignment="1">
      <alignment horizontal="right" vertical="center"/>
    </xf>
    <xf numFmtId="0" fontId="61" fillId="0" borderId="180" xfId="6" applyFont="1" applyBorder="1" applyAlignment="1">
      <alignment horizontal="center" vertical="center" wrapText="1"/>
    </xf>
    <xf numFmtId="0" fontId="61" fillId="0" borderId="181" xfId="6" applyFont="1" applyBorder="1" applyAlignment="1">
      <alignment horizontal="center" vertical="center"/>
    </xf>
    <xf numFmtId="0" fontId="61" fillId="0" borderId="176" xfId="6" applyFont="1" applyBorder="1" applyAlignment="1">
      <alignment horizontal="center" vertical="center"/>
    </xf>
    <xf numFmtId="0" fontId="61" fillId="0" borderId="0" xfId="6" applyFont="1" applyAlignment="1">
      <alignment horizontal="center" vertical="center"/>
    </xf>
    <xf numFmtId="0" fontId="61" fillId="0" borderId="183" xfId="6" applyFont="1" applyBorder="1" applyAlignment="1">
      <alignment horizontal="center" vertical="center"/>
    </xf>
    <xf numFmtId="0" fontId="61" fillId="0" borderId="178" xfId="6" applyFont="1" applyBorder="1" applyAlignment="1">
      <alignment horizontal="center" vertical="center"/>
    </xf>
    <xf numFmtId="3" fontId="61" fillId="0" borderId="175" xfId="6" applyNumberFormat="1" applyFont="1" applyBorder="1" applyAlignment="1">
      <alignment horizontal="center" vertical="center" wrapText="1"/>
    </xf>
    <xf numFmtId="3" fontId="61" fillId="0" borderId="175" xfId="6" applyNumberFormat="1" applyFont="1" applyBorder="1" applyAlignment="1">
      <alignment horizontal="center" vertical="center"/>
    </xf>
    <xf numFmtId="3" fontId="66" fillId="0" borderId="175" xfId="6" applyNumberFormat="1" applyFont="1" applyBorder="1" applyAlignment="1">
      <alignment horizontal="center" vertical="center" wrapText="1"/>
    </xf>
    <xf numFmtId="3" fontId="66" fillId="0" borderId="175" xfId="6" applyNumberFormat="1" applyFont="1" applyBorder="1" applyAlignment="1">
      <alignment horizontal="center" vertical="center"/>
    </xf>
    <xf numFmtId="3" fontId="67" fillId="0" borderId="175" xfId="6" applyNumberFormat="1" applyFont="1" applyBorder="1" applyAlignment="1">
      <alignment horizontal="center" vertical="center" wrapText="1"/>
    </xf>
    <xf numFmtId="3" fontId="67" fillId="0" borderId="175" xfId="6" applyNumberFormat="1" applyFont="1" applyBorder="1" applyAlignment="1">
      <alignment horizontal="center" vertical="center"/>
    </xf>
    <xf numFmtId="3" fontId="45" fillId="0" borderId="95" xfId="6" applyNumberFormat="1" applyFont="1" applyBorder="1" applyAlignment="1">
      <alignment horizontal="center" vertical="center"/>
    </xf>
    <xf numFmtId="3" fontId="45" fillId="0" borderId="0" xfId="6" applyNumberFormat="1" applyFont="1" applyAlignment="1">
      <alignment horizontal="center" vertical="center"/>
    </xf>
    <xf numFmtId="3" fontId="45" fillId="0" borderId="97" xfId="6" applyNumberFormat="1" applyFont="1" applyBorder="1" applyAlignment="1">
      <alignment horizontal="center" vertical="center"/>
    </xf>
    <xf numFmtId="3" fontId="45" fillId="0" borderId="105" xfId="6" applyNumberFormat="1" applyFont="1" applyBorder="1" applyAlignment="1">
      <alignment horizontal="center" vertical="center"/>
    </xf>
    <xf numFmtId="3" fontId="44" fillId="0" borderId="104" xfId="6" applyNumberFormat="1" applyFont="1" applyBorder="1" applyAlignment="1">
      <alignment horizontal="right" vertical="center"/>
    </xf>
    <xf numFmtId="3" fontId="44" fillId="0" borderId="106" xfId="6" applyNumberFormat="1" applyFont="1" applyBorder="1" applyAlignment="1">
      <alignment horizontal="right" vertical="center"/>
    </xf>
    <xf numFmtId="3" fontId="44" fillId="0" borderId="107" xfId="6" applyNumberFormat="1" applyFont="1" applyBorder="1" applyAlignment="1">
      <alignment horizontal="right" vertical="center"/>
    </xf>
    <xf numFmtId="0" fontId="8" fillId="0" borderId="176" xfId="6" applyFont="1" applyBorder="1" applyAlignment="1">
      <alignment horizontal="center" vertical="center"/>
    </xf>
    <xf numFmtId="0" fontId="8" fillId="0" borderId="0" xfId="6" applyFont="1" applyAlignment="1">
      <alignment horizontal="center" vertical="center"/>
    </xf>
    <xf numFmtId="0" fontId="8" fillId="0" borderId="177" xfId="6" applyFont="1" applyBorder="1" applyAlignment="1">
      <alignment horizontal="center" vertical="center"/>
    </xf>
    <xf numFmtId="0" fontId="8" fillId="0" borderId="183" xfId="6" applyFont="1" applyBorder="1" applyAlignment="1">
      <alignment horizontal="center" vertical="center"/>
    </xf>
    <xf numFmtId="0" fontId="8" fillId="0" borderId="178" xfId="6" applyFont="1" applyBorder="1" applyAlignment="1">
      <alignment horizontal="center" vertical="center"/>
    </xf>
    <xf numFmtId="0" fontId="8" fillId="0" borderId="179" xfId="6" applyFont="1" applyBorder="1" applyAlignment="1">
      <alignment horizontal="center" vertical="center"/>
    </xf>
    <xf numFmtId="0" fontId="8" fillId="5" borderId="176" xfId="6" applyFont="1" applyFill="1" applyBorder="1" applyAlignment="1">
      <alignment horizontal="center" vertical="center"/>
    </xf>
    <xf numFmtId="0" fontId="8" fillId="5" borderId="0" xfId="6" applyFont="1" applyFill="1" applyAlignment="1">
      <alignment horizontal="center" vertical="center"/>
    </xf>
    <xf numFmtId="0" fontId="8" fillId="5" borderId="177" xfId="6" applyFont="1" applyFill="1" applyBorder="1" applyAlignment="1">
      <alignment horizontal="center" vertical="center"/>
    </xf>
    <xf numFmtId="0" fontId="8" fillId="5" borderId="183" xfId="6" applyFont="1" applyFill="1" applyBorder="1" applyAlignment="1">
      <alignment horizontal="center" vertical="center"/>
    </xf>
    <xf numFmtId="0" fontId="8" fillId="5" borderId="178" xfId="6" applyFont="1" applyFill="1" applyBorder="1" applyAlignment="1">
      <alignment horizontal="center" vertical="center"/>
    </xf>
    <xf numFmtId="0" fontId="8" fillId="5" borderId="179" xfId="6" applyFont="1" applyFill="1" applyBorder="1" applyAlignment="1">
      <alignment horizontal="center" vertical="center"/>
    </xf>
    <xf numFmtId="0" fontId="38" fillId="0" borderId="115" xfId="6" applyFont="1" applyBorder="1" applyAlignment="1">
      <alignment horizontal="center" vertical="center"/>
    </xf>
    <xf numFmtId="0" fontId="38" fillId="0" borderId="116" xfId="6" applyFont="1" applyBorder="1" applyAlignment="1">
      <alignment horizontal="center" vertical="center"/>
    </xf>
    <xf numFmtId="0" fontId="38" fillId="0" borderId="118" xfId="6" applyFont="1" applyBorder="1" applyAlignment="1">
      <alignment horizontal="center" vertical="center"/>
    </xf>
    <xf numFmtId="0" fontId="38" fillId="0" borderId="119" xfId="6" applyFont="1" applyBorder="1" applyAlignment="1">
      <alignment horizontal="center" vertical="center"/>
    </xf>
    <xf numFmtId="0" fontId="38" fillId="0" borderId="120" xfId="6" applyFont="1" applyBorder="1" applyAlignment="1">
      <alignment horizontal="center" vertical="center"/>
    </xf>
    <xf numFmtId="0" fontId="35" fillId="0" borderId="108" xfId="6" applyFont="1" applyBorder="1" applyAlignment="1">
      <alignment horizontal="center" vertical="center"/>
    </xf>
    <xf numFmtId="0" fontId="35" fillId="0" borderId="109" xfId="6" applyFont="1" applyBorder="1" applyAlignment="1">
      <alignment horizontal="center" vertical="center"/>
    </xf>
    <xf numFmtId="0" fontId="35" fillId="0" borderId="110" xfId="6" applyFont="1" applyBorder="1" applyAlignment="1">
      <alignment horizontal="center" vertical="center"/>
    </xf>
    <xf numFmtId="0" fontId="35" fillId="0" borderId="93" xfId="6" applyFont="1" applyBorder="1" applyAlignment="1">
      <alignment horizontal="center" vertical="center"/>
    </xf>
    <xf numFmtId="0" fontId="35" fillId="0" borderId="91" xfId="6" applyFont="1" applyBorder="1" applyAlignment="1">
      <alignment horizontal="center" vertical="center"/>
    </xf>
    <xf numFmtId="181" fontId="8" fillId="5" borderId="176" xfId="6" applyNumberFormat="1" applyFont="1" applyFill="1" applyBorder="1" applyAlignment="1">
      <alignment horizontal="right" vertical="center"/>
    </xf>
    <xf numFmtId="181" fontId="8" fillId="5" borderId="0" xfId="6" applyNumberFormat="1" applyFont="1" applyFill="1" applyAlignment="1">
      <alignment horizontal="right" vertical="center"/>
    </xf>
    <xf numFmtId="181" fontId="8" fillId="5" borderId="177" xfId="6" applyNumberFormat="1" applyFont="1" applyFill="1" applyBorder="1" applyAlignment="1">
      <alignment horizontal="right" vertical="center"/>
    </xf>
    <xf numFmtId="181" fontId="8" fillId="5" borderId="183" xfId="6" applyNumberFormat="1" applyFont="1" applyFill="1" applyBorder="1" applyAlignment="1">
      <alignment horizontal="right" vertical="center"/>
    </xf>
    <xf numFmtId="181" fontId="8" fillId="5" borderId="178" xfId="6" applyNumberFormat="1" applyFont="1" applyFill="1" applyBorder="1" applyAlignment="1">
      <alignment horizontal="right" vertical="center"/>
    </xf>
    <xf numFmtId="181" fontId="8" fillId="5" borderId="179" xfId="6" applyNumberFormat="1" applyFont="1" applyFill="1" applyBorder="1" applyAlignment="1">
      <alignment horizontal="right" vertical="center"/>
    </xf>
    <xf numFmtId="0" fontId="61" fillId="0" borderId="180" xfId="6" applyFont="1" applyBorder="1" applyAlignment="1">
      <alignment horizontal="center" vertical="center"/>
    </xf>
    <xf numFmtId="0" fontId="61" fillId="0" borderId="182" xfId="6" applyFont="1" applyBorder="1" applyAlignment="1">
      <alignment horizontal="center" vertical="center"/>
    </xf>
    <xf numFmtId="0" fontId="61" fillId="0" borderId="179" xfId="6" applyFont="1" applyBorder="1" applyAlignment="1">
      <alignment horizontal="center" vertical="center"/>
    </xf>
    <xf numFmtId="0" fontId="35" fillId="0" borderId="99" xfId="6" applyFont="1" applyBorder="1" applyAlignment="1">
      <alignment horizontal="center" vertical="center"/>
    </xf>
    <xf numFmtId="0" fontId="35" fillId="0" borderId="100" xfId="6" applyFont="1" applyBorder="1" applyAlignment="1">
      <alignment horizontal="center" vertical="center"/>
    </xf>
    <xf numFmtId="0" fontId="35" fillId="0" borderId="103" xfId="6" applyFont="1" applyBorder="1" applyAlignment="1">
      <alignment horizontal="center" vertical="center"/>
    </xf>
    <xf numFmtId="0" fontId="35" fillId="0" borderId="95" xfId="6" applyFont="1" applyBorder="1" applyAlignment="1">
      <alignment horizontal="center" vertical="center"/>
    </xf>
    <xf numFmtId="0" fontId="35" fillId="0" borderId="0" xfId="6" applyFont="1" applyAlignment="1">
      <alignment horizontal="center" vertical="center"/>
    </xf>
    <xf numFmtId="0" fontId="35" fillId="0" borderId="96" xfId="6" applyFont="1" applyBorder="1" applyAlignment="1">
      <alignment horizontal="center" vertical="center"/>
    </xf>
    <xf numFmtId="0" fontId="35" fillId="0" borderId="99" xfId="6" applyFont="1" applyBorder="1" applyAlignment="1">
      <alignment horizontal="center" vertical="center" wrapText="1"/>
    </xf>
    <xf numFmtId="0" fontId="35" fillId="0" borderId="105" xfId="6" applyFont="1" applyBorder="1" applyAlignment="1">
      <alignment horizontal="center" vertical="center"/>
    </xf>
    <xf numFmtId="3" fontId="35" fillId="0" borderId="89" xfId="6" applyNumberFormat="1" applyFont="1" applyBorder="1" applyAlignment="1">
      <alignment horizontal="center" vertical="center" wrapText="1"/>
    </xf>
    <xf numFmtId="3" fontId="35" fillId="0" borderId="94" xfId="6" applyNumberFormat="1" applyFont="1" applyBorder="1" applyAlignment="1">
      <alignment horizontal="center" vertical="center"/>
    </xf>
    <xf numFmtId="3" fontId="43" fillId="0" borderId="94" xfId="6" applyNumberFormat="1" applyFont="1" applyBorder="1" applyAlignment="1">
      <alignment horizontal="center" vertical="center" wrapText="1"/>
    </xf>
    <xf numFmtId="3" fontId="43" fillId="0" borderId="94" xfId="6" applyNumberFormat="1" applyFont="1" applyBorder="1" applyAlignment="1">
      <alignment horizontal="center" vertical="center"/>
    </xf>
    <xf numFmtId="3" fontId="43" fillId="0" borderId="89" xfId="6" applyNumberFormat="1" applyFont="1" applyBorder="1" applyAlignment="1">
      <alignment horizontal="center" vertical="center"/>
    </xf>
    <xf numFmtId="3" fontId="43" fillId="0" borderId="89" xfId="6" applyNumberFormat="1" applyFont="1" applyBorder="1" applyAlignment="1">
      <alignment horizontal="center" vertical="center" wrapText="1"/>
    </xf>
    <xf numFmtId="0" fontId="35" fillId="0" borderId="94" xfId="6" applyFont="1" applyBorder="1" applyAlignment="1">
      <alignment horizontal="center" vertical="center"/>
    </xf>
    <xf numFmtId="0" fontId="64" fillId="0" borderId="0" xfId="6" applyFont="1" applyAlignment="1">
      <alignment horizontal="center" vertical="center" textRotation="90"/>
    </xf>
    <xf numFmtId="0" fontId="39" fillId="0" borderId="0" xfId="6" applyFont="1" applyAlignment="1">
      <alignment horizontal="center" vertical="center" textRotation="90"/>
    </xf>
    <xf numFmtId="181" fontId="9" fillId="5" borderId="176" xfId="6" applyNumberFormat="1" applyFont="1" applyFill="1" applyBorder="1" applyAlignment="1">
      <alignment horizontal="right" vertical="center"/>
    </xf>
    <xf numFmtId="181" fontId="9" fillId="5" borderId="0" xfId="6" applyNumberFormat="1" applyFont="1" applyFill="1" applyAlignment="1">
      <alignment horizontal="right" vertical="center"/>
    </xf>
    <xf numFmtId="181" fontId="9" fillId="5" borderId="177" xfId="6" applyNumberFormat="1" applyFont="1" applyFill="1" applyBorder="1" applyAlignment="1">
      <alignment horizontal="right" vertical="center"/>
    </xf>
    <xf numFmtId="181" fontId="9" fillId="5" borderId="183" xfId="6" applyNumberFormat="1" applyFont="1" applyFill="1" applyBorder="1" applyAlignment="1">
      <alignment horizontal="right" vertical="center"/>
    </xf>
    <xf numFmtId="181" fontId="9" fillId="5" borderId="178" xfId="6" applyNumberFormat="1" applyFont="1" applyFill="1" applyBorder="1" applyAlignment="1">
      <alignment horizontal="right" vertical="center"/>
    </xf>
    <xf numFmtId="181" fontId="9" fillId="5" borderId="179" xfId="6" applyNumberFormat="1" applyFont="1" applyFill="1" applyBorder="1" applyAlignment="1">
      <alignment horizontal="right" vertical="center"/>
    </xf>
    <xf numFmtId="0" fontId="38" fillId="0" borderId="95" xfId="6" applyFont="1" applyBorder="1" applyAlignment="1">
      <alignment horizontal="center" vertical="center"/>
    </xf>
    <xf numFmtId="0" fontId="38" fillId="0" borderId="0" xfId="6" applyFont="1" applyAlignment="1">
      <alignment horizontal="center" vertical="center"/>
    </xf>
    <xf numFmtId="0" fontId="38" fillId="0" borderId="122" xfId="6" applyFont="1" applyBorder="1" applyAlignment="1">
      <alignment horizontal="center" vertical="center"/>
    </xf>
    <xf numFmtId="0" fontId="38" fillId="0" borderId="107" xfId="6" applyFont="1" applyBorder="1" applyAlignment="1">
      <alignment horizontal="center" vertical="center"/>
    </xf>
    <xf numFmtId="0" fontId="38" fillId="0" borderId="96" xfId="6" applyFont="1" applyBorder="1" applyAlignment="1">
      <alignment horizontal="center" vertical="center"/>
    </xf>
    <xf numFmtId="0" fontId="38" fillId="0" borderId="97" xfId="6" applyFont="1" applyBorder="1" applyAlignment="1">
      <alignment horizontal="center" vertical="center"/>
    </xf>
    <xf numFmtId="0" fontId="38" fillId="0" borderId="105" xfId="6" applyFont="1" applyBorder="1" applyAlignment="1">
      <alignment horizontal="center" vertical="center"/>
    </xf>
    <xf numFmtId="0" fontId="38" fillId="0" borderId="98" xfId="6" applyFont="1" applyBorder="1" applyAlignment="1">
      <alignment horizontal="center" vertical="center"/>
    </xf>
    <xf numFmtId="0" fontId="38" fillId="0" borderId="104" xfId="6" applyFont="1" applyBorder="1" applyAlignment="1">
      <alignment horizontal="center" vertical="center"/>
    </xf>
    <xf numFmtId="0" fontId="38" fillId="0" borderId="106" xfId="6" applyFont="1" applyBorder="1" applyAlignment="1">
      <alignment horizontal="center" vertical="center"/>
    </xf>
    <xf numFmtId="0" fontId="38" fillId="0" borderId="123" xfId="6" applyFont="1" applyBorder="1" applyAlignment="1">
      <alignment horizontal="center" vertical="center"/>
    </xf>
    <xf numFmtId="0" fontId="38" fillId="0" borderId="117" xfId="6" applyFont="1" applyBorder="1" applyAlignment="1">
      <alignment horizontal="center" vertical="center"/>
    </xf>
    <xf numFmtId="0" fontId="38" fillId="0" borderId="124" xfId="6" applyFont="1" applyBorder="1" applyAlignment="1">
      <alignment horizontal="center" vertical="center"/>
    </xf>
    <xf numFmtId="0" fontId="38" fillId="0" borderId="91" xfId="6" applyFont="1" applyBorder="1" applyAlignment="1">
      <alignment horizontal="center" vertical="center"/>
    </xf>
    <xf numFmtId="0" fontId="38" fillId="0" borderId="121" xfId="6" applyFont="1" applyBorder="1" applyAlignment="1">
      <alignment horizontal="center" vertical="center"/>
    </xf>
    <xf numFmtId="3" fontId="38" fillId="0" borderId="104" xfId="6" applyNumberFormat="1" applyFont="1" applyBorder="1" applyAlignment="1">
      <alignment horizontal="right" vertical="center"/>
    </xf>
    <xf numFmtId="3" fontId="38" fillId="0" borderId="0" xfId="6" applyNumberFormat="1" applyFont="1" applyAlignment="1">
      <alignment horizontal="right" vertical="center"/>
    </xf>
    <xf numFmtId="3" fontId="38" fillId="0" borderId="106" xfId="6" applyNumberFormat="1" applyFont="1" applyBorder="1" applyAlignment="1">
      <alignment horizontal="right" vertical="center"/>
    </xf>
    <xf numFmtId="3" fontId="38" fillId="0" borderId="107" xfId="6" applyNumberFormat="1" applyFont="1" applyBorder="1" applyAlignment="1">
      <alignment horizontal="right" vertical="center"/>
    </xf>
    <xf numFmtId="0" fontId="8" fillId="0" borderId="176" xfId="6" applyFont="1" applyBorder="1" applyAlignment="1">
      <alignment horizontal="left" vertical="center"/>
    </xf>
    <xf numFmtId="0" fontId="8" fillId="0" borderId="0" xfId="6" applyFont="1" applyAlignment="1">
      <alignment horizontal="left" vertical="center"/>
    </xf>
    <xf numFmtId="0" fontId="8" fillId="0" borderId="177" xfId="6" applyFont="1" applyBorder="1" applyAlignment="1">
      <alignment horizontal="left" vertical="center"/>
    </xf>
    <xf numFmtId="0" fontId="8" fillId="0" borderId="183" xfId="6" applyFont="1" applyBorder="1" applyAlignment="1">
      <alignment horizontal="left" vertical="center"/>
    </xf>
    <xf numFmtId="0" fontId="8" fillId="0" borderId="178" xfId="6" applyFont="1" applyBorder="1" applyAlignment="1">
      <alignment horizontal="left" vertical="center"/>
    </xf>
    <xf numFmtId="0" fontId="8" fillId="0" borderId="179" xfId="6" applyFont="1" applyBorder="1" applyAlignment="1">
      <alignment horizontal="left" vertical="center"/>
    </xf>
    <xf numFmtId="0" fontId="38" fillId="0" borderId="97" xfId="6" applyFont="1" applyBorder="1" applyAlignment="1">
      <alignment horizontal="left" vertical="center"/>
    </xf>
    <xf numFmtId="0" fontId="38" fillId="0" borderId="105" xfId="6" applyFont="1" applyBorder="1" applyAlignment="1">
      <alignment horizontal="left" vertical="center"/>
    </xf>
    <xf numFmtId="0" fontId="38" fillId="0" borderId="98" xfId="6" applyFont="1" applyBorder="1" applyAlignment="1">
      <alignment horizontal="left" vertical="center"/>
    </xf>
    <xf numFmtId="0" fontId="61" fillId="0" borderId="175" xfId="6" applyFont="1" applyBorder="1" applyAlignment="1">
      <alignment horizontal="center" vertical="center" wrapText="1"/>
    </xf>
    <xf numFmtId="0" fontId="8" fillId="0" borderId="181" xfId="6" applyFont="1" applyBorder="1" applyAlignment="1">
      <alignment horizontal="left" vertical="center"/>
    </xf>
    <xf numFmtId="0" fontId="8" fillId="0" borderId="182" xfId="6" applyFont="1" applyBorder="1" applyAlignment="1">
      <alignment horizontal="left" vertical="center"/>
    </xf>
    <xf numFmtId="0" fontId="38" fillId="0" borderId="100" xfId="6" applyFont="1" applyBorder="1" applyAlignment="1">
      <alignment horizontal="left" vertical="center"/>
    </xf>
    <xf numFmtId="0" fontId="38" fillId="0" borderId="103" xfId="6" applyFont="1" applyBorder="1" applyAlignment="1">
      <alignment horizontal="left" vertical="center"/>
    </xf>
    <xf numFmtId="3" fontId="38" fillId="0" borderId="95" xfId="6" applyNumberFormat="1" applyFont="1" applyBorder="1" applyAlignment="1">
      <alignment horizontal="right" vertical="center"/>
    </xf>
    <xf numFmtId="3" fontId="38" fillId="0" borderId="96" xfId="6" applyNumberFormat="1" applyFont="1" applyBorder="1" applyAlignment="1">
      <alignment horizontal="right" vertical="center"/>
    </xf>
    <xf numFmtId="3" fontId="38" fillId="0" borderId="97" xfId="6" applyNumberFormat="1" applyFont="1" applyBorder="1" applyAlignment="1">
      <alignment horizontal="right" vertical="center"/>
    </xf>
    <xf numFmtId="3" fontId="38" fillId="0" borderId="105" xfId="6" applyNumberFormat="1" applyFont="1" applyBorder="1" applyAlignment="1">
      <alignment horizontal="right" vertical="center"/>
    </xf>
    <xf numFmtId="3" fontId="38" fillId="0" borderId="98" xfId="6" applyNumberFormat="1" applyFont="1" applyBorder="1" applyAlignment="1">
      <alignment horizontal="right" vertical="center"/>
    </xf>
    <xf numFmtId="0" fontId="35" fillId="0" borderId="89" xfId="6" applyFont="1" applyBorder="1" applyAlignment="1">
      <alignment horizontal="center" vertical="center" wrapText="1"/>
    </xf>
    <xf numFmtId="181" fontId="8" fillId="5" borderId="176" xfId="6" applyNumberFormat="1" applyFont="1" applyFill="1" applyBorder="1">
      <alignment vertical="center"/>
    </xf>
    <xf numFmtId="181" fontId="8" fillId="5" borderId="0" xfId="6" applyNumberFormat="1" applyFont="1" applyFill="1">
      <alignment vertical="center"/>
    </xf>
    <xf numFmtId="181" fontId="8" fillId="5" borderId="177" xfId="6" applyNumberFormat="1" applyFont="1" applyFill="1" applyBorder="1">
      <alignment vertical="center"/>
    </xf>
    <xf numFmtId="181" fontId="8" fillId="5" borderId="183" xfId="6" applyNumberFormat="1" applyFont="1" applyFill="1" applyBorder="1">
      <alignment vertical="center"/>
    </xf>
    <xf numFmtId="181" fontId="8" fillId="5" borderId="178" xfId="6" applyNumberFormat="1" applyFont="1" applyFill="1" applyBorder="1">
      <alignment vertical="center"/>
    </xf>
    <xf numFmtId="181" fontId="8" fillId="5" borderId="179" xfId="6" applyNumberFormat="1" applyFont="1" applyFill="1" applyBorder="1">
      <alignment vertical="center"/>
    </xf>
    <xf numFmtId="0" fontId="43" fillId="0" borderId="91" xfId="6" applyFont="1" applyBorder="1" applyAlignment="1">
      <alignment horizontal="center" vertical="center" textRotation="255"/>
    </xf>
    <xf numFmtId="0" fontId="43" fillId="0" borderId="92" xfId="6" applyFont="1" applyBorder="1" applyAlignment="1">
      <alignment horizontal="center" vertical="center" textRotation="255"/>
    </xf>
    <xf numFmtId="0" fontId="43" fillId="0" borderId="93" xfId="6" applyFont="1" applyBorder="1" applyAlignment="1">
      <alignment horizontal="center" vertical="center" textRotation="255"/>
    </xf>
    <xf numFmtId="181" fontId="38" fillId="0" borderId="95" xfId="6" applyNumberFormat="1" applyFont="1" applyBorder="1" applyAlignment="1">
      <alignment horizontal="center" vertical="center"/>
    </xf>
    <xf numFmtId="181" fontId="38" fillId="0" borderId="0" xfId="6" applyNumberFormat="1" applyFont="1" applyAlignment="1">
      <alignment horizontal="center" vertical="center"/>
    </xf>
    <xf numFmtId="181" fontId="38" fillId="0" borderId="96" xfId="6" applyNumberFormat="1" applyFont="1" applyBorder="1" applyAlignment="1">
      <alignment horizontal="center" vertical="center"/>
    </xf>
    <xf numFmtId="181" fontId="38" fillId="0" borderId="97" xfId="6" applyNumberFormat="1" applyFont="1" applyBorder="1" applyAlignment="1">
      <alignment horizontal="center" vertical="center"/>
    </xf>
    <xf numFmtId="181" fontId="38" fillId="0" borderId="105" xfId="6" applyNumberFormat="1" applyFont="1" applyBorder="1" applyAlignment="1">
      <alignment horizontal="center" vertical="center"/>
    </xf>
    <xf numFmtId="181" fontId="38" fillId="0" borderId="98" xfId="6" applyNumberFormat="1" applyFont="1" applyBorder="1" applyAlignment="1">
      <alignment horizontal="center" vertical="center"/>
    </xf>
    <xf numFmtId="181" fontId="8" fillId="0" borderId="176" xfId="6" applyNumberFormat="1" applyFont="1" applyBorder="1" applyAlignment="1">
      <alignment horizontal="center" vertical="center"/>
    </xf>
    <xf numFmtId="181" fontId="8" fillId="0" borderId="0" xfId="6" applyNumberFormat="1" applyFont="1" applyAlignment="1">
      <alignment horizontal="center" vertical="center"/>
    </xf>
    <xf numFmtId="181" fontId="8" fillId="0" borderId="177" xfId="6" applyNumberFormat="1" applyFont="1" applyBorder="1" applyAlignment="1">
      <alignment horizontal="center" vertical="center"/>
    </xf>
    <xf numFmtId="181" fontId="8" fillId="0" borderId="183" xfId="6" applyNumberFormat="1" applyFont="1" applyBorder="1" applyAlignment="1">
      <alignment horizontal="center" vertical="center"/>
    </xf>
    <xf numFmtId="181" fontId="8" fillId="0" borderId="178" xfId="6" applyNumberFormat="1" applyFont="1" applyBorder="1" applyAlignment="1">
      <alignment horizontal="center" vertical="center"/>
    </xf>
    <xf numFmtId="181" fontId="8" fillId="0" borderId="179" xfId="6" applyNumberFormat="1" applyFont="1" applyBorder="1" applyAlignment="1">
      <alignment horizontal="center" vertical="center"/>
    </xf>
    <xf numFmtId="181" fontId="8" fillId="0" borderId="176" xfId="6" applyNumberFormat="1" applyFont="1" applyBorder="1" applyAlignment="1">
      <alignment horizontal="right" vertical="center"/>
    </xf>
    <xf numFmtId="181" fontId="8" fillId="0" borderId="0" xfId="6" applyNumberFormat="1" applyFont="1" applyAlignment="1">
      <alignment horizontal="right" vertical="center"/>
    </xf>
    <xf numFmtId="181" fontId="8" fillId="0" borderId="177" xfId="6" applyNumberFormat="1" applyFont="1" applyBorder="1" applyAlignment="1">
      <alignment horizontal="right" vertical="center"/>
    </xf>
    <xf numFmtId="181" fontId="8" fillId="0" borderId="183" xfId="6" applyNumberFormat="1" applyFont="1" applyBorder="1" applyAlignment="1">
      <alignment horizontal="right" vertical="center"/>
    </xf>
    <xf numFmtId="181" fontId="8" fillId="0" borderId="178" xfId="6" applyNumberFormat="1" applyFont="1" applyBorder="1" applyAlignment="1">
      <alignment horizontal="right" vertical="center"/>
    </xf>
    <xf numFmtId="181" fontId="8" fillId="0" borderId="179" xfId="6" applyNumberFormat="1" applyFont="1" applyBorder="1" applyAlignment="1">
      <alignment horizontal="right" vertical="center"/>
    </xf>
    <xf numFmtId="3" fontId="38" fillId="0" borderId="95" xfId="6" applyNumberFormat="1" applyFont="1" applyBorder="1" applyAlignment="1">
      <alignment horizontal="center" vertical="center"/>
    </xf>
    <xf numFmtId="3" fontId="38" fillId="0" borderId="0" xfId="6" applyNumberFormat="1" applyFont="1" applyAlignment="1">
      <alignment horizontal="center" vertical="center"/>
    </xf>
    <xf numFmtId="3" fontId="38" fillId="0" borderId="96" xfId="6" applyNumberFormat="1" applyFont="1" applyBorder="1" applyAlignment="1">
      <alignment horizontal="center" vertical="center"/>
    </xf>
    <xf numFmtId="3" fontId="38" fillId="0" borderId="97" xfId="6" applyNumberFormat="1" applyFont="1" applyBorder="1" applyAlignment="1">
      <alignment horizontal="center" vertical="center"/>
    </xf>
    <xf numFmtId="3" fontId="38" fillId="0" borderId="105" xfId="6" applyNumberFormat="1" applyFont="1" applyBorder="1" applyAlignment="1">
      <alignment horizontal="center" vertical="center"/>
    </xf>
    <xf numFmtId="3" fontId="38" fillId="0" borderId="98" xfId="6" applyNumberFormat="1" applyFont="1" applyBorder="1" applyAlignment="1">
      <alignment horizontal="center" vertical="center"/>
    </xf>
    <xf numFmtId="0" fontId="35" fillId="0" borderId="100" xfId="6" applyFont="1" applyBorder="1" applyAlignment="1">
      <alignment horizontal="center" vertical="center" wrapText="1"/>
    </xf>
    <xf numFmtId="0" fontId="35" fillId="0" borderId="103" xfId="6" applyFont="1" applyBorder="1" applyAlignment="1">
      <alignment horizontal="center" vertical="center" wrapText="1"/>
    </xf>
    <xf numFmtId="0" fontId="35" fillId="0" borderId="95" xfId="6" applyFont="1" applyBorder="1" applyAlignment="1">
      <alignment horizontal="center" vertical="center" wrapText="1"/>
    </xf>
    <xf numFmtId="0" fontId="35" fillId="0" borderId="0" xfId="6" applyFont="1" applyAlignment="1">
      <alignment horizontal="center" vertical="center" wrapText="1"/>
    </xf>
    <xf numFmtId="0" fontId="35" fillId="0" borderId="96" xfId="6" applyFont="1" applyBorder="1" applyAlignment="1">
      <alignment horizontal="center" vertical="center" wrapText="1"/>
    </xf>
    <xf numFmtId="0" fontId="35" fillId="0" borderId="97" xfId="6" applyFont="1" applyBorder="1" applyAlignment="1">
      <alignment horizontal="center" vertical="center" wrapText="1"/>
    </xf>
    <xf numFmtId="0" fontId="35" fillId="0" borderId="105" xfId="6" applyFont="1" applyBorder="1" applyAlignment="1">
      <alignment horizontal="center" vertical="center" wrapText="1"/>
    </xf>
    <xf numFmtId="0" fontId="35" fillId="0" borderId="98" xfId="6" applyFont="1" applyBorder="1" applyAlignment="1">
      <alignment horizontal="center" vertical="center" wrapText="1"/>
    </xf>
    <xf numFmtId="0" fontId="38" fillId="0" borderId="99" xfId="6" applyFont="1" applyBorder="1" applyAlignment="1">
      <alignment horizontal="center" vertical="center"/>
    </xf>
    <xf numFmtId="0" fontId="38" fillId="0" borderId="103" xfId="6" applyFont="1" applyBorder="1" applyAlignment="1">
      <alignment horizontal="center" vertical="center"/>
    </xf>
    <xf numFmtId="0" fontId="38" fillId="0" borderId="99" xfId="6" applyFont="1" applyBorder="1" applyAlignment="1">
      <alignment horizontal="left" vertical="center"/>
    </xf>
    <xf numFmtId="0" fontId="40" fillId="0" borderId="99" xfId="6" applyFont="1" applyBorder="1" applyAlignment="1">
      <alignment horizontal="center" vertical="center" textRotation="255"/>
    </xf>
    <xf numFmtId="0" fontId="40" fillId="0" borderId="103" xfId="6" applyFont="1" applyBorder="1" applyAlignment="1">
      <alignment horizontal="center" vertical="center" textRotation="255"/>
    </xf>
    <xf numFmtId="0" fontId="66" fillId="0" borderId="175" xfId="6" applyFont="1" applyBorder="1" applyAlignment="1">
      <alignment horizontal="center" vertical="center" wrapText="1"/>
    </xf>
    <xf numFmtId="0" fontId="66" fillId="0" borderId="175" xfId="6" applyFont="1" applyBorder="1" applyAlignment="1">
      <alignment horizontal="center" vertical="center"/>
    </xf>
    <xf numFmtId="0" fontId="35" fillId="0" borderId="89" xfId="6" applyFont="1" applyBorder="1" applyAlignment="1">
      <alignment horizontal="center" vertical="center" textRotation="255"/>
    </xf>
    <xf numFmtId="0" fontId="14" fillId="0" borderId="175" xfId="6" applyFont="1" applyBorder="1" applyAlignment="1">
      <alignment horizontal="center" vertical="center"/>
    </xf>
    <xf numFmtId="0" fontId="61" fillId="0" borderId="175" xfId="6" applyFont="1" applyBorder="1" applyAlignment="1">
      <alignment horizontal="center" vertical="center" textRotation="255"/>
    </xf>
    <xf numFmtId="0" fontId="38" fillId="0" borderId="100" xfId="6" applyFont="1" applyBorder="1" applyAlignment="1">
      <alignment horizontal="center" vertical="center"/>
    </xf>
    <xf numFmtId="0" fontId="34" fillId="0" borderId="89" xfId="6" applyFont="1" applyBorder="1" applyAlignment="1">
      <alignment horizontal="center" vertical="center"/>
    </xf>
    <xf numFmtId="0" fontId="43" fillId="0" borderId="89" xfId="6" applyFont="1" applyBorder="1" applyAlignment="1">
      <alignment horizontal="center" vertical="center" wrapText="1"/>
    </xf>
    <xf numFmtId="0" fontId="43" fillId="0" borderId="89" xfId="6" applyFont="1" applyBorder="1" applyAlignment="1">
      <alignment horizontal="center" vertical="center"/>
    </xf>
    <xf numFmtId="0" fontId="65" fillId="5" borderId="175" xfId="6" applyFont="1" applyFill="1" applyBorder="1" applyAlignment="1">
      <alignment horizontal="left" vertical="center"/>
    </xf>
    <xf numFmtId="0" fontId="65" fillId="0" borderId="175" xfId="6" applyFont="1" applyBorder="1" applyAlignment="1">
      <alignment horizontal="left" vertical="center"/>
    </xf>
    <xf numFmtId="0" fontId="69" fillId="0" borderId="0" xfId="6" applyFont="1" applyAlignment="1">
      <alignment horizontal="center" vertical="center" textRotation="180"/>
    </xf>
    <xf numFmtId="0" fontId="50" fillId="0" borderId="0" xfId="6" applyFont="1" applyAlignment="1">
      <alignment horizontal="center" vertical="center" textRotation="180"/>
    </xf>
    <xf numFmtId="0" fontId="69" fillId="0" borderId="0" xfId="6" applyFont="1" applyAlignment="1">
      <alignment horizontal="center" vertical="center" textRotation="255"/>
    </xf>
    <xf numFmtId="0" fontId="68" fillId="0" borderId="0" xfId="6" applyFont="1" applyAlignment="1">
      <alignment horizontal="center" vertical="center" textRotation="255"/>
    </xf>
    <xf numFmtId="0" fontId="63" fillId="0" borderId="175" xfId="6" applyFont="1" applyBorder="1" applyAlignment="1">
      <alignment horizontal="center" vertical="center" wrapText="1"/>
    </xf>
    <xf numFmtId="0" fontId="63" fillId="0" borderId="175" xfId="6" applyFont="1" applyBorder="1" applyAlignment="1">
      <alignment horizontal="center" vertical="center"/>
    </xf>
    <xf numFmtId="0" fontId="51" fillId="0" borderId="89" xfId="6" applyFont="1" applyBorder="1" applyAlignment="1">
      <alignment horizontal="center" vertical="center" wrapText="1"/>
    </xf>
    <xf numFmtId="0" fontId="51" fillId="0" borderId="89" xfId="6" applyFont="1" applyBorder="1" applyAlignment="1">
      <alignment horizontal="center" vertical="center"/>
    </xf>
    <xf numFmtId="0" fontId="50" fillId="0" borderId="0" xfId="6" applyFont="1" applyAlignment="1">
      <alignment horizontal="center" vertical="center" textRotation="255"/>
    </xf>
    <xf numFmtId="0" fontId="61" fillId="0" borderId="184" xfId="6" applyFont="1" applyBorder="1" applyAlignment="1">
      <alignment horizontal="center" vertical="center" textRotation="255"/>
    </xf>
    <xf numFmtId="0" fontId="69" fillId="0" borderId="0" xfId="6" applyFont="1" applyAlignment="1">
      <alignment horizontal="left" vertical="center" wrapText="1"/>
    </xf>
    <xf numFmtId="0" fontId="69" fillId="0" borderId="0" xfId="6" applyFont="1" applyAlignment="1">
      <alignment horizontal="left" vertical="center"/>
    </xf>
    <xf numFmtId="0" fontId="50" fillId="0" borderId="0" xfId="6" applyFont="1" applyAlignment="1">
      <alignment horizontal="left" vertical="center" wrapText="1"/>
    </xf>
    <xf numFmtId="0" fontId="50" fillId="0" borderId="0" xfId="6" applyFont="1" applyAlignment="1">
      <alignment horizontal="left" vertical="center"/>
    </xf>
    <xf numFmtId="0" fontId="53" fillId="0" borderId="0" xfId="6" applyFont="1" applyAlignment="1">
      <alignment horizontal="center" vertical="center"/>
    </xf>
    <xf numFmtId="0" fontId="54" fillId="0" borderId="0" xfId="6" applyFont="1" applyAlignment="1">
      <alignment horizontal="center" vertical="center"/>
    </xf>
    <xf numFmtId="0" fontId="65" fillId="0" borderId="0" xfId="6" applyFont="1" applyAlignment="1">
      <alignment horizontal="center" vertical="center"/>
    </xf>
    <xf numFmtId="0" fontId="65" fillId="0" borderId="178" xfId="6" applyFont="1" applyBorder="1" applyAlignment="1">
      <alignment horizontal="center" vertical="center"/>
    </xf>
    <xf numFmtId="0" fontId="8" fillId="0" borderId="0" xfId="6" applyFont="1">
      <alignment vertical="center"/>
    </xf>
    <xf numFmtId="0" fontId="8" fillId="0" borderId="177" xfId="6" applyFont="1" applyBorder="1">
      <alignment vertical="center"/>
    </xf>
    <xf numFmtId="0" fontId="8" fillId="0" borderId="178" xfId="6" applyFont="1" applyBorder="1">
      <alignment vertical="center"/>
    </xf>
    <xf numFmtId="0" fontId="8" fillId="0" borderId="179" xfId="6" applyFont="1" applyBorder="1">
      <alignment vertical="center"/>
    </xf>
    <xf numFmtId="0" fontId="40" fillId="0" borderId="0" xfId="6" applyFont="1" applyAlignment="1">
      <alignment horizontal="center" vertical="center"/>
    </xf>
    <xf numFmtId="0" fontId="40" fillId="0" borderId="105" xfId="6" applyFont="1" applyBorder="1" applyAlignment="1">
      <alignment horizontal="center" vertical="center"/>
    </xf>
    <xf numFmtId="0" fontId="8" fillId="5" borderId="180" xfId="6" applyFont="1" applyFill="1" applyBorder="1" applyAlignment="1">
      <alignment horizontal="left" vertical="center"/>
    </xf>
    <xf numFmtId="0" fontId="8" fillId="5" borderId="181" xfId="6" applyFont="1" applyFill="1" applyBorder="1" applyAlignment="1">
      <alignment horizontal="left" vertical="center"/>
    </xf>
    <xf numFmtId="0" fontId="8" fillId="5" borderId="176" xfId="6" applyFont="1" applyFill="1" applyBorder="1" applyAlignment="1">
      <alignment horizontal="left" vertical="center"/>
    </xf>
    <xf numFmtId="0" fontId="8" fillId="5" borderId="0" xfId="6" applyFont="1" applyFill="1" applyAlignment="1">
      <alignment horizontal="left" vertical="center"/>
    </xf>
    <xf numFmtId="0" fontId="8" fillId="5" borderId="183" xfId="6" applyFont="1" applyFill="1" applyBorder="1" applyAlignment="1">
      <alignment horizontal="left" vertical="center"/>
    </xf>
    <xf numFmtId="0" fontId="8" fillId="5" borderId="178" xfId="6" applyFont="1" applyFill="1" applyBorder="1" applyAlignment="1">
      <alignment horizontal="left" vertical="center"/>
    </xf>
    <xf numFmtId="0" fontId="42" fillId="0" borderId="99" xfId="6" applyFont="1" applyBorder="1" applyAlignment="1">
      <alignment horizontal="left" vertical="center"/>
    </xf>
    <xf numFmtId="0" fontId="42" fillId="0" borderId="100" xfId="6" applyFont="1" applyBorder="1" applyAlignment="1">
      <alignment horizontal="left" vertical="center"/>
    </xf>
    <xf numFmtId="0" fontId="42" fillId="0" borderId="95" xfId="6" applyFont="1" applyBorder="1" applyAlignment="1">
      <alignment horizontal="left" vertical="center"/>
    </xf>
    <xf numFmtId="0" fontId="42" fillId="0" borderId="0" xfId="6" applyFont="1" applyAlignment="1">
      <alignment horizontal="left" vertical="center"/>
    </xf>
    <xf numFmtId="0" fontId="42" fillId="0" borderId="97" xfId="6" applyFont="1" applyBorder="1" applyAlignment="1">
      <alignment horizontal="left" vertical="center"/>
    </xf>
    <xf numFmtId="0" fontId="42" fillId="0" borderId="105" xfId="6" applyFont="1" applyBorder="1" applyAlignment="1">
      <alignment horizontal="left" vertical="center"/>
    </xf>
    <xf numFmtId="0" fontId="40" fillId="0" borderId="103" xfId="6" applyFont="1" applyBorder="1">
      <alignment vertical="center"/>
    </xf>
    <xf numFmtId="0" fontId="40" fillId="0" borderId="89" xfId="6" applyFont="1" applyBorder="1" applyAlignment="1">
      <alignment horizontal="left" vertical="center"/>
    </xf>
    <xf numFmtId="0" fontId="42" fillId="0" borderId="89" xfId="6" applyFont="1" applyBorder="1" applyAlignment="1">
      <alignment horizontal="left" vertical="center"/>
    </xf>
    <xf numFmtId="0" fontId="8" fillId="0" borderId="127" xfId="6" applyFont="1" applyBorder="1" applyAlignment="1">
      <alignment horizontal="left" vertical="center"/>
    </xf>
    <xf numFmtId="0" fontId="8" fillId="0" borderId="43" xfId="6" applyFont="1" applyBorder="1" applyAlignment="1">
      <alignment horizontal="left" vertical="center"/>
    </xf>
    <xf numFmtId="0" fontId="8" fillId="0" borderId="33" xfId="6" applyFont="1" applyBorder="1" applyAlignment="1">
      <alignment horizontal="left" vertical="center"/>
    </xf>
    <xf numFmtId="0" fontId="8" fillId="0" borderId="36" xfId="6" applyFont="1" applyBorder="1" applyAlignment="1">
      <alignment horizontal="center" vertical="center" textRotation="255"/>
    </xf>
    <xf numFmtId="0" fontId="14" fillId="0" borderId="37" xfId="6" applyFont="1" applyBorder="1" applyAlignment="1">
      <alignment horizontal="left" vertical="top"/>
    </xf>
    <xf numFmtId="0" fontId="14" fillId="0" borderId="126" xfId="6" applyFont="1" applyBorder="1" applyAlignment="1">
      <alignment horizontal="left" vertical="top"/>
    </xf>
    <xf numFmtId="0" fontId="8" fillId="0" borderId="40" xfId="6" applyFont="1" applyBorder="1" applyAlignment="1">
      <alignment horizontal="center" vertical="center"/>
    </xf>
    <xf numFmtId="0" fontId="8" fillId="0" borderId="31" xfId="6" applyFont="1" applyBorder="1" applyAlignment="1">
      <alignment horizontal="center" vertical="center"/>
    </xf>
    <xf numFmtId="0" fontId="8" fillId="0" borderId="34" xfId="6" applyFont="1" applyBorder="1" applyAlignment="1">
      <alignment horizontal="center" vertical="center"/>
    </xf>
    <xf numFmtId="0" fontId="8" fillId="0" borderId="53" xfId="6" applyFont="1" applyBorder="1" applyAlignment="1">
      <alignment horizontal="center" vertical="center"/>
    </xf>
    <xf numFmtId="0" fontId="8" fillId="0" borderId="128" xfId="6" applyFont="1" applyBorder="1">
      <alignment vertical="center"/>
    </xf>
    <xf numFmtId="0" fontId="71" fillId="0" borderId="125" xfId="6" applyFont="1" applyBorder="1">
      <alignment vertical="center"/>
    </xf>
    <xf numFmtId="0" fontId="8" fillId="0" borderId="126" xfId="6" applyFont="1" applyBorder="1" applyAlignment="1">
      <alignment horizontal="center" vertical="center"/>
    </xf>
    <xf numFmtId="0" fontId="8" fillId="0" borderId="38" xfId="6" applyFont="1" applyBorder="1" applyAlignment="1">
      <alignment horizontal="center" vertical="center"/>
    </xf>
    <xf numFmtId="0" fontId="14" fillId="0" borderId="36" xfId="6" applyFont="1" applyBorder="1" applyAlignment="1">
      <alignment horizontal="left" vertical="top"/>
    </xf>
    <xf numFmtId="0" fontId="72" fillId="0" borderId="125" xfId="6" applyFont="1" applyBorder="1">
      <alignment vertical="center"/>
    </xf>
    <xf numFmtId="0" fontId="8" fillId="0" borderId="36" xfId="6" applyFont="1" applyBorder="1" applyAlignment="1">
      <alignment horizontal="center" vertical="center" wrapText="1"/>
    </xf>
    <xf numFmtId="0" fontId="8" fillId="0" borderId="36" xfId="6" applyFont="1" applyBorder="1" applyAlignment="1">
      <alignment horizontal="center" vertical="center"/>
    </xf>
    <xf numFmtId="0" fontId="14" fillId="0" borderId="36" xfId="6" applyFont="1" applyBorder="1" applyAlignment="1">
      <alignment horizontal="center" vertical="center"/>
    </xf>
    <xf numFmtId="0" fontId="5" fillId="0" borderId="40" xfId="6" applyBorder="1">
      <alignment vertical="center"/>
    </xf>
    <xf numFmtId="0" fontId="5" fillId="0" borderId="30" xfId="6" applyBorder="1">
      <alignment vertical="center"/>
    </xf>
    <xf numFmtId="0" fontId="14" fillId="0" borderId="126" xfId="6" applyFont="1" applyBorder="1" applyAlignment="1">
      <alignment horizontal="left" vertical="center"/>
    </xf>
    <xf numFmtId="0" fontId="14" fillId="0" borderId="38" xfId="6" applyFont="1" applyBorder="1" applyAlignment="1">
      <alignment horizontal="left" vertical="center"/>
    </xf>
    <xf numFmtId="0" fontId="8" fillId="0" borderId="36" xfId="6" applyFont="1" applyBorder="1" applyAlignment="1">
      <alignment horizontal="left" vertical="center"/>
    </xf>
    <xf numFmtId="0" fontId="8" fillId="0" borderId="129" xfId="6" applyFont="1" applyBorder="1" applyAlignment="1">
      <alignment horizontal="left" vertical="center"/>
    </xf>
    <xf numFmtId="0" fontId="8" fillId="0" borderId="126" xfId="6" applyFont="1" applyBorder="1" applyAlignment="1">
      <alignment horizontal="left" vertical="center"/>
    </xf>
    <xf numFmtId="0" fontId="8" fillId="0" borderId="38" xfId="6" applyFont="1" applyBorder="1" applyAlignment="1">
      <alignment horizontal="left" vertical="center"/>
    </xf>
    <xf numFmtId="0" fontId="14" fillId="0" borderId="40" xfId="6" applyFont="1" applyBorder="1" applyAlignment="1">
      <alignment horizontal="center" vertical="center" wrapText="1"/>
    </xf>
    <xf numFmtId="0" fontId="14" fillId="0" borderId="30" xfId="6" applyFont="1" applyBorder="1" applyAlignment="1">
      <alignment horizontal="center" vertical="center"/>
    </xf>
    <xf numFmtId="0" fontId="14" fillId="0" borderId="43" xfId="6" applyFont="1" applyBorder="1" applyAlignment="1">
      <alignment horizontal="center" vertical="center"/>
    </xf>
    <xf numFmtId="0" fontId="14" fillId="0" borderId="0" xfId="6" applyFont="1" applyAlignment="1">
      <alignment horizontal="center" vertical="center"/>
    </xf>
    <xf numFmtId="0" fontId="14" fillId="0" borderId="34" xfId="6" applyFont="1" applyBorder="1" applyAlignment="1">
      <alignment horizontal="center" vertical="center"/>
    </xf>
    <xf numFmtId="0" fontId="14" fillId="0" borderId="39" xfId="6" applyFont="1" applyBorder="1" applyAlignment="1">
      <alignment horizontal="center" vertical="center"/>
    </xf>
    <xf numFmtId="3" fontId="14" fillId="0" borderId="36" xfId="6" applyNumberFormat="1" applyFont="1" applyBorder="1" applyAlignment="1">
      <alignment horizontal="center" vertical="center" wrapText="1"/>
    </xf>
    <xf numFmtId="3" fontId="14" fillId="0" borderId="36" xfId="6" applyNumberFormat="1" applyFont="1" applyBorder="1" applyAlignment="1">
      <alignment horizontal="center" vertical="center"/>
    </xf>
    <xf numFmtId="3" fontId="10" fillId="0" borderId="36" xfId="6" applyNumberFormat="1" applyFont="1" applyBorder="1" applyAlignment="1">
      <alignment horizontal="center" vertical="center" wrapText="1"/>
    </xf>
    <xf numFmtId="3" fontId="10" fillId="0" borderId="36" xfId="6" applyNumberFormat="1" applyFont="1" applyBorder="1" applyAlignment="1">
      <alignment horizontal="center" vertical="center"/>
    </xf>
    <xf numFmtId="3" fontId="18" fillId="0" borderId="36" xfId="6" applyNumberFormat="1" applyFont="1" applyBorder="1" applyAlignment="1">
      <alignment horizontal="center" vertical="center" wrapText="1"/>
    </xf>
    <xf numFmtId="3" fontId="18" fillId="0" borderId="36" xfId="6" applyNumberFormat="1" applyFont="1" applyBorder="1" applyAlignment="1">
      <alignment horizontal="center" vertical="center"/>
    </xf>
    <xf numFmtId="3" fontId="9" fillId="0" borderId="43" xfId="6" applyNumberFormat="1" applyFont="1" applyBorder="1" applyAlignment="1">
      <alignment horizontal="center" vertical="center"/>
    </xf>
    <xf numFmtId="3" fontId="9" fillId="0" borderId="0" xfId="6" applyNumberFormat="1" applyFont="1" applyAlignment="1">
      <alignment horizontal="center" vertical="center"/>
    </xf>
    <xf numFmtId="3" fontId="9" fillId="0" borderId="34" xfId="6" applyNumberFormat="1" applyFont="1" applyBorder="1" applyAlignment="1">
      <alignment horizontal="center" vertical="center"/>
    </xf>
    <xf numFmtId="3" fontId="9" fillId="0" borderId="39" xfId="6" applyNumberFormat="1" applyFont="1" applyBorder="1" applyAlignment="1">
      <alignment horizontal="center" vertical="center"/>
    </xf>
    <xf numFmtId="3" fontId="9" fillId="0" borderId="43" xfId="6" applyNumberFormat="1" applyFont="1" applyBorder="1" applyAlignment="1">
      <alignment horizontal="right" vertical="center"/>
    </xf>
    <xf numFmtId="3" fontId="9" fillId="0" borderId="0" xfId="6" applyNumberFormat="1" applyFont="1" applyAlignment="1">
      <alignment horizontal="right" vertical="center"/>
    </xf>
    <xf numFmtId="3" fontId="9" fillId="0" borderId="34" xfId="6" applyNumberFormat="1" applyFont="1" applyBorder="1" applyAlignment="1">
      <alignment horizontal="right" vertical="center"/>
    </xf>
    <xf numFmtId="3" fontId="9" fillId="0" borderId="39" xfId="6" applyNumberFormat="1" applyFont="1" applyBorder="1" applyAlignment="1">
      <alignment horizontal="right" vertical="center"/>
    </xf>
    <xf numFmtId="3" fontId="9" fillId="0" borderId="33" xfId="6" applyNumberFormat="1" applyFont="1" applyBorder="1" applyAlignment="1">
      <alignment horizontal="right" vertical="center"/>
    </xf>
    <xf numFmtId="3" fontId="9" fillId="0" borderId="53" xfId="6" applyNumberFormat="1" applyFont="1" applyBorder="1" applyAlignment="1">
      <alignment horizontal="right" vertical="center"/>
    </xf>
    <xf numFmtId="0" fontId="14" fillId="0" borderId="40" xfId="6" applyFont="1" applyBorder="1" applyAlignment="1">
      <alignment horizontal="center" vertical="center"/>
    </xf>
    <xf numFmtId="0" fontId="14" fillId="0" borderId="31" xfId="6" applyFont="1" applyBorder="1" applyAlignment="1">
      <alignment horizontal="center" vertical="center"/>
    </xf>
    <xf numFmtId="0" fontId="14" fillId="0" borderId="53" xfId="6" applyFont="1" applyBorder="1" applyAlignment="1">
      <alignment horizontal="center" vertical="center"/>
    </xf>
    <xf numFmtId="0" fontId="8" fillId="0" borderId="43" xfId="6" applyFont="1" applyBorder="1" applyAlignment="1">
      <alignment horizontal="center" vertical="center"/>
    </xf>
    <xf numFmtId="0" fontId="8" fillId="0" borderId="39" xfId="6" applyFont="1" applyBorder="1" applyAlignment="1">
      <alignment horizontal="center" vertical="center"/>
    </xf>
    <xf numFmtId="0" fontId="8" fillId="0" borderId="33" xfId="6" applyFont="1" applyBorder="1" applyAlignment="1">
      <alignment horizontal="center" vertical="center"/>
    </xf>
    <xf numFmtId="3" fontId="8" fillId="0" borderId="43" xfId="6" applyNumberFormat="1" applyFont="1" applyBorder="1" applyAlignment="1">
      <alignment horizontal="right" vertical="center"/>
    </xf>
    <xf numFmtId="3" fontId="8" fillId="0" borderId="0" xfId="6" applyNumberFormat="1" applyFont="1" applyAlignment="1">
      <alignment horizontal="right" vertical="center"/>
    </xf>
    <xf numFmtId="3" fontId="8" fillId="0" borderId="34" xfId="6" applyNumberFormat="1" applyFont="1" applyBorder="1" applyAlignment="1">
      <alignment horizontal="right" vertical="center"/>
    </xf>
    <xf numFmtId="3" fontId="8" fillId="0" borderId="39" xfId="6" applyNumberFormat="1" applyFont="1" applyBorder="1" applyAlignment="1">
      <alignment horizontal="right" vertical="center"/>
    </xf>
    <xf numFmtId="3" fontId="9" fillId="0" borderId="127" xfId="6" applyNumberFormat="1" applyFont="1" applyBorder="1" applyAlignment="1">
      <alignment horizontal="right" vertical="center"/>
    </xf>
    <xf numFmtId="3" fontId="9" fillId="0" borderId="129" xfId="6" applyNumberFormat="1" applyFont="1" applyBorder="1" applyAlignment="1">
      <alignment horizontal="right" vertical="center"/>
    </xf>
    <xf numFmtId="0" fontId="8" fillId="0" borderId="127" xfId="6" applyFont="1" applyBorder="1" applyAlignment="1">
      <alignment horizontal="center" vertical="center"/>
    </xf>
    <xf numFmtId="0" fontId="8" fillId="0" borderId="129" xfId="6" applyFont="1" applyBorder="1" applyAlignment="1">
      <alignment horizontal="center" vertical="center"/>
    </xf>
    <xf numFmtId="0" fontId="14" fillId="0" borderId="36" xfId="6" applyFont="1" applyBorder="1" applyAlignment="1">
      <alignment horizontal="center" vertical="center" wrapText="1"/>
    </xf>
    <xf numFmtId="0" fontId="8" fillId="0" borderId="34" xfId="6" applyFont="1" applyBorder="1" applyAlignment="1">
      <alignment horizontal="left" vertical="center"/>
    </xf>
    <xf numFmtId="0" fontId="8" fillId="0" borderId="39" xfId="6" applyFont="1" applyBorder="1" applyAlignment="1">
      <alignment horizontal="left" vertical="center"/>
    </xf>
    <xf numFmtId="0" fontId="8" fillId="0" borderId="53" xfId="6" applyFont="1" applyBorder="1" applyAlignment="1">
      <alignment horizontal="left" vertical="center"/>
    </xf>
    <xf numFmtId="0" fontId="10" fillId="0" borderId="37" xfId="6" applyFont="1" applyBorder="1" applyAlignment="1">
      <alignment horizontal="center" vertical="center" textRotation="255"/>
    </xf>
    <xf numFmtId="0" fontId="10" fillId="0" borderId="126" xfId="6" applyFont="1" applyBorder="1" applyAlignment="1">
      <alignment horizontal="center" vertical="center" textRotation="255"/>
    </xf>
    <xf numFmtId="0" fontId="10" fillId="0" borderId="38" xfId="6" applyFont="1" applyBorder="1" applyAlignment="1">
      <alignment horizontal="center" vertical="center" textRotation="255"/>
    </xf>
    <xf numFmtId="0" fontId="8" fillId="0" borderId="30" xfId="6" applyFont="1" applyBorder="1" applyAlignment="1">
      <alignment horizontal="left" vertical="center"/>
    </xf>
    <xf numFmtId="0" fontId="8" fillId="0" borderId="31" xfId="6" applyFont="1" applyBorder="1" applyAlignment="1">
      <alignment horizontal="left" vertical="center"/>
    </xf>
    <xf numFmtId="3" fontId="8" fillId="0" borderId="33" xfId="6" applyNumberFormat="1" applyFont="1" applyBorder="1" applyAlignment="1">
      <alignment horizontal="right" vertical="center"/>
    </xf>
    <xf numFmtId="3" fontId="8" fillId="0" borderId="53" xfId="6" applyNumberFormat="1" applyFont="1" applyBorder="1" applyAlignment="1">
      <alignment horizontal="right" vertical="center"/>
    </xf>
    <xf numFmtId="0" fontId="14" fillId="0" borderId="30" xfId="6" applyFont="1" applyBorder="1" applyAlignment="1">
      <alignment horizontal="center" vertical="center" wrapText="1"/>
    </xf>
    <xf numFmtId="0" fontId="14" fillId="0" borderId="31" xfId="6" applyFont="1" applyBorder="1" applyAlignment="1">
      <alignment horizontal="center" vertical="center" wrapText="1"/>
    </xf>
    <xf numFmtId="0" fontId="14" fillId="0" borderId="43" xfId="6" applyFont="1" applyBorder="1" applyAlignment="1">
      <alignment horizontal="center" vertical="center" wrapText="1"/>
    </xf>
    <xf numFmtId="0" fontId="14" fillId="0" borderId="0" xfId="6" applyFont="1" applyAlignment="1">
      <alignment horizontal="center" vertical="center" wrapText="1"/>
    </xf>
    <xf numFmtId="0" fontId="14" fillId="0" borderId="33" xfId="6" applyFont="1" applyBorder="1" applyAlignment="1">
      <alignment horizontal="center" vertical="center" wrapText="1"/>
    </xf>
    <xf numFmtId="0" fontId="14" fillId="0" borderId="34" xfId="6" applyFont="1" applyBorder="1" applyAlignment="1">
      <alignment horizontal="center" vertical="center" wrapText="1"/>
    </xf>
    <xf numFmtId="0" fontId="14" fillId="0" borderId="39" xfId="6" applyFont="1" applyBorder="1" applyAlignment="1">
      <alignment horizontal="center" vertical="center" wrapText="1"/>
    </xf>
    <xf numFmtId="0" fontId="14" fillId="0" borderId="53" xfId="6" applyFont="1" applyBorder="1" applyAlignment="1">
      <alignment horizontal="center" vertical="center" wrapText="1"/>
    </xf>
    <xf numFmtId="3" fontId="8" fillId="0" borderId="43" xfId="6" applyNumberFormat="1" applyFont="1" applyBorder="1" applyAlignment="1">
      <alignment horizontal="center" vertical="center"/>
    </xf>
    <xf numFmtId="3" fontId="8" fillId="0" borderId="0" xfId="6" applyNumberFormat="1" applyFont="1" applyAlignment="1">
      <alignment horizontal="center" vertical="center"/>
    </xf>
    <xf numFmtId="3" fontId="8" fillId="0" borderId="34" xfId="6" applyNumberFormat="1" applyFont="1" applyBorder="1" applyAlignment="1">
      <alignment horizontal="center" vertical="center"/>
    </xf>
    <xf numFmtId="3" fontId="8" fillId="0" borderId="39" xfId="6" applyNumberFormat="1" applyFont="1" applyBorder="1" applyAlignment="1">
      <alignment horizontal="center" vertical="center"/>
    </xf>
    <xf numFmtId="0" fontId="14" fillId="0" borderId="40" xfId="6" applyFont="1" applyBorder="1" applyAlignment="1">
      <alignment horizontal="left" vertical="center"/>
    </xf>
    <xf numFmtId="0" fontId="14" fillId="0" borderId="30" xfId="6" applyFont="1" applyBorder="1" applyAlignment="1">
      <alignment horizontal="left" vertical="center"/>
    </xf>
    <xf numFmtId="0" fontId="14" fillId="0" borderId="31" xfId="6" applyFont="1" applyBorder="1" applyAlignment="1">
      <alignment horizontal="left" vertical="center"/>
    </xf>
    <xf numFmtId="0" fontId="5" fillId="0" borderId="128" xfId="6" applyBorder="1">
      <alignment vertical="center"/>
    </xf>
    <xf numFmtId="3" fontId="8" fillId="0" borderId="33" xfId="6" applyNumberFormat="1" applyFont="1" applyBorder="1" applyAlignment="1">
      <alignment horizontal="center" vertical="center"/>
    </xf>
    <xf numFmtId="3" fontId="8" fillId="0" borderId="53" xfId="6" applyNumberFormat="1" applyFont="1" applyBorder="1" applyAlignment="1">
      <alignment horizontal="center" vertical="center"/>
    </xf>
    <xf numFmtId="0" fontId="14" fillId="0" borderId="36" xfId="6" applyFont="1" applyBorder="1" applyAlignment="1">
      <alignment horizontal="center" vertical="center" textRotation="255"/>
    </xf>
    <xf numFmtId="0" fontId="14" fillId="0" borderId="130" xfId="6" applyFont="1" applyBorder="1" applyAlignment="1">
      <alignment horizontal="center" vertical="center"/>
    </xf>
    <xf numFmtId="0" fontId="14" fillId="0" borderId="131" xfId="6" applyFont="1" applyBorder="1" applyAlignment="1">
      <alignment horizontal="center" vertical="center"/>
    </xf>
    <xf numFmtId="0" fontId="14" fillId="0" borderId="132" xfId="6" applyFont="1" applyBorder="1" applyAlignment="1">
      <alignment horizontal="center" vertical="center"/>
    </xf>
    <xf numFmtId="0" fontId="14" fillId="0" borderId="133" xfId="6" applyFont="1" applyBorder="1" applyAlignment="1">
      <alignment horizontal="center" vertical="center"/>
    </xf>
    <xf numFmtId="0" fontId="14" fillId="0" borderId="134" xfId="6" applyFont="1" applyBorder="1" applyAlignment="1">
      <alignment horizontal="center" vertical="center"/>
    </xf>
    <xf numFmtId="0" fontId="14" fillId="0" borderId="135" xfId="6" applyFont="1" applyBorder="1" applyAlignment="1">
      <alignment horizontal="center" vertical="center"/>
    </xf>
    <xf numFmtId="0" fontId="14" fillId="0" borderId="136" xfId="6" applyFont="1" applyBorder="1" applyAlignment="1">
      <alignment horizontal="center" vertical="center"/>
    </xf>
    <xf numFmtId="0" fontId="14" fillId="0" borderId="137" xfId="6" applyFont="1" applyBorder="1" applyAlignment="1">
      <alignment horizontal="center" vertical="center"/>
    </xf>
    <xf numFmtId="0" fontId="14" fillId="0" borderId="35" xfId="6" applyFont="1" applyBorder="1" applyAlignment="1">
      <alignment horizontal="center" vertical="center"/>
    </xf>
    <xf numFmtId="0" fontId="10" fillId="0" borderId="36" xfId="6" applyFont="1" applyBorder="1" applyAlignment="1">
      <alignment horizontal="center" vertical="center"/>
    </xf>
    <xf numFmtId="0" fontId="14" fillId="0" borderId="33" xfId="6" applyFont="1" applyBorder="1" applyAlignment="1">
      <alignment horizontal="center" vertical="center"/>
    </xf>
    <xf numFmtId="0" fontId="8" fillId="0" borderId="0" xfId="6" applyFont="1" applyAlignment="1">
      <alignment horizontal="center" vertical="center" textRotation="90"/>
    </xf>
    <xf numFmtId="0" fontId="8" fillId="0" borderId="0" xfId="6" applyFont="1" applyAlignment="1">
      <alignment horizontal="center" vertical="center" textRotation="255"/>
    </xf>
    <xf numFmtId="0" fontId="14" fillId="0" borderId="40" xfId="6" applyFont="1" applyBorder="1" applyAlignment="1">
      <alignment horizontal="center" vertical="center" textRotation="255"/>
    </xf>
    <xf numFmtId="0" fontId="14" fillId="0" borderId="30" xfId="6" applyFont="1" applyBorder="1" applyAlignment="1">
      <alignment horizontal="center" vertical="center" textRotation="255"/>
    </xf>
    <xf numFmtId="0" fontId="14" fillId="0" borderId="31" xfId="6" applyFont="1" applyBorder="1" applyAlignment="1">
      <alignment horizontal="center" vertical="center" textRotation="255"/>
    </xf>
    <xf numFmtId="0" fontId="14" fillId="0" borderId="43" xfId="6" applyFont="1" applyBorder="1" applyAlignment="1">
      <alignment horizontal="center" vertical="center" textRotation="255"/>
    </xf>
    <xf numFmtId="0" fontId="14" fillId="0" borderId="0" xfId="6" applyFont="1" applyAlignment="1">
      <alignment horizontal="center" vertical="center" textRotation="255"/>
    </xf>
    <xf numFmtId="0" fontId="14" fillId="0" borderId="33" xfId="6" applyFont="1" applyBorder="1" applyAlignment="1">
      <alignment horizontal="center" vertical="center" textRotation="255"/>
    </xf>
    <xf numFmtId="0" fontId="14" fillId="0" borderId="34" xfId="6" applyFont="1" applyBorder="1" applyAlignment="1">
      <alignment horizontal="center" vertical="center" textRotation="255"/>
    </xf>
    <xf numFmtId="0" fontId="14" fillId="0" borderId="39" xfId="6" applyFont="1" applyBorder="1" applyAlignment="1">
      <alignment horizontal="center" vertical="center" textRotation="255"/>
    </xf>
    <xf numFmtId="0" fontId="14" fillId="0" borderId="53" xfId="6" applyFont="1" applyBorder="1" applyAlignment="1">
      <alignment horizontal="center" vertical="center" textRotation="255"/>
    </xf>
    <xf numFmtId="0" fontId="13" fillId="0" borderId="36" xfId="6" applyFont="1" applyBorder="1" applyAlignment="1">
      <alignment horizontal="center" vertical="center" wrapText="1"/>
    </xf>
    <xf numFmtId="0" fontId="13" fillId="0" borderId="36" xfId="6" applyFont="1" applyBorder="1" applyAlignment="1">
      <alignment horizontal="center" vertical="center"/>
    </xf>
    <xf numFmtId="0" fontId="19" fillId="0" borderId="36" xfId="6" applyFont="1" applyBorder="1" applyAlignment="1">
      <alignment horizontal="center" vertical="center"/>
    </xf>
    <xf numFmtId="0" fontId="8" fillId="0" borderId="166" xfId="6" applyFont="1" applyBorder="1" applyAlignment="1">
      <alignment horizontal="center" vertical="center"/>
    </xf>
    <xf numFmtId="0" fontId="8" fillId="0" borderId="167" xfId="6" applyFont="1" applyBorder="1" applyAlignment="1">
      <alignment horizontal="center" vertical="center"/>
    </xf>
    <xf numFmtId="0" fontId="8" fillId="0" borderId="168" xfId="6" applyFont="1" applyBorder="1" applyAlignment="1">
      <alignment horizontal="center" vertical="center"/>
    </xf>
    <xf numFmtId="0" fontId="8" fillId="0" borderId="169" xfId="6" applyFont="1" applyBorder="1" applyAlignment="1">
      <alignment horizontal="center" vertical="center"/>
    </xf>
    <xf numFmtId="0" fontId="8" fillId="0" borderId="170" xfId="6" applyFont="1" applyBorder="1" applyAlignment="1">
      <alignment horizontal="center" vertical="center"/>
    </xf>
    <xf numFmtId="0" fontId="8" fillId="0" borderId="171" xfId="6" applyFont="1" applyBorder="1" applyAlignment="1">
      <alignment horizontal="center" vertical="center"/>
    </xf>
    <xf numFmtId="0" fontId="8" fillId="0" borderId="172" xfId="6" applyFont="1" applyBorder="1" applyAlignment="1">
      <alignment horizontal="center" vertical="center"/>
    </xf>
    <xf numFmtId="0" fontId="8" fillId="0" borderId="173" xfId="6" applyFont="1" applyBorder="1" applyAlignment="1">
      <alignment horizontal="center" vertical="center"/>
    </xf>
    <xf numFmtId="0" fontId="8" fillId="0" borderId="174" xfId="6" applyFont="1" applyBorder="1" applyAlignment="1">
      <alignment horizontal="center" vertical="center"/>
    </xf>
    <xf numFmtId="0" fontId="8" fillId="0" borderId="0" xfId="6" applyFont="1" applyAlignment="1">
      <alignment horizontal="center" vertical="center" textRotation="180"/>
    </xf>
    <xf numFmtId="0" fontId="56" fillId="0" borderId="36" xfId="6" applyFont="1" applyBorder="1" applyAlignment="1">
      <alignment horizontal="left" vertical="center"/>
    </xf>
    <xf numFmtId="0" fontId="56" fillId="0" borderId="40" xfId="6" applyFont="1" applyBorder="1" applyAlignment="1">
      <alignment horizontal="left" vertical="center"/>
    </xf>
    <xf numFmtId="0" fontId="56" fillId="0" borderId="30" xfId="6" applyFont="1" applyBorder="1" applyAlignment="1">
      <alignment horizontal="left" vertical="center"/>
    </xf>
    <xf numFmtId="0" fontId="56" fillId="0" borderId="43" xfId="6" applyFont="1" applyBorder="1" applyAlignment="1">
      <alignment horizontal="left" vertical="center"/>
    </xf>
    <xf numFmtId="0" fontId="56" fillId="0" borderId="0" xfId="6" applyFont="1" applyAlignment="1">
      <alignment horizontal="left" vertical="center"/>
    </xf>
    <xf numFmtId="0" fontId="56" fillId="0" borderId="34" xfId="6" applyFont="1" applyBorder="1" applyAlignment="1">
      <alignment horizontal="left" vertical="center"/>
    </xf>
    <xf numFmtId="0" fontId="56" fillId="0" borderId="39" xfId="6" applyFont="1" applyBorder="1" applyAlignment="1">
      <alignment horizontal="left" vertical="center"/>
    </xf>
    <xf numFmtId="0" fontId="5" fillId="0" borderId="31" xfId="6" applyBorder="1">
      <alignment vertical="center"/>
    </xf>
    <xf numFmtId="0" fontId="25" fillId="0" borderId="36" xfId="6" applyFont="1" applyBorder="1" applyAlignment="1">
      <alignment horizontal="left" vertical="center"/>
    </xf>
    <xf numFmtId="0" fontId="5" fillId="0" borderId="36" xfId="6" applyBorder="1" applyAlignment="1">
      <alignment horizontal="left" vertical="center"/>
    </xf>
    <xf numFmtId="0" fontId="35" fillId="0" borderId="97" xfId="6" applyFont="1" applyBorder="1" applyAlignment="1">
      <alignment horizontal="center" vertical="center"/>
    </xf>
    <xf numFmtId="0" fontId="35" fillId="0" borderId="98" xfId="6" applyFont="1" applyBorder="1" applyAlignment="1">
      <alignment horizontal="center" vertical="center"/>
    </xf>
    <xf numFmtId="0" fontId="8" fillId="0" borderId="30" xfId="6" applyFont="1" applyBorder="1" applyAlignment="1">
      <alignment horizontal="center" vertical="center"/>
    </xf>
    <xf numFmtId="0" fontId="35" fillId="0" borderId="99" xfId="6" applyFont="1" applyBorder="1" applyAlignment="1">
      <alignment horizontal="center" vertical="center" textRotation="255"/>
    </xf>
    <xf numFmtId="0" fontId="35" fillId="0" borderId="100" xfId="6" applyFont="1" applyBorder="1" applyAlignment="1">
      <alignment horizontal="center" vertical="center" textRotation="255"/>
    </xf>
    <xf numFmtId="0" fontId="35" fillId="0" borderId="103" xfId="6" applyFont="1" applyBorder="1" applyAlignment="1">
      <alignment horizontal="center" vertical="center" textRotation="255"/>
    </xf>
    <xf numFmtId="0" fontId="35" fillId="0" borderId="95" xfId="6" applyFont="1" applyBorder="1" applyAlignment="1">
      <alignment horizontal="center" vertical="center" textRotation="255"/>
    </xf>
    <xf numFmtId="0" fontId="35" fillId="0" borderId="0" xfId="6" applyFont="1" applyAlignment="1">
      <alignment horizontal="center" vertical="center" textRotation="255"/>
    </xf>
    <xf numFmtId="0" fontId="35" fillId="0" borderId="96" xfId="6" applyFont="1" applyBorder="1" applyAlignment="1">
      <alignment horizontal="center" vertical="center" textRotation="255"/>
    </xf>
    <xf numFmtId="0" fontId="35" fillId="0" borderId="97" xfId="6" applyFont="1" applyBorder="1" applyAlignment="1">
      <alignment horizontal="center" vertical="center" textRotation="255"/>
    </xf>
    <xf numFmtId="0" fontId="35" fillId="0" borderId="105" xfId="6" applyFont="1" applyBorder="1" applyAlignment="1">
      <alignment horizontal="center" vertical="center" textRotation="255"/>
    </xf>
    <xf numFmtId="0" fontId="35" fillId="0" borderId="98" xfId="6" applyFont="1" applyBorder="1" applyAlignment="1">
      <alignment horizontal="center" vertical="center" textRotation="255"/>
    </xf>
    <xf numFmtId="0" fontId="35" fillId="0" borderId="157" xfId="6" applyFont="1" applyBorder="1" applyAlignment="1">
      <alignment horizontal="center" vertical="center" textRotation="255"/>
    </xf>
    <xf numFmtId="0" fontId="35" fillId="0" borderId="158" xfId="6" applyFont="1" applyBorder="1" applyAlignment="1">
      <alignment horizontal="center" vertical="center" textRotation="255"/>
    </xf>
    <xf numFmtId="0" fontId="35" fillId="0" borderId="159" xfId="6" applyFont="1" applyBorder="1" applyAlignment="1">
      <alignment horizontal="center" vertical="center" textRotation="255"/>
    </xf>
    <xf numFmtId="0" fontId="35" fillId="0" borderId="160" xfId="6" applyFont="1" applyBorder="1" applyAlignment="1">
      <alignment horizontal="center" vertical="center" textRotation="255"/>
    </xf>
    <xf numFmtId="0" fontId="35" fillId="0" borderId="161" xfId="6" applyFont="1" applyBorder="1" applyAlignment="1">
      <alignment horizontal="center" vertical="center" textRotation="255"/>
    </xf>
    <xf numFmtId="0" fontId="35" fillId="0" borderId="162" xfId="6" applyFont="1" applyBorder="1" applyAlignment="1">
      <alignment horizontal="center" vertical="center" textRotation="255"/>
    </xf>
    <xf numFmtId="0" fontId="35" fillId="0" borderId="163" xfId="6" applyFont="1" applyBorder="1" applyAlignment="1">
      <alignment horizontal="center" vertical="center" textRotation="255"/>
    </xf>
    <xf numFmtId="0" fontId="35" fillId="0" borderId="164" xfId="6" applyFont="1" applyBorder="1" applyAlignment="1">
      <alignment horizontal="center" vertical="center" textRotation="255"/>
    </xf>
    <xf numFmtId="0" fontId="35" fillId="0" borderId="165" xfId="6" applyFont="1" applyBorder="1" applyAlignment="1">
      <alignment horizontal="center" vertical="center" textRotation="255"/>
    </xf>
    <xf numFmtId="0" fontId="18" fillId="5" borderId="4" xfId="8" applyFont="1" applyFill="1" applyBorder="1" applyAlignment="1">
      <alignment horizontal="center" vertical="center"/>
    </xf>
    <xf numFmtId="0" fontId="14" fillId="0" borderId="3" xfId="8" applyFont="1" applyBorder="1" applyAlignment="1">
      <alignment horizontal="center" vertical="center" wrapText="1"/>
    </xf>
    <xf numFmtId="0" fontId="14" fillId="0" borderId="4"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5" xfId="8" applyFont="1" applyBorder="1" applyAlignment="1">
      <alignment horizontal="center" vertical="center" wrapText="1"/>
    </xf>
    <xf numFmtId="0" fontId="14" fillId="0" borderId="0" xfId="8" applyFont="1" applyAlignment="1">
      <alignment horizontal="center" vertical="center" wrapText="1"/>
    </xf>
    <xf numFmtId="0" fontId="14" fillId="0" borderId="20" xfId="8" applyFont="1" applyBorder="1" applyAlignment="1">
      <alignment horizontal="center" vertical="center" wrapText="1"/>
    </xf>
    <xf numFmtId="0" fontId="14" fillId="0" borderId="5" xfId="8" applyFont="1" applyBorder="1" applyAlignment="1">
      <alignment horizontal="center" vertical="center"/>
    </xf>
    <xf numFmtId="0" fontId="14" fillId="0" borderId="0" xfId="8" applyFont="1" applyAlignment="1">
      <alignment horizontal="center" vertical="center"/>
    </xf>
    <xf numFmtId="0" fontId="14" fillId="0" borderId="20" xfId="8" applyFont="1" applyBorder="1" applyAlignment="1">
      <alignment horizontal="center" vertical="center"/>
    </xf>
    <xf numFmtId="0" fontId="14" fillId="0" borderId="27" xfId="8" applyFont="1" applyBorder="1" applyAlignment="1">
      <alignment horizontal="center" vertical="center"/>
    </xf>
    <xf numFmtId="0" fontId="14" fillId="0" borderId="21" xfId="8" applyFont="1" applyBorder="1" applyAlignment="1">
      <alignment horizontal="center" vertical="center"/>
    </xf>
    <xf numFmtId="0" fontId="14" fillId="0" borderId="28" xfId="8" applyFont="1" applyBorder="1" applyAlignment="1">
      <alignment horizontal="center" vertical="center"/>
    </xf>
    <xf numFmtId="0" fontId="14" fillId="0" borderId="41" xfId="8" applyFont="1" applyBorder="1" applyAlignment="1">
      <alignment horizontal="center" vertical="center" wrapText="1"/>
    </xf>
    <xf numFmtId="0" fontId="14" fillId="0" borderId="189" xfId="8" applyFont="1" applyBorder="1" applyAlignment="1">
      <alignment horizontal="center" vertical="center"/>
    </xf>
    <xf numFmtId="0" fontId="14" fillId="0" borderId="190" xfId="8" applyFont="1" applyBorder="1" applyAlignment="1">
      <alignment horizontal="center" vertical="center"/>
    </xf>
    <xf numFmtId="0" fontId="14" fillId="0" borderId="16" xfId="8" applyFont="1" applyBorder="1" applyAlignment="1">
      <alignment horizontal="center" vertical="center"/>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189" xfId="8" applyFont="1" applyBorder="1" applyAlignment="1">
      <alignment horizontal="center" vertical="center" wrapText="1"/>
    </xf>
    <xf numFmtId="0" fontId="14" fillId="0" borderId="190" xfId="8" applyFont="1" applyBorder="1" applyAlignment="1">
      <alignment horizontal="center" vertical="center" wrapText="1"/>
    </xf>
    <xf numFmtId="0" fontId="14" fillId="0" borderId="16" xfId="8" applyFont="1" applyBorder="1" applyAlignment="1">
      <alignment horizontal="center" vertical="center" wrapText="1"/>
    </xf>
    <xf numFmtId="0" fontId="14" fillId="0" borderId="17" xfId="8" applyFont="1" applyBorder="1" applyAlignment="1">
      <alignment horizontal="center" vertical="center" wrapText="1"/>
    </xf>
    <xf numFmtId="0" fontId="14" fillId="0" borderId="18" xfId="8" applyFont="1" applyBorder="1" applyAlignment="1">
      <alignment horizontal="center" vertical="center" wrapText="1"/>
    </xf>
    <xf numFmtId="181" fontId="8" fillId="0" borderId="3" xfId="8" applyNumberFormat="1" applyFont="1" applyBorder="1" applyAlignment="1">
      <alignment horizontal="right" vertical="center"/>
    </xf>
    <xf numFmtId="181" fontId="8" fillId="0" borderId="4" xfId="8" applyNumberFormat="1" applyFont="1" applyBorder="1" applyAlignment="1">
      <alignment horizontal="right" vertical="center"/>
    </xf>
    <xf numFmtId="181" fontId="8" fillId="0" borderId="5" xfId="8" applyNumberFormat="1" applyFont="1" applyBorder="1" applyAlignment="1">
      <alignment horizontal="right" vertical="center"/>
    </xf>
    <xf numFmtId="181" fontId="8" fillId="0" borderId="0" xfId="8" applyNumberFormat="1" applyFont="1" applyAlignment="1">
      <alignment horizontal="right" vertical="center"/>
    </xf>
    <xf numFmtId="181" fontId="8" fillId="0" borderId="27" xfId="8" applyNumberFormat="1" applyFont="1" applyBorder="1" applyAlignment="1">
      <alignment horizontal="right" vertical="center"/>
    </xf>
    <xf numFmtId="181" fontId="8" fillId="0" borderId="21" xfId="8" applyNumberFormat="1" applyFont="1" applyBorder="1" applyAlignment="1">
      <alignment horizontal="right" vertical="center"/>
    </xf>
    <xf numFmtId="0" fontId="8" fillId="0" borderId="19" xfId="8" applyFont="1" applyBorder="1" applyAlignment="1">
      <alignment horizontal="center" vertical="center"/>
    </xf>
    <xf numFmtId="0" fontId="8" fillId="0" borderId="20" xfId="8" applyFont="1" applyBorder="1" applyAlignment="1">
      <alignment horizontal="center" vertical="center"/>
    </xf>
    <xf numFmtId="0" fontId="8" fillId="0" borderId="28" xfId="8" applyFont="1" applyBorder="1" applyAlignment="1">
      <alignment horizontal="center" vertical="center"/>
    </xf>
    <xf numFmtId="0" fontId="11" fillId="0" borderId="0" xfId="8" applyFont="1" applyAlignment="1">
      <alignment horizontal="center" vertical="center"/>
    </xf>
    <xf numFmtId="0" fontId="3" fillId="0" borderId="195" xfId="8" applyBorder="1" applyAlignment="1">
      <alignment horizontal="center" vertical="center"/>
    </xf>
    <xf numFmtId="0" fontId="3" fillId="0" borderId="196" xfId="8" applyBorder="1" applyAlignment="1">
      <alignment horizontal="center" vertical="center"/>
    </xf>
    <xf numFmtId="0" fontId="3" fillId="0" borderId="197" xfId="8" applyBorder="1" applyAlignment="1">
      <alignment horizontal="center" vertical="center"/>
    </xf>
    <xf numFmtId="0" fontId="82" fillId="0" borderId="196" xfId="8" applyFont="1" applyBorder="1" applyAlignment="1">
      <alignment horizontal="center" vertical="center"/>
    </xf>
    <xf numFmtId="0" fontId="82" fillId="0" borderId="197" xfId="8" applyFont="1" applyBorder="1" applyAlignment="1">
      <alignment horizontal="center" vertical="center"/>
    </xf>
    <xf numFmtId="0" fontId="82" fillId="0" borderId="195" xfId="8" applyFont="1" applyBorder="1" applyAlignment="1">
      <alignment horizontal="center" vertical="center"/>
    </xf>
    <xf numFmtId="0" fontId="8" fillId="0" borderId="3" xfId="8" applyFont="1" applyBorder="1" applyAlignment="1">
      <alignment horizontal="left" vertical="center"/>
    </xf>
    <xf numFmtId="0" fontId="8" fillId="0" borderId="4" xfId="8" applyFont="1" applyBorder="1" applyAlignment="1">
      <alignment horizontal="left" vertical="center"/>
    </xf>
    <xf numFmtId="0" fontId="8" fillId="0" borderId="19" xfId="8" applyFont="1" applyBorder="1" applyAlignment="1">
      <alignment horizontal="left" vertical="center"/>
    </xf>
    <xf numFmtId="0" fontId="8" fillId="0" borderId="5" xfId="8" applyFont="1" applyBorder="1" applyAlignment="1">
      <alignment horizontal="left" vertical="center"/>
    </xf>
    <xf numFmtId="0" fontId="8" fillId="0" borderId="0" xfId="8" applyFont="1" applyAlignment="1">
      <alignment horizontal="left" vertical="center"/>
    </xf>
    <xf numFmtId="0" fontId="8" fillId="0" borderId="20" xfId="8" applyFont="1" applyBorder="1" applyAlignment="1">
      <alignment horizontal="left" vertical="center"/>
    </xf>
    <xf numFmtId="0" fontId="8" fillId="0" borderId="27" xfId="8" applyFont="1" applyBorder="1" applyAlignment="1">
      <alignment horizontal="left" vertical="center"/>
    </xf>
    <xf numFmtId="0" fontId="8" fillId="0" borderId="21" xfId="8" applyFont="1" applyBorder="1" applyAlignment="1">
      <alignment horizontal="left" vertical="center"/>
    </xf>
    <xf numFmtId="0" fontId="8" fillId="0" borderId="28" xfId="8" applyFont="1" applyBorder="1" applyAlignment="1">
      <alignment horizontal="left" vertical="center"/>
    </xf>
    <xf numFmtId="0" fontId="13" fillId="5" borderId="30" xfId="8" applyFont="1" applyFill="1" applyBorder="1" applyAlignment="1">
      <alignment horizontal="center" vertical="center" textRotation="255"/>
    </xf>
    <xf numFmtId="0" fontId="13" fillId="5" borderId="0" xfId="8" applyFont="1" applyFill="1" applyAlignment="1">
      <alignment horizontal="center" vertical="center" textRotation="255"/>
    </xf>
    <xf numFmtId="0" fontId="13" fillId="5" borderId="21" xfId="8" applyFont="1" applyFill="1" applyBorder="1" applyAlignment="1">
      <alignment horizontal="center" vertical="center" textRotation="255"/>
    </xf>
    <xf numFmtId="0" fontId="10" fillId="5" borderId="30" xfId="8" applyFont="1" applyFill="1" applyBorder="1" applyAlignment="1">
      <alignment horizontal="center" vertical="center" textRotation="255"/>
    </xf>
    <xf numFmtId="0" fontId="10" fillId="5" borderId="0" xfId="8" applyFont="1" applyFill="1" applyAlignment="1">
      <alignment horizontal="center" vertical="center" textRotation="255"/>
    </xf>
    <xf numFmtId="0" fontId="10" fillId="5" borderId="21" xfId="8" applyFont="1" applyFill="1" applyBorder="1" applyAlignment="1">
      <alignment horizontal="center" vertical="center" textRotation="255"/>
    </xf>
    <xf numFmtId="0" fontId="3" fillId="0" borderId="196" xfId="8" applyBorder="1">
      <alignment vertical="center"/>
    </xf>
    <xf numFmtId="0" fontId="3" fillId="0" borderId="195" xfId="8" applyBorder="1">
      <alignment vertical="center"/>
    </xf>
    <xf numFmtId="0" fontId="14" fillId="0" borderId="41" xfId="8" applyFont="1" applyBorder="1" applyAlignment="1">
      <alignment horizontal="center" vertical="center"/>
    </xf>
    <xf numFmtId="0" fontId="14" fillId="0" borderId="4" xfId="8" applyFont="1" applyBorder="1" applyAlignment="1">
      <alignment horizontal="left" vertical="center"/>
    </xf>
    <xf numFmtId="0" fontId="14" fillId="0" borderId="19" xfId="8" applyFont="1" applyBorder="1" applyAlignment="1">
      <alignment horizontal="left" vertical="center"/>
    </xf>
    <xf numFmtId="0" fontId="14" fillId="0" borderId="0" xfId="8" applyFont="1" applyAlignment="1">
      <alignment horizontal="left" vertical="center"/>
    </xf>
    <xf numFmtId="0" fontId="14" fillId="0" borderId="20" xfId="8" applyFont="1" applyBorder="1" applyAlignment="1">
      <alignment horizontal="left" vertical="center"/>
    </xf>
    <xf numFmtId="0" fontId="14" fillId="0" borderId="21" xfId="8" applyFont="1" applyBorder="1" applyAlignment="1">
      <alignment horizontal="left" vertical="center"/>
    </xf>
    <xf numFmtId="0" fontId="14" fillId="0" borderId="28" xfId="8" applyFont="1" applyBorder="1" applyAlignment="1">
      <alignment horizontal="left" vertical="center"/>
    </xf>
    <xf numFmtId="0" fontId="14" fillId="0" borderId="188" xfId="8" applyFont="1" applyBorder="1" applyAlignment="1">
      <alignment horizontal="center" vertical="center"/>
    </xf>
    <xf numFmtId="0" fontId="14" fillId="0" borderId="149" xfId="8" applyFont="1" applyBorder="1" applyAlignment="1">
      <alignment horizontal="center" vertical="center" wrapText="1"/>
    </xf>
    <xf numFmtId="0" fontId="14" fillId="0" borderId="149" xfId="8" applyFont="1" applyBorder="1" applyAlignment="1">
      <alignment horizontal="center" vertical="center"/>
    </xf>
    <xf numFmtId="0" fontId="8" fillId="0" borderId="149" xfId="8" applyFont="1" applyBorder="1" applyAlignment="1">
      <alignment horizontal="left" vertical="center"/>
    </xf>
    <xf numFmtId="0" fontId="14" fillId="5" borderId="41" xfId="8" applyFont="1" applyFill="1" applyBorder="1" applyAlignment="1">
      <alignment horizontal="left" vertical="center"/>
    </xf>
    <xf numFmtId="0" fontId="14" fillId="5" borderId="189" xfId="8" applyFont="1" applyFill="1" applyBorder="1" applyAlignment="1">
      <alignment horizontal="left" vertical="center"/>
    </xf>
    <xf numFmtId="0" fontId="14" fillId="5" borderId="190" xfId="8" applyFont="1" applyFill="1" applyBorder="1" applyAlignment="1">
      <alignment horizontal="left" vertical="center"/>
    </xf>
    <xf numFmtId="0" fontId="14" fillId="5" borderId="16" xfId="8" applyFont="1" applyFill="1" applyBorder="1" applyAlignment="1">
      <alignment horizontal="left" vertical="center"/>
    </xf>
    <xf numFmtId="0" fontId="14" fillId="5" borderId="17" xfId="8" applyFont="1" applyFill="1" applyBorder="1" applyAlignment="1">
      <alignment horizontal="left" vertical="center"/>
    </xf>
    <xf numFmtId="0" fontId="14" fillId="5" borderId="18" xfId="8" applyFont="1" applyFill="1" applyBorder="1" applyAlignment="1">
      <alignment horizontal="left" vertical="center"/>
    </xf>
    <xf numFmtId="0" fontId="10" fillId="0" borderId="41" xfId="8" applyFont="1" applyBorder="1" applyAlignment="1">
      <alignment horizontal="center" vertical="center"/>
    </xf>
    <xf numFmtId="0" fontId="10" fillId="0" borderId="189" xfId="8" applyFont="1" applyBorder="1" applyAlignment="1">
      <alignment horizontal="center" vertical="center"/>
    </xf>
    <xf numFmtId="0" fontId="10" fillId="0" borderId="190" xfId="8" applyFont="1" applyBorder="1" applyAlignment="1">
      <alignment horizontal="center" vertical="center"/>
    </xf>
    <xf numFmtId="0" fontId="10" fillId="0" borderId="16" xfId="8" applyFont="1" applyBorder="1" applyAlignment="1">
      <alignment horizontal="center" vertical="center"/>
    </xf>
    <xf numFmtId="0" fontId="10" fillId="0" borderId="17" xfId="8" applyFont="1" applyBorder="1" applyAlignment="1">
      <alignment horizontal="center" vertical="center"/>
    </xf>
    <xf numFmtId="0" fontId="10" fillId="0" borderId="18" xfId="8" applyFont="1" applyBorder="1" applyAlignment="1">
      <alignment horizontal="center" vertical="center"/>
    </xf>
    <xf numFmtId="0" fontId="73" fillId="5" borderId="138" xfId="8" applyFont="1" applyFill="1" applyBorder="1" applyAlignment="1">
      <alignment horizontal="center" vertical="center" wrapText="1"/>
    </xf>
    <xf numFmtId="0" fontId="74" fillId="5" borderId="30" xfId="8" applyFont="1" applyFill="1" applyBorder="1" applyAlignment="1">
      <alignment horizontal="center" vertical="center"/>
    </xf>
    <xf numFmtId="0" fontId="74" fillId="5" borderId="5" xfId="8" applyFont="1" applyFill="1" applyBorder="1" applyAlignment="1">
      <alignment horizontal="center" vertical="center"/>
    </xf>
    <xf numFmtId="0" fontId="74" fillId="5" borderId="0" xfId="8" applyFont="1" applyFill="1" applyAlignment="1">
      <alignment horizontal="center" vertical="center"/>
    </xf>
    <xf numFmtId="0" fontId="74" fillId="5" borderId="27" xfId="8" applyFont="1" applyFill="1" applyBorder="1" applyAlignment="1">
      <alignment horizontal="center" vertical="center"/>
    </xf>
    <xf numFmtId="0" fontId="74" fillId="5" borderId="21" xfId="8" applyFont="1" applyFill="1" applyBorder="1" applyAlignment="1">
      <alignment horizontal="center" vertical="center"/>
    </xf>
    <xf numFmtId="0" fontId="8" fillId="0" borderId="191" xfId="8" applyFont="1" applyBorder="1" applyAlignment="1">
      <alignment horizontal="center" vertical="center"/>
    </xf>
    <xf numFmtId="0" fontId="8" fillId="0" borderId="4" xfId="8" applyFont="1" applyBorder="1" applyAlignment="1">
      <alignment horizontal="center" vertical="center"/>
    </xf>
    <xf numFmtId="0" fontId="8" fillId="0" borderId="43" xfId="8" applyFont="1" applyBorder="1" applyAlignment="1">
      <alignment horizontal="center" vertical="center"/>
    </xf>
    <xf numFmtId="0" fontId="8" fillId="0" borderId="0" xfId="8" applyFont="1" applyAlignment="1">
      <alignment horizontal="center" vertical="center"/>
    </xf>
    <xf numFmtId="0" fontId="14" fillId="0" borderId="2" xfId="8" applyFont="1" applyBorder="1" applyAlignment="1">
      <alignment horizontal="center" vertical="center" wrapText="1"/>
    </xf>
    <xf numFmtId="0" fontId="14" fillId="0" borderId="2" xfId="8" applyFont="1" applyBorder="1" applyAlignment="1">
      <alignment horizontal="center" vertical="center"/>
    </xf>
    <xf numFmtId="0" fontId="14" fillId="0" borderId="50" xfId="8" applyFont="1" applyBorder="1" applyAlignment="1">
      <alignment horizontal="right" vertical="center"/>
    </xf>
    <xf numFmtId="0" fontId="14" fillId="0" borderId="0" xfId="8" applyFont="1" applyAlignment="1">
      <alignment horizontal="left" vertical="center" wrapText="1"/>
    </xf>
    <xf numFmtId="0" fontId="3" fillId="0" borderId="197" xfId="8" applyBorder="1">
      <alignment vertical="center"/>
    </xf>
    <xf numFmtId="0" fontId="14" fillId="0" borderId="144" xfId="8" applyFont="1" applyBorder="1" applyAlignment="1">
      <alignment horizontal="center" vertical="center" wrapText="1"/>
    </xf>
    <xf numFmtId="0" fontId="14" fillId="0" borderId="144" xfId="8" applyFont="1" applyBorder="1" applyAlignment="1">
      <alignment horizontal="center" vertical="center"/>
    </xf>
    <xf numFmtId="0" fontId="8" fillId="0" borderId="144" xfId="8" applyFont="1" applyBorder="1" applyAlignment="1">
      <alignment horizontal="left" vertical="center"/>
    </xf>
    <xf numFmtId="0" fontId="3" fillId="0" borderId="198" xfId="8" applyBorder="1">
      <alignment vertical="center"/>
    </xf>
    <xf numFmtId="0" fontId="77" fillId="0" borderId="32" xfId="8" applyFont="1" applyBorder="1" applyAlignment="1">
      <alignment horizontal="center" vertical="center"/>
    </xf>
    <xf numFmtId="0" fontId="18" fillId="0" borderId="21" xfId="8" applyFont="1" applyBorder="1" applyAlignment="1">
      <alignment horizontal="center" vertical="center" wrapText="1"/>
    </xf>
    <xf numFmtId="0" fontId="18" fillId="0" borderId="21" xfId="8" applyFont="1" applyBorder="1" applyAlignment="1">
      <alignment horizontal="center" vertical="center"/>
    </xf>
    <xf numFmtId="0" fontId="8" fillId="0" borderId="192" xfId="8" applyFont="1" applyBorder="1" applyAlignment="1">
      <alignment horizontal="center" vertical="center"/>
    </xf>
    <xf numFmtId="0" fontId="10" fillId="5" borderId="31" xfId="8" applyFont="1" applyFill="1" applyBorder="1" applyAlignment="1">
      <alignment horizontal="center" vertical="center" textRotation="255"/>
    </xf>
    <xf numFmtId="0" fontId="10" fillId="5" borderId="33" xfId="8" applyFont="1" applyFill="1" applyBorder="1" applyAlignment="1">
      <alignment horizontal="center" vertical="center" textRotation="255"/>
    </xf>
    <xf numFmtId="0" fontId="10" fillId="5" borderId="192" xfId="8" applyFont="1" applyFill="1" applyBorder="1" applyAlignment="1">
      <alignment horizontal="center" vertical="center" textRotation="255"/>
    </xf>
    <xf numFmtId="0" fontId="75" fillId="0" borderId="125" xfId="8" applyFont="1" applyBorder="1" applyAlignment="1">
      <alignment horizontal="center" vertical="center" wrapText="1"/>
    </xf>
    <xf numFmtId="0" fontId="75" fillId="0" borderId="125" xfId="8" applyFont="1" applyBorder="1" applyAlignment="1">
      <alignment horizontal="center" vertical="center"/>
    </xf>
    <xf numFmtId="0" fontId="8" fillId="5" borderId="16" xfId="8" applyFont="1" applyFill="1" applyBorder="1" applyAlignment="1">
      <alignment horizontal="left" vertical="center"/>
    </xf>
    <xf numFmtId="0" fontId="8" fillId="5" borderId="17" xfId="8" applyFont="1" applyFill="1" applyBorder="1" applyAlignment="1">
      <alignment horizontal="left" vertical="center"/>
    </xf>
    <xf numFmtId="0" fontId="8" fillId="5" borderId="17" xfId="8" applyFont="1" applyFill="1" applyBorder="1" applyAlignment="1">
      <alignment horizontal="center" vertical="center"/>
    </xf>
    <xf numFmtId="0" fontId="8" fillId="5" borderId="18" xfId="8" applyFont="1" applyFill="1" applyBorder="1" applyAlignment="1">
      <alignment horizontal="center" vertical="center"/>
    </xf>
    <xf numFmtId="0" fontId="8" fillId="0" borderId="3" xfId="8" applyFont="1" applyBorder="1" applyAlignment="1">
      <alignment horizontal="center" vertical="center"/>
    </xf>
    <xf numFmtId="0" fontId="8" fillId="0" borderId="193" xfId="8" applyFont="1" applyBorder="1" applyAlignment="1">
      <alignment horizontal="center" vertical="center"/>
    </xf>
    <xf numFmtId="0" fontId="8" fillId="0" borderId="5" xfId="8" applyFont="1" applyBorder="1" applyAlignment="1">
      <alignment horizontal="center" vertical="center"/>
    </xf>
    <xf numFmtId="0" fontId="8" fillId="0" borderId="33" xfId="8" applyFont="1" applyBorder="1" applyAlignment="1">
      <alignment horizontal="center" vertical="center"/>
    </xf>
    <xf numFmtId="0" fontId="8" fillId="0" borderId="27" xfId="8" applyFont="1" applyBorder="1" applyAlignment="1">
      <alignment horizontal="center" vertical="center"/>
    </xf>
    <xf numFmtId="0" fontId="8" fillId="0" borderId="21" xfId="8" applyFont="1" applyBorder="1" applyAlignment="1">
      <alignment horizontal="center" vertical="center"/>
    </xf>
    <xf numFmtId="0" fontId="10" fillId="0" borderId="1" xfId="8" applyFont="1" applyBorder="1" applyAlignment="1">
      <alignment horizontal="center" vertical="center" wrapText="1"/>
    </xf>
    <xf numFmtId="0" fontId="10" fillId="0" borderId="1" xfId="8" applyFont="1" applyBorder="1" applyAlignment="1">
      <alignment horizontal="center" vertical="center"/>
    </xf>
    <xf numFmtId="0" fontId="10" fillId="0" borderId="6" xfId="8" applyFont="1" applyBorder="1" applyAlignment="1">
      <alignment horizontal="center" vertical="center"/>
    </xf>
    <xf numFmtId="0" fontId="10" fillId="0" borderId="200" xfId="8" applyFont="1" applyBorder="1" applyAlignment="1">
      <alignment horizontal="center" vertical="center"/>
    </xf>
    <xf numFmtId="0" fontId="10" fillId="0" borderId="45" xfId="8" applyFont="1" applyBorder="1" applyAlignment="1">
      <alignment horizontal="center" vertical="center"/>
    </xf>
    <xf numFmtId="0" fontId="10" fillId="0" borderId="49" xfId="8" applyFont="1" applyBorder="1" applyAlignment="1">
      <alignment horizontal="center" vertical="center"/>
    </xf>
    <xf numFmtId="0" fontId="10" fillId="0" borderId="201" xfId="8" applyFont="1" applyBorder="1" applyAlignment="1">
      <alignment horizontal="center" vertical="center"/>
    </xf>
    <xf numFmtId="0" fontId="8" fillId="5" borderId="5" xfId="8" applyFont="1" applyFill="1" applyBorder="1" applyAlignment="1">
      <alignment horizontal="left" vertical="center"/>
    </xf>
    <xf numFmtId="0" fontId="8" fillId="5" borderId="0" xfId="8" applyFont="1" applyFill="1" applyAlignment="1">
      <alignment horizontal="left" vertical="center"/>
    </xf>
    <xf numFmtId="0" fontId="8" fillId="5" borderId="20" xfId="8" applyFont="1" applyFill="1" applyBorder="1" applyAlignment="1">
      <alignment horizontal="left" vertical="center"/>
    </xf>
    <xf numFmtId="0" fontId="8" fillId="5" borderId="51" xfId="8" applyFont="1" applyFill="1" applyBorder="1" applyAlignment="1">
      <alignment horizontal="left" vertical="center"/>
    </xf>
    <xf numFmtId="0" fontId="8" fillId="5" borderId="39" xfId="8" applyFont="1" applyFill="1" applyBorder="1" applyAlignment="1">
      <alignment horizontal="left" vertical="center"/>
    </xf>
    <xf numFmtId="0" fontId="8" fillId="5" borderId="52" xfId="8" applyFont="1" applyFill="1" applyBorder="1" applyAlignment="1">
      <alignment horizontal="left" vertical="center"/>
    </xf>
    <xf numFmtId="0" fontId="3" fillId="0" borderId="199" xfId="8" applyBorder="1" applyAlignment="1">
      <alignment horizontal="center" vertical="center"/>
    </xf>
    <xf numFmtId="0" fontId="76" fillId="0" borderId="1" xfId="8" applyFont="1" applyBorder="1" applyAlignment="1">
      <alignment horizontal="left" vertical="center"/>
    </xf>
    <xf numFmtId="0" fontId="18" fillId="5" borderId="3" xfId="8" applyFont="1" applyFill="1" applyBorder="1" applyAlignment="1">
      <alignment horizontal="center" vertical="center"/>
    </xf>
    <xf numFmtId="0" fontId="14" fillId="0" borderId="43" xfId="8" applyFont="1" applyBorder="1" applyAlignment="1">
      <alignment horizontal="right" vertical="center"/>
    </xf>
    <xf numFmtId="0" fontId="14" fillId="0" borderId="0" xfId="8" applyFont="1" applyAlignment="1">
      <alignment horizontal="right" vertical="center"/>
    </xf>
    <xf numFmtId="0" fontId="14" fillId="0" borderId="20" xfId="8" applyFont="1" applyBorder="1" applyAlignment="1">
      <alignment horizontal="right" vertical="center"/>
    </xf>
    <xf numFmtId="0" fontId="14" fillId="0" borderId="32" xfId="8" applyFont="1" applyBorder="1" applyAlignment="1">
      <alignment horizontal="right" vertical="center"/>
    </xf>
    <xf numFmtId="0" fontId="14" fillId="0" borderId="21" xfId="8" applyFont="1" applyBorder="1" applyAlignment="1">
      <alignment horizontal="right" vertical="center"/>
    </xf>
    <xf numFmtId="0" fontId="14" fillId="0" borderId="28" xfId="8" applyFont="1" applyBorder="1" applyAlignment="1">
      <alignment horizontal="right" vertical="center"/>
    </xf>
    <xf numFmtId="0" fontId="3" fillId="0" borderId="194" xfId="8" applyBorder="1" applyAlignment="1">
      <alignment horizontal="center" vertical="center"/>
    </xf>
    <xf numFmtId="0" fontId="75" fillId="0" borderId="0" xfId="8" applyFont="1" applyAlignment="1">
      <alignment horizontal="right" vertical="top" textRotation="255" wrapText="1"/>
    </xf>
    <xf numFmtId="0" fontId="75" fillId="0" borderId="0" xfId="8" applyFont="1" applyAlignment="1">
      <alignment horizontal="right" vertical="top" textRotation="255"/>
    </xf>
    <xf numFmtId="0" fontId="77" fillId="0" borderId="27" xfId="8" applyFont="1" applyBorder="1" applyAlignment="1">
      <alignment horizontal="center" vertical="center"/>
    </xf>
    <xf numFmtId="0" fontId="10" fillId="0" borderId="16" xfId="8" applyFont="1" applyBorder="1" applyAlignment="1">
      <alignment horizontal="center" vertical="center" wrapText="1"/>
    </xf>
    <xf numFmtId="0" fontId="14" fillId="0" borderId="202" xfId="8" applyFont="1" applyBorder="1" applyAlignment="1">
      <alignment horizontal="center" vertical="center"/>
    </xf>
    <xf numFmtId="0" fontId="14" fillId="0" borderId="203" xfId="8" applyFont="1" applyBorder="1" applyAlignment="1">
      <alignment horizontal="center" vertical="center"/>
    </xf>
    <xf numFmtId="0" fontId="14" fillId="0" borderId="204" xfId="8" applyFont="1" applyBorder="1" applyAlignment="1">
      <alignment horizontal="center" vertical="center"/>
    </xf>
    <xf numFmtId="0" fontId="14" fillId="0" borderId="205" xfId="8" applyFont="1" applyBorder="1" applyAlignment="1">
      <alignment horizontal="center" vertical="center"/>
    </xf>
    <xf numFmtId="0" fontId="14" fillId="0" borderId="134" xfId="8" applyFont="1" applyBorder="1" applyAlignment="1">
      <alignment horizontal="center" vertical="center"/>
    </xf>
    <xf numFmtId="0" fontId="14" fillId="0" borderId="206" xfId="8" applyFont="1" applyBorder="1" applyAlignment="1">
      <alignment horizontal="center" vertical="center"/>
    </xf>
    <xf numFmtId="0" fontId="14" fillId="0" borderId="207" xfId="8" applyFont="1" applyBorder="1" applyAlignment="1">
      <alignment horizontal="center" vertical="center"/>
    </xf>
    <xf numFmtId="0" fontId="14" fillId="0" borderId="208" xfId="8" applyFont="1" applyBorder="1" applyAlignment="1">
      <alignment horizontal="center" vertical="center"/>
    </xf>
    <xf numFmtId="0" fontId="14" fillId="0" borderId="209" xfId="8" applyFont="1" applyBorder="1" applyAlignment="1">
      <alignment horizontal="center" vertical="center"/>
    </xf>
    <xf numFmtId="0" fontId="8" fillId="0" borderId="138" xfId="8" applyFont="1" applyBorder="1" applyAlignment="1">
      <alignment horizontal="center" vertical="center"/>
    </xf>
    <xf numFmtId="0" fontId="8" fillId="0" borderId="30" xfId="8" applyFont="1" applyBorder="1" applyAlignment="1">
      <alignment horizontal="center" vertical="center"/>
    </xf>
    <xf numFmtId="0" fontId="8" fillId="0" borderId="139" xfId="8" applyFont="1" applyBorder="1" applyAlignment="1">
      <alignment horizontal="center" vertical="center"/>
    </xf>
    <xf numFmtId="0" fontId="14" fillId="0" borderId="141" xfId="8" applyFont="1" applyBorder="1" applyAlignment="1">
      <alignment horizontal="center" vertical="center"/>
    </xf>
    <xf numFmtId="0" fontId="75" fillId="0" borderId="0" xfId="8" applyFont="1" applyAlignment="1">
      <alignment horizontal="center" vertical="top" textRotation="255"/>
    </xf>
    <xf numFmtId="0" fontId="75" fillId="0" borderId="0" xfId="8" applyFont="1" applyAlignment="1">
      <alignment horizontal="center" vertical="top" textRotation="255" wrapText="1"/>
    </xf>
    <xf numFmtId="0" fontId="77" fillId="0" borderId="3" xfId="8" applyFont="1" applyBorder="1" applyAlignment="1">
      <alignment horizontal="center" vertical="center"/>
    </xf>
    <xf numFmtId="0" fontId="77" fillId="0" borderId="4" xfId="8" applyFont="1" applyBorder="1" applyAlignment="1">
      <alignment horizontal="center" vertical="center"/>
    </xf>
    <xf numFmtId="0" fontId="77" fillId="0" borderId="193" xfId="8" applyFont="1" applyBorder="1" applyAlignment="1">
      <alignment horizontal="center" vertical="center"/>
    </xf>
    <xf numFmtId="0" fontId="77" fillId="0" borderId="5" xfId="8" applyFont="1" applyBorder="1" applyAlignment="1">
      <alignment horizontal="center" vertical="center"/>
    </xf>
    <xf numFmtId="0" fontId="77" fillId="0" borderId="0" xfId="8" applyFont="1" applyAlignment="1">
      <alignment horizontal="center" vertical="center"/>
    </xf>
    <xf numFmtId="0" fontId="77" fillId="0" borderId="33" xfId="8" applyFont="1" applyBorder="1" applyAlignment="1">
      <alignment horizontal="center" vertical="center"/>
    </xf>
    <xf numFmtId="0" fontId="77" fillId="0" borderId="21" xfId="8" applyFont="1" applyBorder="1" applyAlignment="1">
      <alignment horizontal="center" vertical="center"/>
    </xf>
    <xf numFmtId="0" fontId="77" fillId="0" borderId="192" xfId="8" applyFont="1" applyBorder="1" applyAlignment="1">
      <alignment horizontal="center" vertical="center"/>
    </xf>
    <xf numFmtId="0" fontId="13" fillId="0" borderId="19" xfId="8" applyFont="1" applyBorder="1" applyAlignment="1">
      <alignment horizontal="center" vertical="center"/>
    </xf>
    <xf numFmtId="0" fontId="13" fillId="0" borderId="20" xfId="8" applyFont="1" applyBorder="1" applyAlignment="1">
      <alignment horizontal="center" vertical="center"/>
    </xf>
    <xf numFmtId="0" fontId="13" fillId="0" borderId="28" xfId="8" applyFont="1" applyBorder="1" applyAlignment="1">
      <alignment horizontal="center" vertical="center"/>
    </xf>
    <xf numFmtId="0" fontId="3" fillId="0" borderId="202" xfId="8" applyBorder="1" applyAlignment="1">
      <alignment horizontal="center" vertical="center"/>
    </xf>
    <xf numFmtId="0" fontId="3" fillId="0" borderId="203" xfId="8" applyBorder="1" applyAlignment="1">
      <alignment horizontal="center" vertical="center"/>
    </xf>
    <xf numFmtId="0" fontId="3" fillId="0" borderId="204" xfId="8" applyBorder="1" applyAlignment="1">
      <alignment horizontal="center" vertical="center"/>
    </xf>
    <xf numFmtId="0" fontId="3" fillId="0" borderId="205" xfId="8" applyBorder="1" applyAlignment="1">
      <alignment horizontal="center" vertical="center"/>
    </xf>
    <xf numFmtId="0" fontId="3" fillId="0" borderId="134" xfId="8" applyBorder="1" applyAlignment="1">
      <alignment horizontal="center" vertical="center"/>
    </xf>
    <xf numFmtId="0" fontId="3" fillId="0" borderId="206" xfId="8" applyBorder="1" applyAlignment="1">
      <alignment horizontal="center" vertical="center"/>
    </xf>
    <xf numFmtId="0" fontId="3" fillId="0" borderId="207" xfId="8" applyBorder="1" applyAlignment="1">
      <alignment horizontal="center" vertical="center"/>
    </xf>
    <xf numFmtId="0" fontId="3" fillId="0" borderId="208" xfId="8" applyBorder="1" applyAlignment="1">
      <alignment horizontal="center" vertical="center"/>
    </xf>
    <xf numFmtId="0" fontId="3" fillId="0" borderId="209" xfId="8" applyBorder="1" applyAlignment="1">
      <alignment horizontal="center" vertical="center"/>
    </xf>
    <xf numFmtId="0" fontId="80" fillId="0" borderId="4" xfId="8" applyFont="1" applyBorder="1" applyAlignment="1">
      <alignment horizontal="center" vertical="center" wrapText="1"/>
    </xf>
    <xf numFmtId="0" fontId="80" fillId="0" borderId="19" xfId="8" applyFont="1" applyBorder="1" applyAlignment="1">
      <alignment horizontal="center" vertical="center" wrapText="1"/>
    </xf>
    <xf numFmtId="0" fontId="80" fillId="0" borderId="0" xfId="8" applyFont="1" applyAlignment="1">
      <alignment horizontal="center" vertical="center" wrapText="1"/>
    </xf>
    <xf numFmtId="0" fontId="80" fillId="0" borderId="20" xfId="8" applyFont="1" applyBorder="1" applyAlignment="1">
      <alignment horizontal="center" vertical="center" wrapText="1"/>
    </xf>
    <xf numFmtId="0" fontId="80" fillId="0" borderId="21" xfId="8" applyFont="1" applyBorder="1" applyAlignment="1">
      <alignment horizontal="center" vertical="center" wrapText="1"/>
    </xf>
    <xf numFmtId="0" fontId="80" fillId="0" borderId="28" xfId="8" applyFont="1" applyBorder="1" applyAlignment="1">
      <alignment horizontal="center" vertical="center" wrapText="1"/>
    </xf>
    <xf numFmtId="0" fontId="14" fillId="0" borderId="2" xfId="8" applyFont="1" applyBorder="1" applyAlignment="1">
      <alignment horizontal="left" vertical="center"/>
    </xf>
    <xf numFmtId="0" fontId="14" fillId="0" borderId="4" xfId="8" applyFont="1" applyBorder="1" applyAlignment="1">
      <alignment horizontal="center" vertical="center"/>
    </xf>
    <xf numFmtId="0" fontId="13" fillId="0" borderId="4" xfId="8" applyFont="1" applyBorder="1" applyAlignment="1">
      <alignment horizontal="center" vertical="center"/>
    </xf>
    <xf numFmtId="0" fontId="13" fillId="0" borderId="0" xfId="8" applyFont="1" applyAlignment="1">
      <alignment horizontal="center" vertical="center"/>
    </xf>
    <xf numFmtId="0" fontId="13" fillId="0" borderId="21" xfId="8" applyFont="1" applyBorder="1" applyAlignment="1">
      <alignment horizontal="center" vertical="center"/>
    </xf>
    <xf numFmtId="0" fontId="8" fillId="0" borderId="2" xfId="8" applyFont="1" applyBorder="1" applyAlignment="1">
      <alignment horizontal="left" vertical="center"/>
    </xf>
    <xf numFmtId="0" fontId="82" fillId="0" borderId="198" xfId="8" applyFont="1" applyBorder="1" applyAlignment="1">
      <alignment horizontal="center" vertical="center"/>
    </xf>
    <xf numFmtId="0" fontId="14" fillId="0" borderId="3" xfId="8" applyFont="1" applyBorder="1" applyAlignment="1">
      <alignment horizontal="center" vertical="center"/>
    </xf>
    <xf numFmtId="0" fontId="14" fillId="0" borderId="152" xfId="8" applyFont="1" applyBorder="1" applyAlignment="1">
      <alignment horizontal="center" vertical="center"/>
    </xf>
    <xf numFmtId="0" fontId="80" fillId="0" borderId="39" xfId="8" applyFont="1" applyBorder="1" applyAlignment="1">
      <alignment horizontal="center" vertical="center" wrapText="1"/>
    </xf>
    <xf numFmtId="0" fontId="80" fillId="0" borderId="52" xfId="8" applyFont="1" applyBorder="1" applyAlignment="1">
      <alignment horizontal="center" vertical="center" wrapText="1"/>
    </xf>
    <xf numFmtId="0" fontId="85" fillId="0" borderId="3" xfId="8" applyFont="1" applyBorder="1" applyAlignment="1">
      <alignment horizontal="center" vertical="top"/>
    </xf>
    <xf numFmtId="0" fontId="85" fillId="0" borderId="5" xfId="8" applyFont="1" applyBorder="1" applyAlignment="1">
      <alignment horizontal="center" vertical="top"/>
    </xf>
    <xf numFmtId="0" fontId="85" fillId="0" borderId="4" xfId="8" applyFont="1" applyBorder="1" applyAlignment="1">
      <alignment horizontal="left" vertical="top" wrapText="1"/>
    </xf>
    <xf numFmtId="0" fontId="85" fillId="0" borderId="193" xfId="8" applyFont="1" applyBorder="1" applyAlignment="1">
      <alignment horizontal="left" vertical="top" wrapText="1"/>
    </xf>
    <xf numFmtId="0" fontId="85" fillId="0" borderId="0" xfId="8" applyFont="1" applyAlignment="1">
      <alignment horizontal="left" vertical="top" wrapText="1"/>
    </xf>
    <xf numFmtId="0" fontId="85" fillId="0" borderId="33" xfId="8" applyFont="1" applyBorder="1" applyAlignment="1">
      <alignment horizontal="left" vertical="top" wrapText="1"/>
    </xf>
    <xf numFmtId="0" fontId="14" fillId="0" borderId="212" xfId="8" applyFont="1" applyBorder="1">
      <alignment vertical="center"/>
    </xf>
    <xf numFmtId="0" fontId="14" fillId="0" borderId="5" xfId="8" applyFont="1" applyBorder="1" applyAlignment="1">
      <alignment horizontal="left" vertical="center"/>
    </xf>
    <xf numFmtId="0" fontId="86" fillId="0" borderId="5" xfId="8" applyFont="1" applyBorder="1" applyAlignment="1">
      <alignment horizontal="center" vertical="center"/>
    </xf>
    <xf numFmtId="0" fontId="86" fillId="0" borderId="51" xfId="8" applyFont="1" applyBorder="1" applyAlignment="1">
      <alignment horizontal="center" vertical="center"/>
    </xf>
    <xf numFmtId="0" fontId="85" fillId="0" borderId="0" xfId="8" applyFont="1" applyAlignment="1">
      <alignment horizontal="left" vertical="top"/>
    </xf>
    <xf numFmtId="0" fontId="85" fillId="0" borderId="33" xfId="8" applyFont="1" applyBorder="1" applyAlignment="1">
      <alignment horizontal="left" vertical="top"/>
    </xf>
    <xf numFmtId="0" fontId="85" fillId="0" borderId="39" xfId="8" applyFont="1" applyBorder="1" applyAlignment="1">
      <alignment horizontal="left" vertical="top"/>
    </xf>
    <xf numFmtId="0" fontId="85" fillId="0" borderId="53" xfId="8" applyFont="1" applyBorder="1" applyAlignment="1">
      <alignment horizontal="left" vertical="top"/>
    </xf>
    <xf numFmtId="0" fontId="14" fillId="0" borderId="210" xfId="8" applyFont="1" applyBorder="1" applyAlignment="1">
      <alignment horizontal="center" vertical="center"/>
    </xf>
    <xf numFmtId="0" fontId="14" fillId="0" borderId="211" xfId="8" applyFont="1" applyBorder="1" applyAlignment="1">
      <alignment horizontal="left" vertical="center" wrapText="1"/>
    </xf>
    <xf numFmtId="0" fontId="14" fillId="0" borderId="211" xfId="8" applyFont="1" applyBorder="1" applyAlignment="1">
      <alignment horizontal="left" vertical="center"/>
    </xf>
    <xf numFmtId="0" fontId="10" fillId="0" borderId="2" xfId="8" applyFont="1" applyBorder="1" applyAlignment="1">
      <alignment horizontal="center" vertical="center" wrapText="1"/>
    </xf>
    <xf numFmtId="0" fontId="10" fillId="0" borderId="2" xfId="8" applyFont="1" applyBorder="1" applyAlignment="1">
      <alignment horizontal="center" vertical="center"/>
    </xf>
    <xf numFmtId="0" fontId="77" fillId="0" borderId="3" xfId="8" applyFont="1" applyBorder="1" applyAlignment="1">
      <alignment horizontal="left" vertical="center"/>
    </xf>
    <xf numFmtId="0" fontId="77" fillId="0" borderId="4" xfId="8" applyFont="1" applyBorder="1" applyAlignment="1">
      <alignment horizontal="left" vertical="center"/>
    </xf>
    <xf numFmtId="0" fontId="77" fillId="0" borderId="193" xfId="8" applyFont="1" applyBorder="1" applyAlignment="1">
      <alignment horizontal="left" vertical="center"/>
    </xf>
    <xf numFmtId="0" fontId="77" fillId="0" borderId="5" xfId="8" applyFont="1" applyBorder="1" applyAlignment="1">
      <alignment horizontal="left" vertical="center"/>
    </xf>
    <xf numFmtId="0" fontId="77" fillId="0" borderId="0" xfId="8" applyFont="1" applyAlignment="1">
      <alignment horizontal="left" vertical="center"/>
    </xf>
    <xf numFmtId="0" fontId="77" fillId="0" borderId="33" xfId="8" applyFont="1" applyBorder="1" applyAlignment="1">
      <alignment horizontal="left" vertical="center"/>
    </xf>
    <xf numFmtId="0" fontId="77" fillId="0" borderId="27" xfId="8" applyFont="1" applyBorder="1" applyAlignment="1">
      <alignment horizontal="left" vertical="center"/>
    </xf>
    <xf numFmtId="0" fontId="77" fillId="0" borderId="21" xfId="8" applyFont="1" applyBorder="1" applyAlignment="1">
      <alignment horizontal="left" vertical="center"/>
    </xf>
    <xf numFmtId="0" fontId="77" fillId="0" borderId="192" xfId="8" applyFont="1" applyBorder="1" applyAlignment="1">
      <alignment horizontal="left" vertical="center"/>
    </xf>
    <xf numFmtId="0" fontId="14" fillId="0" borderId="50" xfId="8" applyFont="1" applyBorder="1" applyAlignment="1">
      <alignment horizontal="center" vertical="center"/>
    </xf>
    <xf numFmtId="0" fontId="14" fillId="0" borderId="213" xfId="8" applyFont="1" applyBorder="1" applyAlignment="1">
      <alignment horizontal="center" vertical="center"/>
    </xf>
    <xf numFmtId="0" fontId="80" fillId="0" borderId="200" xfId="8" applyFont="1" applyBorder="1" applyAlignment="1">
      <alignment horizontal="center" vertical="center" wrapText="1"/>
    </xf>
    <xf numFmtId="0" fontId="80" fillId="0" borderId="200" xfId="8" applyFont="1" applyBorder="1" applyAlignment="1">
      <alignment horizontal="center" vertical="center"/>
    </xf>
    <xf numFmtId="0" fontId="80" fillId="0" borderId="144" xfId="8" applyFont="1" applyBorder="1" applyAlignment="1">
      <alignment horizontal="center" vertical="center"/>
    </xf>
    <xf numFmtId="0" fontId="14" fillId="0" borderId="194" xfId="8" applyFont="1" applyBorder="1" applyAlignment="1">
      <alignment horizontal="center" vertical="center" wrapText="1"/>
    </xf>
    <xf numFmtId="0" fontId="14" fillId="0" borderId="194" xfId="8" applyFont="1" applyBorder="1" applyAlignment="1">
      <alignment horizontal="center" vertical="center"/>
    </xf>
    <xf numFmtId="0" fontId="10" fillId="0" borderId="194" xfId="8" applyFont="1" applyBorder="1" applyAlignment="1">
      <alignment horizontal="center" vertical="center" wrapText="1"/>
    </xf>
    <xf numFmtId="0" fontId="10" fillId="0" borderId="194" xfId="8" applyFont="1" applyBorder="1" applyAlignment="1">
      <alignment horizontal="center" vertical="center"/>
    </xf>
    <xf numFmtId="0" fontId="79" fillId="0" borderId="188" xfId="8" applyFont="1" applyBorder="1" applyAlignment="1">
      <alignment horizontal="center" vertical="center" textRotation="255"/>
    </xf>
    <xf numFmtId="0" fontId="79" fillId="0" borderId="148" xfId="8" applyFont="1" applyBorder="1" applyAlignment="1">
      <alignment horizontal="center" vertical="center" textRotation="255"/>
    </xf>
    <xf numFmtId="0" fontId="14" fillId="0" borderId="138" xfId="8" applyFont="1" applyBorder="1" applyAlignment="1">
      <alignment horizontal="center" vertical="center" wrapText="1"/>
    </xf>
    <xf numFmtId="0" fontId="14" fillId="0" borderId="30" xfId="8" applyFont="1" applyBorder="1" applyAlignment="1">
      <alignment horizontal="center" vertical="center"/>
    </xf>
    <xf numFmtId="0" fontId="14" fillId="0" borderId="139" xfId="8" applyFont="1" applyBorder="1" applyAlignment="1">
      <alignment horizontal="center" vertical="center"/>
    </xf>
    <xf numFmtId="0" fontId="14" fillId="0" borderId="3" xfId="8" applyFont="1" applyBorder="1" applyAlignment="1">
      <alignment horizontal="left" vertical="center"/>
    </xf>
    <xf numFmtId="0" fontId="14" fillId="0" borderId="27" xfId="8" applyFont="1" applyBorder="1" applyAlignment="1">
      <alignment horizontal="left" vertical="center"/>
    </xf>
    <xf numFmtId="0" fontId="8" fillId="0" borderId="144" xfId="8" applyFont="1" applyBorder="1" applyAlignment="1">
      <alignment horizontal="center" vertical="center"/>
    </xf>
    <xf numFmtId="0" fontId="18" fillId="0" borderId="16" xfId="8" applyFont="1" applyBorder="1" applyAlignment="1">
      <alignment horizontal="left" vertical="center" wrapText="1"/>
    </xf>
    <xf numFmtId="0" fontId="18" fillId="0" borderId="16" xfId="8" applyFont="1" applyBorder="1" applyAlignment="1">
      <alignment horizontal="left" vertical="center"/>
    </xf>
    <xf numFmtId="0" fontId="18" fillId="0" borderId="152" xfId="8" applyFont="1" applyBorder="1" applyAlignment="1">
      <alignment horizontal="left" vertical="center"/>
    </xf>
    <xf numFmtId="0" fontId="8" fillId="0" borderId="151" xfId="8" applyFont="1" applyBorder="1" applyAlignment="1">
      <alignment horizontal="center" vertical="center"/>
    </xf>
    <xf numFmtId="0" fontId="14" fillId="0" borderId="151" xfId="8" applyFont="1" applyBorder="1" applyAlignment="1">
      <alignment horizontal="center" vertical="center"/>
    </xf>
    <xf numFmtId="0" fontId="8" fillId="0" borderId="214" xfId="8" applyFont="1" applyBorder="1" applyAlignment="1">
      <alignment horizontal="center" vertical="center"/>
    </xf>
    <xf numFmtId="0" fontId="14" fillId="0" borderId="46" xfId="8" applyFont="1" applyBorder="1" applyAlignment="1">
      <alignment horizontal="center" vertical="center"/>
    </xf>
    <xf numFmtId="0" fontId="14" fillId="0" borderId="47" xfId="8" applyFont="1" applyBorder="1" applyAlignment="1">
      <alignment horizontal="center" vertical="center"/>
    </xf>
    <xf numFmtId="0" fontId="8" fillId="0" borderId="2" xfId="8" applyFont="1" applyBorder="1" applyAlignment="1">
      <alignment horizontal="center" vertical="center"/>
    </xf>
    <xf numFmtId="0" fontId="8" fillId="0" borderId="17" xfId="8" applyFont="1" applyBorder="1" applyAlignment="1">
      <alignment horizontal="center" vertical="center"/>
    </xf>
    <xf numFmtId="0" fontId="8" fillId="0" borderId="47" xfId="8" applyFont="1" applyBorder="1">
      <alignment vertical="center"/>
    </xf>
    <xf numFmtId="0" fontId="8" fillId="0" borderId="18" xfId="8" applyFont="1" applyBorder="1" applyAlignment="1">
      <alignment horizontal="center" vertical="center"/>
    </xf>
    <xf numFmtId="0" fontId="8" fillId="0" borderId="149" xfId="8" applyFont="1" applyBorder="1" applyAlignment="1">
      <alignment horizontal="center" vertical="center"/>
    </xf>
    <xf numFmtId="0" fontId="18" fillId="0" borderId="149" xfId="8" applyFont="1" applyBorder="1" applyAlignment="1">
      <alignment horizontal="center" vertical="center" wrapText="1"/>
    </xf>
    <xf numFmtId="0" fontId="18" fillId="0" borderId="149" xfId="8" applyFont="1" applyBorder="1" applyAlignment="1">
      <alignment horizontal="center" vertical="center"/>
    </xf>
    <xf numFmtId="0" fontId="8" fillId="0" borderId="42" xfId="8" applyFont="1" applyBorder="1" applyAlignment="1">
      <alignment horizontal="center" vertical="center"/>
    </xf>
    <xf numFmtId="0" fontId="8" fillId="0" borderId="2" xfId="8" applyFont="1" applyBorder="1">
      <alignment vertical="center"/>
    </xf>
    <xf numFmtId="0" fontId="14" fillId="0" borderId="27" xfId="8" applyFont="1" applyBorder="1" applyAlignment="1">
      <alignment horizontal="center" vertical="center" wrapText="1"/>
    </xf>
    <xf numFmtId="0" fontId="14" fillId="0" borderId="21" xfId="8" applyFont="1" applyBorder="1" applyAlignment="1">
      <alignment horizontal="center" vertical="center" wrapText="1"/>
    </xf>
    <xf numFmtId="0" fontId="13" fillId="0" borderId="17" xfId="8" applyFont="1" applyBorder="1" applyAlignment="1">
      <alignment horizontal="center" vertical="center"/>
    </xf>
    <xf numFmtId="3" fontId="8" fillId="0" borderId="2" xfId="8" applyNumberFormat="1" applyFont="1" applyBorder="1" applyAlignment="1">
      <alignment horizontal="right" vertical="center"/>
    </xf>
    <xf numFmtId="0" fontId="89" fillId="0" borderId="2" xfId="8" applyFont="1" applyBorder="1" applyAlignment="1">
      <alignment horizontal="center" vertical="center"/>
    </xf>
    <xf numFmtId="0" fontId="82" fillId="0" borderId="215" xfId="8" applyFont="1" applyBorder="1" applyAlignment="1">
      <alignment horizontal="center" vertical="center"/>
    </xf>
    <xf numFmtId="0" fontId="82" fillId="0" borderId="216" xfId="8" applyFont="1" applyBorder="1" applyAlignment="1">
      <alignment horizontal="center" vertical="center"/>
    </xf>
    <xf numFmtId="0" fontId="82" fillId="0" borderId="217" xfId="8" applyFont="1" applyBorder="1" applyAlignment="1">
      <alignment horizontal="center" vertical="center"/>
    </xf>
    <xf numFmtId="0" fontId="13" fillId="0" borderId="151" xfId="8" applyFont="1" applyBorder="1" applyAlignment="1">
      <alignment horizontal="center" vertical="center"/>
    </xf>
    <xf numFmtId="0" fontId="89" fillId="0" borderId="144" xfId="8" applyFont="1" applyBorder="1" applyAlignment="1">
      <alignment horizontal="center" vertical="center"/>
    </xf>
    <xf numFmtId="0" fontId="8" fillId="0" borderId="51" xfId="8" applyFont="1" applyBorder="1" applyAlignment="1">
      <alignment horizontal="center" vertical="center"/>
    </xf>
    <xf numFmtId="0" fontId="8" fillId="0" borderId="39" xfId="8" applyFont="1" applyBorder="1" applyAlignment="1">
      <alignment horizontal="center" vertical="center"/>
    </xf>
    <xf numFmtId="0" fontId="8" fillId="0" borderId="52" xfId="8" applyFont="1" applyBorder="1" applyAlignment="1">
      <alignment horizontal="center" vertical="center"/>
    </xf>
    <xf numFmtId="3" fontId="8" fillId="0" borderId="144" xfId="8" applyNumberFormat="1" applyFont="1" applyBorder="1" applyAlignment="1">
      <alignment horizontal="right" vertical="center"/>
    </xf>
    <xf numFmtId="0" fontId="8" fillId="0" borderId="145" xfId="8" applyFont="1" applyBorder="1">
      <alignment vertical="center"/>
    </xf>
    <xf numFmtId="0" fontId="8" fillId="0" borderId="144" xfId="8" applyFont="1" applyBorder="1">
      <alignment vertical="center"/>
    </xf>
    <xf numFmtId="0" fontId="14" fillId="0" borderId="51" xfId="8" applyFont="1" applyBorder="1" applyAlignment="1">
      <alignment horizontal="center" vertical="center"/>
    </xf>
    <xf numFmtId="0" fontId="14" fillId="0" borderId="39" xfId="8" applyFont="1" applyBorder="1" applyAlignment="1">
      <alignment horizontal="center" vertical="center"/>
    </xf>
    <xf numFmtId="0" fontId="87" fillId="0" borderId="30" xfId="8" applyFont="1" applyBorder="1" applyAlignment="1">
      <alignment horizontal="left" vertical="center"/>
    </xf>
    <xf numFmtId="0" fontId="87" fillId="0" borderId="39" xfId="8" applyFont="1" applyBorder="1" applyAlignment="1">
      <alignment horizontal="left" vertical="center"/>
    </xf>
    <xf numFmtId="0" fontId="80" fillId="0" borderId="40" xfId="8" applyFont="1" applyBorder="1" applyAlignment="1">
      <alignment horizontal="center" vertical="center" wrapText="1"/>
    </xf>
    <xf numFmtId="0" fontId="80" fillId="0" borderId="30" xfId="8" applyFont="1" applyBorder="1" applyAlignment="1">
      <alignment horizontal="center" vertical="center" wrapText="1"/>
    </xf>
    <xf numFmtId="0" fontId="80" fillId="0" borderId="139" xfId="8" applyFont="1" applyBorder="1" applyAlignment="1">
      <alignment horizontal="center" vertical="center" wrapText="1"/>
    </xf>
    <xf numFmtId="0" fontId="80" fillId="0" borderId="43" xfId="8" applyFont="1" applyBorder="1" applyAlignment="1">
      <alignment horizontal="center" vertical="center" wrapText="1"/>
    </xf>
    <xf numFmtId="0" fontId="80" fillId="0" borderId="34" xfId="8" applyFont="1" applyBorder="1" applyAlignment="1">
      <alignment horizontal="center" vertical="center" wrapText="1"/>
    </xf>
    <xf numFmtId="0" fontId="8" fillId="0" borderId="5" xfId="0" applyFont="1" applyBorder="1" applyAlignment="1">
      <alignment horizontal="center" vertical="center"/>
    </xf>
    <xf numFmtId="0" fontId="0" fillId="0" borderId="0" xfId="0">
      <alignment vertical="center"/>
    </xf>
    <xf numFmtId="0" fontId="8" fillId="0" borderId="80" xfId="0" applyFont="1" applyBorder="1" applyAlignment="1">
      <alignment horizontal="center" vertical="center"/>
    </xf>
    <xf numFmtId="0" fontId="8" fillId="0" borderId="49" xfId="0" applyFont="1" applyBorder="1" applyAlignment="1">
      <alignment horizontal="left" vertical="center"/>
    </xf>
    <xf numFmtId="0" fontId="8" fillId="0" borderId="81" xfId="0" applyFont="1" applyBorder="1" applyAlignment="1">
      <alignment horizontal="left"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6" borderId="3" xfId="0" applyFont="1" applyFill="1" applyBorder="1" applyAlignment="1">
      <alignment horizontal="center" vertical="center"/>
    </xf>
    <xf numFmtId="3" fontId="14" fillId="6" borderId="19" xfId="0" applyNumberFormat="1" applyFont="1" applyFill="1" applyBorder="1" applyAlignment="1">
      <alignment horizontal="center" vertical="center"/>
    </xf>
    <xf numFmtId="3" fontId="28" fillId="6" borderId="20" xfId="0" applyNumberFormat="1" applyFont="1" applyFill="1" applyBorder="1" applyAlignment="1">
      <alignment horizontal="right" vertical="center"/>
    </xf>
    <xf numFmtId="3" fontId="28" fillId="6" borderId="19" xfId="0" applyNumberFormat="1" applyFont="1" applyFill="1" applyBorder="1" applyAlignment="1">
      <alignment horizontal="right" vertical="center"/>
    </xf>
    <xf numFmtId="184" fontId="28" fillId="0" borderId="4" xfId="0" applyNumberFormat="1" applyFont="1" applyBorder="1" applyAlignment="1">
      <alignment horizontal="right" vertical="center"/>
    </xf>
    <xf numFmtId="3" fontId="28" fillId="5" borderId="4" xfId="0" applyNumberFormat="1" applyFont="1" applyFill="1" applyBorder="1" applyAlignment="1">
      <alignment horizontal="right" vertical="center"/>
    </xf>
    <xf numFmtId="0" fontId="8" fillId="0" borderId="152" xfId="0" applyFont="1" applyBorder="1" applyAlignment="1">
      <alignment horizontal="center" vertical="center" textRotation="255"/>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153" xfId="0" applyFont="1" applyBorder="1" applyAlignment="1">
      <alignment horizontal="center" vertical="center" textRotation="255"/>
    </xf>
    <xf numFmtId="0" fontId="8" fillId="0" borderId="144" xfId="0" applyFont="1" applyBorder="1" applyAlignment="1">
      <alignment horizontal="center" vertical="center"/>
    </xf>
    <xf numFmtId="0" fontId="11" fillId="0" borderId="0" xfId="0" applyFont="1" applyAlignment="1">
      <alignment horizontal="center" vertical="center" textRotation="255"/>
    </xf>
    <xf numFmtId="0" fontId="11" fillId="0" borderId="0" xfId="0" applyFont="1" applyAlignment="1">
      <alignment horizontal="center" vertical="center"/>
    </xf>
    <xf numFmtId="0" fontId="16" fillId="0" borderId="0" xfId="0" applyFont="1" applyAlignment="1">
      <alignment horizontal="center" vertical="center" textRotation="255"/>
    </xf>
    <xf numFmtId="0" fontId="8" fillId="0" borderId="142" xfId="0" applyFont="1" applyBorder="1" applyAlignment="1">
      <alignment horizontal="center" vertical="center"/>
    </xf>
    <xf numFmtId="184" fontId="19" fillId="0" borderId="141" xfId="0" applyNumberFormat="1" applyFont="1" applyBorder="1" applyAlignment="1">
      <alignment horizontal="right" vertical="center"/>
    </xf>
    <xf numFmtId="0" fontId="8" fillId="0" borderId="143" xfId="0" applyFont="1" applyBorder="1" applyAlignment="1">
      <alignment horizontal="center" vertical="center" wrapText="1"/>
    </xf>
    <xf numFmtId="0" fontId="8" fillId="0" borderId="143" xfId="0" applyFont="1" applyBorder="1" applyAlignment="1">
      <alignment horizontal="center" vertical="center"/>
    </xf>
    <xf numFmtId="0" fontId="8" fillId="0" borderId="1" xfId="0" applyFont="1" applyBorder="1" applyAlignment="1">
      <alignment horizontal="center" vertical="center"/>
    </xf>
    <xf numFmtId="0" fontId="13" fillId="0" borderId="1" xfId="0" applyFont="1" applyBorder="1" applyAlignment="1">
      <alignment horizontal="center" vertical="center"/>
    </xf>
    <xf numFmtId="0" fontId="8" fillId="0" borderId="45" xfId="0" applyFont="1" applyBorder="1" applyAlignment="1">
      <alignment horizontal="center" vertical="center"/>
    </xf>
    <xf numFmtId="0" fontId="19" fillId="0" borderId="144" xfId="0" applyFont="1" applyBorder="1">
      <alignment vertical="center"/>
    </xf>
    <xf numFmtId="184" fontId="19" fillId="0" borderId="144" xfId="0" applyNumberFormat="1" applyFont="1" applyBorder="1" applyAlignment="1">
      <alignment horizontal="right" vertical="center"/>
    </xf>
    <xf numFmtId="181" fontId="19" fillId="0" borderId="144" xfId="0" applyNumberFormat="1" applyFont="1" applyBorder="1" applyAlignment="1">
      <alignment horizontal="right" vertical="center"/>
    </xf>
    <xf numFmtId="181" fontId="19" fillId="0" borderId="145" xfId="0" applyNumberFormat="1" applyFont="1" applyBorder="1" applyAlignment="1">
      <alignment horizontal="right" vertical="center"/>
    </xf>
    <xf numFmtId="0" fontId="8" fillId="0" borderId="148"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41" xfId="0" applyFont="1" applyBorder="1" applyAlignment="1">
      <alignment horizontal="center" vertical="center" wrapText="1"/>
    </xf>
    <xf numFmtId="0" fontId="8" fillId="0" borderId="41" xfId="0" applyFont="1" applyBorder="1" applyAlignment="1">
      <alignment horizontal="center" vertical="center"/>
    </xf>
    <xf numFmtId="180" fontId="28" fillId="0" borderId="15" xfId="0" applyNumberFormat="1" applyFont="1" applyBorder="1" applyAlignment="1">
      <alignment horizontal="center" vertical="center"/>
    </xf>
    <xf numFmtId="3" fontId="28" fillId="6" borderId="14" xfId="0" applyNumberFormat="1" applyFont="1" applyFill="1" applyBorder="1" applyAlignment="1">
      <alignment horizontal="right" vertical="center"/>
    </xf>
    <xf numFmtId="3" fontId="28" fillId="0" borderId="14" xfId="0" applyNumberFormat="1" applyFont="1" applyBorder="1" applyAlignment="1">
      <alignment horizontal="right" vertical="center"/>
    </xf>
    <xf numFmtId="0" fontId="8" fillId="0" borderId="0" xfId="0" applyFont="1" applyAlignment="1">
      <alignment horizontal="center" vertical="center"/>
    </xf>
    <xf numFmtId="0" fontId="19" fillId="0" borderId="1" xfId="0" applyFont="1" applyBorder="1">
      <alignment vertical="center"/>
    </xf>
    <xf numFmtId="0" fontId="19" fillId="0" borderId="63" xfId="0" applyFont="1" applyBorder="1">
      <alignment vertical="center"/>
    </xf>
    <xf numFmtId="0" fontId="19" fillId="0" borderId="58" xfId="0" applyFont="1" applyBorder="1">
      <alignment vertical="center"/>
    </xf>
    <xf numFmtId="0" fontId="19" fillId="0" borderId="4" xfId="0" applyFont="1" applyBorder="1">
      <alignment vertical="center"/>
    </xf>
    <xf numFmtId="0" fontId="19" fillId="0" borderId="58" xfId="0" applyFont="1" applyBorder="1" applyAlignment="1">
      <alignment horizontal="center" vertical="center"/>
    </xf>
    <xf numFmtId="0" fontId="19" fillId="0" borderId="4" xfId="0" applyFont="1" applyBorder="1" applyAlignment="1">
      <alignment horizontal="center" vertical="center"/>
    </xf>
    <xf numFmtId="0" fontId="8" fillId="0" borderId="54"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62" xfId="0" applyFont="1" applyBorder="1" applyAlignment="1">
      <alignment horizontal="center" vertical="center" textRotation="255"/>
    </xf>
    <xf numFmtId="0" fontId="8" fillId="0" borderId="63" xfId="0" applyFont="1" applyBorder="1" applyAlignment="1">
      <alignment horizontal="center" vertical="center" textRotation="255"/>
    </xf>
    <xf numFmtId="0" fontId="19" fillId="0" borderId="56" xfId="0" applyFont="1" applyBorder="1">
      <alignment vertical="center"/>
    </xf>
    <xf numFmtId="0" fontId="19" fillId="0" borderId="2" xfId="0" applyFont="1" applyBorder="1">
      <alignment vertical="center"/>
    </xf>
    <xf numFmtId="0" fontId="8" fillId="0" borderId="57"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64" xfId="0" applyFont="1" applyBorder="1" applyAlignment="1">
      <alignment horizontal="center" vertical="center" textRotation="255"/>
    </xf>
    <xf numFmtId="0" fontId="19" fillId="0" borderId="57"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83" xfId="0" applyFont="1" applyBorder="1" applyAlignment="1">
      <alignment horizontal="center" vertical="center"/>
    </xf>
    <xf numFmtId="0" fontId="19" fillId="0" borderId="85" xfId="0" applyFont="1" applyBorder="1" applyAlignment="1">
      <alignment horizontal="center" vertical="center"/>
    </xf>
    <xf numFmtId="0" fontId="19" fillId="0" borderId="141" xfId="6" applyFont="1" applyBorder="1" applyAlignment="1">
      <alignment horizontal="center" vertical="center"/>
    </xf>
    <xf numFmtId="0" fontId="8" fillId="0" borderId="139" xfId="6" applyFont="1" applyBorder="1" applyAlignment="1">
      <alignment horizontal="center" vertical="center"/>
    </xf>
    <xf numFmtId="0" fontId="8" fillId="0" borderId="140" xfId="6" applyFont="1" applyBorder="1" applyAlignment="1">
      <alignment horizontal="center" vertical="center"/>
    </xf>
    <xf numFmtId="0" fontId="8" fillId="0" borderId="138" xfId="6" applyFont="1" applyBorder="1" applyAlignment="1">
      <alignment horizontal="center" vertical="center" textRotation="255"/>
    </xf>
    <xf numFmtId="0" fontId="19" fillId="0" borderId="138" xfId="6" applyFont="1" applyBorder="1" applyAlignment="1">
      <alignment horizontal="center" vertical="center"/>
    </xf>
    <xf numFmtId="0" fontId="19" fillId="0" borderId="30" xfId="6" applyFont="1" applyBorder="1" applyAlignment="1">
      <alignment horizontal="center" vertical="center"/>
    </xf>
    <xf numFmtId="0" fontId="19" fillId="0" borderId="5" xfId="6" applyFont="1" applyBorder="1" applyAlignment="1">
      <alignment horizontal="center" vertical="center"/>
    </xf>
    <xf numFmtId="0" fontId="19" fillId="0" borderId="0" xfId="6" applyFont="1" applyAlignment="1">
      <alignment horizontal="center" vertical="center"/>
    </xf>
    <xf numFmtId="0" fontId="19" fillId="0" borderId="5" xfId="6" applyFont="1" applyBorder="1" applyAlignment="1">
      <alignment horizontal="left" vertical="center"/>
    </xf>
    <xf numFmtId="0" fontId="19" fillId="0" borderId="0" xfId="6" applyFont="1" applyAlignment="1">
      <alignment horizontal="left" vertical="center"/>
    </xf>
    <xf numFmtId="0" fontId="19" fillId="0" borderId="20" xfId="6" applyFont="1" applyBorder="1" applyAlignment="1">
      <alignment horizontal="left" vertical="center"/>
    </xf>
    <xf numFmtId="0" fontId="8" fillId="0" borderId="5" xfId="6" applyFont="1" applyBorder="1" applyAlignment="1">
      <alignment horizontal="center" vertical="center"/>
    </xf>
    <xf numFmtId="0" fontId="8" fillId="0" borderId="51" xfId="6" applyFont="1" applyBorder="1" applyAlignment="1">
      <alignment horizontal="center" vertical="center"/>
    </xf>
    <xf numFmtId="0" fontId="19" fillId="0" borderId="39" xfId="6" applyFont="1" applyBorder="1" applyAlignment="1">
      <alignment horizontal="center" vertical="center"/>
    </xf>
    <xf numFmtId="0" fontId="8" fillId="0" borderId="20" xfId="6" applyFont="1" applyBorder="1" applyAlignment="1">
      <alignment horizontal="center" vertical="center"/>
    </xf>
    <xf numFmtId="0" fontId="8" fillId="0" borderId="52" xfId="6" applyFont="1" applyBorder="1" applyAlignment="1">
      <alignment horizontal="center" vertical="center"/>
    </xf>
    <xf numFmtId="0" fontId="19" fillId="0" borderId="30" xfId="6" applyFont="1" applyBorder="1" applyAlignment="1">
      <alignment horizontal="left" vertical="center"/>
    </xf>
    <xf numFmtId="0" fontId="19" fillId="0" borderId="139" xfId="6" applyFont="1" applyBorder="1" applyAlignment="1">
      <alignment horizontal="left" vertical="center"/>
    </xf>
    <xf numFmtId="0" fontId="9" fillId="0" borderId="57" xfId="0" applyFont="1" applyBorder="1" applyAlignment="1">
      <alignment horizontal="center" vertical="center" wrapText="1"/>
    </xf>
    <xf numFmtId="0" fontId="9" fillId="0" borderId="57" xfId="0" applyFont="1" applyBorder="1" applyAlignment="1">
      <alignment horizontal="center" vertical="center"/>
    </xf>
    <xf numFmtId="0" fontId="9" fillId="0" borderId="59" xfId="0" applyFont="1" applyBorder="1" applyAlignment="1">
      <alignment horizontal="center" vertical="center"/>
    </xf>
    <xf numFmtId="0" fontId="9" fillId="0" borderId="3" xfId="0" applyFont="1" applyBorder="1" applyAlignment="1">
      <alignment horizontal="center" vertical="center"/>
    </xf>
    <xf numFmtId="0" fontId="9" fillId="0" borderId="61" xfId="0" applyFont="1" applyBorder="1" applyAlignment="1">
      <alignment horizontal="center" vertical="center"/>
    </xf>
    <xf numFmtId="0" fontId="9" fillId="0" borderId="68"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57"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9" xfId="0" applyFont="1" applyBorder="1" applyAlignment="1">
      <alignment horizontal="center" vertical="center" wrapText="1"/>
    </xf>
    <xf numFmtId="0" fontId="9" fillId="0" borderId="69" xfId="0" applyFont="1" applyBorder="1" applyAlignment="1">
      <alignment horizontal="center" vertical="center"/>
    </xf>
    <xf numFmtId="0" fontId="9" fillId="0" borderId="7" xfId="0" applyFont="1" applyBorder="1" applyAlignment="1">
      <alignment horizontal="center" vertical="center"/>
    </xf>
    <xf numFmtId="3" fontId="28" fillId="6" borderId="10" xfId="0" applyNumberFormat="1" applyFont="1" applyFill="1" applyBorder="1" applyAlignment="1">
      <alignment horizontal="right" vertical="center"/>
    </xf>
    <xf numFmtId="0" fontId="20" fillId="0" borderId="8" xfId="0" applyFont="1" applyBorder="1">
      <alignment vertical="center"/>
    </xf>
    <xf numFmtId="0" fontId="20" fillId="0" borderId="9" xfId="0" applyFont="1" applyBorder="1">
      <alignment vertical="center"/>
    </xf>
    <xf numFmtId="3" fontId="28" fillId="0" borderId="10" xfId="0" applyNumberFormat="1" applyFont="1" applyBorder="1" applyAlignment="1">
      <alignment horizontal="right" vertical="center"/>
    </xf>
    <xf numFmtId="180" fontId="28" fillId="0" borderId="11" xfId="0" applyNumberFormat="1" applyFont="1" applyBorder="1" applyAlignment="1">
      <alignment horizontal="center" vertical="center"/>
    </xf>
    <xf numFmtId="0" fontId="26" fillId="0" borderId="3" xfId="0" applyFont="1" applyBorder="1" applyAlignment="1">
      <alignment horizontal="center" vertical="center"/>
    </xf>
    <xf numFmtId="0" fontId="20" fillId="0" borderId="13" xfId="0" applyFont="1" applyBorder="1">
      <alignment vertical="center"/>
    </xf>
    <xf numFmtId="3" fontId="28" fillId="6" borderId="71" xfId="0" applyNumberFormat="1" applyFont="1" applyFill="1" applyBorder="1" applyAlignment="1">
      <alignment horizontal="right" vertical="center"/>
    </xf>
    <xf numFmtId="3" fontId="28" fillId="6" borderId="72" xfId="0" applyNumberFormat="1" applyFont="1" applyFill="1" applyBorder="1" applyAlignment="1">
      <alignment horizontal="right" vertical="center"/>
    </xf>
    <xf numFmtId="0" fontId="20" fillId="0" borderId="12" xfId="0" applyFont="1" applyBorder="1">
      <alignment vertical="center"/>
    </xf>
    <xf numFmtId="3" fontId="28" fillId="2" borderId="85" xfId="0" applyNumberFormat="1" applyFont="1" applyFill="1" applyBorder="1" applyAlignment="1">
      <alignment horizontal="right" vertical="center"/>
    </xf>
    <xf numFmtId="3" fontId="28" fillId="2" borderId="86" xfId="0" applyNumberFormat="1" applyFont="1" applyFill="1" applyBorder="1" applyAlignment="1">
      <alignment horizontal="right" vertical="center"/>
    </xf>
    <xf numFmtId="3" fontId="28" fillId="2" borderId="19" xfId="0" applyNumberFormat="1" applyFont="1" applyFill="1" applyBorder="1" applyAlignment="1">
      <alignment horizontal="right" vertical="center"/>
    </xf>
    <xf numFmtId="3" fontId="28" fillId="2" borderId="79" xfId="0" applyNumberFormat="1" applyFont="1" applyFill="1" applyBorder="1" applyAlignment="1">
      <alignment horizontal="right" vertical="center"/>
    </xf>
    <xf numFmtId="3" fontId="28" fillId="2" borderId="87" xfId="0" applyNumberFormat="1" applyFont="1" applyFill="1" applyBorder="1" applyAlignment="1">
      <alignment horizontal="right" vertical="center"/>
    </xf>
    <xf numFmtId="3" fontId="28" fillId="2" borderId="88" xfId="0" applyNumberFormat="1" applyFont="1" applyFill="1" applyBorder="1" applyAlignment="1">
      <alignment horizontal="right" vertical="center"/>
    </xf>
    <xf numFmtId="0" fontId="8" fillId="6" borderId="68" xfId="0" applyFont="1" applyFill="1" applyBorder="1" applyAlignment="1">
      <alignment horizontal="center" vertical="center"/>
    </xf>
    <xf numFmtId="0" fontId="8" fillId="6" borderId="70" xfId="0" applyFont="1" applyFill="1" applyBorder="1" applyAlignment="1">
      <alignment horizontal="center" vertical="center"/>
    </xf>
    <xf numFmtId="0" fontId="8" fillId="6" borderId="75" xfId="0" applyFont="1" applyFill="1" applyBorder="1" applyAlignment="1">
      <alignment horizontal="center" vertical="center"/>
    </xf>
    <xf numFmtId="0" fontId="8" fillId="6" borderId="16" xfId="0" applyFont="1" applyFill="1" applyBorder="1" applyAlignment="1">
      <alignment horizontal="center" vertical="center"/>
    </xf>
    <xf numFmtId="3" fontId="28" fillId="6" borderId="17" xfId="0" applyNumberFormat="1" applyFont="1" applyFill="1" applyBorder="1" applyAlignment="1">
      <alignment horizontal="right" vertical="center"/>
    </xf>
    <xf numFmtId="3" fontId="28" fillId="6" borderId="4" xfId="0" applyNumberFormat="1" applyFont="1" applyFill="1" applyBorder="1" applyAlignment="1">
      <alignment horizontal="right" vertical="center"/>
    </xf>
    <xf numFmtId="0" fontId="8" fillId="2" borderId="16" xfId="0" applyFont="1" applyFill="1" applyBorder="1" applyAlignment="1">
      <alignment horizontal="center" vertical="center"/>
    </xf>
    <xf numFmtId="0" fontId="8" fillId="2" borderId="3" xfId="0" applyFont="1" applyFill="1" applyBorder="1" applyAlignment="1">
      <alignment horizontal="center" vertical="center"/>
    </xf>
    <xf numFmtId="3" fontId="28" fillId="2" borderId="18" xfId="0" applyNumberFormat="1" applyFont="1" applyFill="1" applyBorder="1" applyAlignment="1">
      <alignment horizontal="right" vertical="center"/>
    </xf>
    <xf numFmtId="3" fontId="28" fillId="2" borderId="78" xfId="0" applyNumberFormat="1" applyFont="1" applyFill="1" applyBorder="1" applyAlignment="1">
      <alignment horizontal="right" vertical="center"/>
    </xf>
    <xf numFmtId="0" fontId="8" fillId="2" borderId="57" xfId="0" applyFont="1" applyFill="1" applyBorder="1" applyAlignment="1">
      <alignment horizontal="center" vertical="center"/>
    </xf>
    <xf numFmtId="0" fontId="8" fillId="2" borderId="64" xfId="0" applyFont="1" applyFill="1" applyBorder="1" applyAlignment="1">
      <alignment horizontal="center" vertical="center"/>
    </xf>
    <xf numFmtId="3" fontId="28" fillId="6" borderId="58" xfId="0" applyNumberFormat="1" applyFont="1" applyFill="1" applyBorder="1" applyAlignment="1">
      <alignment horizontal="right" vertical="center"/>
    </xf>
    <xf numFmtId="3" fontId="28" fillId="6" borderId="76" xfId="0" applyNumberFormat="1" applyFont="1" applyFill="1" applyBorder="1" applyAlignment="1">
      <alignment horizontal="right" vertical="center"/>
    </xf>
    <xf numFmtId="0" fontId="8" fillId="5" borderId="16" xfId="0" applyFont="1" applyFill="1" applyBorder="1" applyAlignment="1">
      <alignment horizontal="center" vertical="center"/>
    </xf>
    <xf numFmtId="3" fontId="28" fillId="6" borderId="85" xfId="0" applyNumberFormat="1" applyFont="1" applyFill="1" applyBorder="1" applyAlignment="1">
      <alignment horizontal="right" vertical="center"/>
    </xf>
    <xf numFmtId="3" fontId="28" fillId="6" borderId="86" xfId="0" applyNumberFormat="1" applyFont="1" applyFill="1" applyBorder="1" applyAlignment="1">
      <alignment horizontal="right" vertical="center"/>
    </xf>
    <xf numFmtId="3" fontId="28" fillId="6" borderId="79" xfId="0" applyNumberFormat="1" applyFont="1" applyFill="1" applyBorder="1" applyAlignment="1">
      <alignment horizontal="right" vertical="center"/>
    </xf>
    <xf numFmtId="3" fontId="28" fillId="6" borderId="87" xfId="0" applyNumberFormat="1" applyFont="1" applyFill="1" applyBorder="1" applyAlignment="1">
      <alignment horizontal="right" vertical="center"/>
    </xf>
    <xf numFmtId="3" fontId="28" fillId="6" borderId="88" xfId="0" applyNumberFormat="1" applyFont="1" applyFill="1" applyBorder="1" applyAlignment="1">
      <alignment horizontal="right" vertical="center"/>
    </xf>
    <xf numFmtId="0" fontId="0" fillId="0" borderId="156" xfId="0" applyBorder="1">
      <alignment vertical="center"/>
    </xf>
    <xf numFmtId="0" fontId="0" fillId="0" borderId="86" xfId="0" applyBorder="1">
      <alignment vertical="center"/>
    </xf>
    <xf numFmtId="0" fontId="57" fillId="0" borderId="33" xfId="0" applyFont="1" applyBorder="1" applyAlignment="1">
      <alignment horizontal="center" vertical="center"/>
    </xf>
    <xf numFmtId="0" fontId="57" fillId="0" borderId="80" xfId="0" applyFont="1" applyBorder="1" applyAlignment="1">
      <alignment horizontal="center" vertical="center"/>
    </xf>
    <xf numFmtId="0" fontId="0" fillId="0" borderId="33" xfId="0" applyBorder="1">
      <alignment vertical="center"/>
    </xf>
    <xf numFmtId="0" fontId="0" fillId="0" borderId="80" xfId="0" applyBorder="1">
      <alignment vertical="center"/>
    </xf>
    <xf numFmtId="184" fontId="28" fillId="0" borderId="17" xfId="0" applyNumberFormat="1" applyFont="1" applyBorder="1" applyAlignment="1">
      <alignment horizontal="right" vertical="center"/>
    </xf>
    <xf numFmtId="0" fontId="27" fillId="0" borderId="146" xfId="0" applyFont="1" applyBorder="1" applyAlignment="1">
      <alignment horizontal="center" vertical="center" textRotation="255"/>
    </xf>
    <xf numFmtId="0" fontId="27" fillId="0" borderId="147" xfId="0" applyFont="1" applyBorder="1" applyAlignment="1">
      <alignment horizontal="center" vertical="center" textRotation="255"/>
    </xf>
    <xf numFmtId="0" fontId="27" fillId="0" borderId="154" xfId="0" applyFont="1" applyBorder="1" applyAlignment="1">
      <alignment horizontal="center" vertical="center" textRotation="255"/>
    </xf>
    <xf numFmtId="0" fontId="8" fillId="0" borderId="141" xfId="0" applyFont="1" applyBorder="1" applyAlignment="1">
      <alignment horizontal="center" vertical="center"/>
    </xf>
    <xf numFmtId="0" fontId="8" fillId="0" borderId="138" xfId="0" applyFont="1" applyBorder="1" applyAlignment="1">
      <alignment horizontal="center" vertical="center"/>
    </xf>
    <xf numFmtId="0" fontId="8" fillId="0" borderId="30" xfId="0" applyFont="1" applyBorder="1" applyAlignment="1">
      <alignment horizontal="center" vertical="center"/>
    </xf>
    <xf numFmtId="0" fontId="8" fillId="0" borderId="139" xfId="0" applyFont="1" applyBorder="1" applyAlignment="1">
      <alignment horizontal="center" vertical="center"/>
    </xf>
    <xf numFmtId="0" fontId="8" fillId="0" borderId="20" xfId="0" applyFont="1" applyBorder="1" applyAlignment="1">
      <alignment horizontal="center" vertical="center"/>
    </xf>
    <xf numFmtId="3" fontId="28" fillId="0" borderId="28" xfId="0" applyNumberFormat="1" applyFont="1" applyBorder="1">
      <alignment vertical="center"/>
    </xf>
    <xf numFmtId="3" fontId="28" fillId="0" borderId="82" xfId="0" applyNumberFormat="1" applyFont="1" applyBorder="1">
      <alignment vertical="center"/>
    </xf>
    <xf numFmtId="3" fontId="28" fillId="0" borderId="18" xfId="0" applyNumberFormat="1" applyFont="1" applyBorder="1">
      <alignment vertical="center"/>
    </xf>
    <xf numFmtId="3" fontId="28" fillId="0" borderId="78" xfId="0" applyNumberFormat="1" applyFont="1" applyBorder="1">
      <alignment vertical="center"/>
    </xf>
    <xf numFmtId="3" fontId="28" fillId="6" borderId="21" xfId="0" applyNumberFormat="1" applyFont="1" applyFill="1" applyBorder="1" applyAlignment="1">
      <alignment horizontal="right" vertical="center"/>
    </xf>
    <xf numFmtId="3" fontId="28" fillId="6" borderId="66" xfId="0" applyNumberFormat="1" applyFont="1" applyFill="1" applyBorder="1" applyAlignment="1">
      <alignment horizontal="right" vertical="center"/>
    </xf>
    <xf numFmtId="0" fontId="8" fillId="6" borderId="155" xfId="0" applyFont="1" applyFill="1" applyBorder="1" applyAlignment="1">
      <alignment horizontal="center" vertical="center"/>
    </xf>
    <xf numFmtId="0" fontId="8" fillId="6" borderId="73" xfId="0" applyFont="1" applyFill="1" applyBorder="1" applyAlignment="1">
      <alignment horizontal="center" vertical="center"/>
    </xf>
    <xf numFmtId="0" fontId="13" fillId="6" borderId="58" xfId="0" applyFont="1" applyFill="1" applyBorder="1" applyAlignment="1">
      <alignment horizontal="center" vertical="center"/>
    </xf>
    <xf numFmtId="0" fontId="8" fillId="0" borderId="16" xfId="0" applyFont="1" applyBorder="1" applyAlignment="1">
      <alignment horizontal="justify" vertical="center"/>
    </xf>
    <xf numFmtId="0" fontId="8" fillId="0" borderId="27" xfId="0" applyFont="1" applyBorder="1" applyAlignment="1">
      <alignment horizontal="justify" vertical="center"/>
    </xf>
    <xf numFmtId="0" fontId="8" fillId="0" borderId="27" xfId="0" applyFont="1" applyBorder="1" applyAlignment="1">
      <alignment horizontal="center" vertical="center"/>
    </xf>
    <xf numFmtId="0" fontId="27" fillId="6" borderId="3" xfId="0" applyFont="1" applyFill="1" applyBorder="1" applyAlignment="1">
      <alignment horizontal="center" vertical="center"/>
    </xf>
    <xf numFmtId="3" fontId="28" fillId="6" borderId="3" xfId="0" applyNumberFormat="1" applyFont="1" applyFill="1" applyBorder="1" applyAlignment="1">
      <alignment horizontal="right" vertical="center"/>
    </xf>
    <xf numFmtId="180" fontId="28" fillId="0" borderId="7" xfId="0" applyNumberFormat="1" applyFont="1" applyBorder="1" applyAlignment="1">
      <alignment horizontal="center" vertical="center"/>
    </xf>
    <xf numFmtId="3" fontId="27" fillId="6" borderId="3" xfId="0" applyNumberFormat="1" applyFont="1" applyFill="1" applyBorder="1" applyAlignment="1">
      <alignment horizontal="center" vertical="center"/>
    </xf>
    <xf numFmtId="3" fontId="28" fillId="6" borderId="61" xfId="0" applyNumberFormat="1" applyFont="1" applyFill="1" applyBorder="1" applyAlignment="1">
      <alignment horizontal="right" vertical="center"/>
    </xf>
    <xf numFmtId="0" fontId="13" fillId="6" borderId="85" xfId="0" applyFont="1" applyFill="1" applyBorder="1" applyAlignment="1">
      <alignment horizontal="center" vertical="center"/>
    </xf>
    <xf numFmtId="0" fontId="13" fillId="6" borderId="86" xfId="0" applyFont="1" applyFill="1" applyBorder="1" applyAlignment="1">
      <alignment horizontal="center" vertical="center"/>
    </xf>
    <xf numFmtId="3" fontId="28" fillId="6" borderId="80" xfId="0" applyNumberFormat="1" applyFont="1" applyFill="1" applyBorder="1" applyAlignment="1">
      <alignment horizontal="right" vertical="center"/>
    </xf>
    <xf numFmtId="3" fontId="28" fillId="6" borderId="83" xfId="0" applyNumberFormat="1" applyFont="1" applyFill="1" applyBorder="1" applyAlignment="1">
      <alignment horizontal="right" vertical="center"/>
    </xf>
    <xf numFmtId="3" fontId="28" fillId="6" borderId="84" xfId="0" applyNumberFormat="1" applyFont="1" applyFill="1" applyBorder="1" applyAlignment="1">
      <alignment horizontal="right" vertical="center"/>
    </xf>
    <xf numFmtId="0" fontId="8" fillId="6" borderId="5" xfId="0" applyFont="1" applyFill="1" applyBorder="1" applyAlignment="1">
      <alignment horizontal="center" vertical="center"/>
    </xf>
    <xf numFmtId="3" fontId="28" fillId="0" borderId="16" xfId="0" applyNumberFormat="1" applyFont="1" applyBorder="1" applyAlignment="1">
      <alignment horizontal="right" vertical="center"/>
    </xf>
    <xf numFmtId="3" fontId="28" fillId="6" borderId="16" xfId="0" applyNumberFormat="1" applyFont="1" applyFill="1" applyBorder="1" applyAlignment="1">
      <alignment horizontal="right" vertical="center"/>
    </xf>
    <xf numFmtId="3" fontId="28" fillId="6" borderId="74" xfId="0" applyNumberFormat="1" applyFont="1" applyFill="1" applyBorder="1" applyAlignment="1">
      <alignment horizontal="right" vertical="center"/>
    </xf>
    <xf numFmtId="3" fontId="28" fillId="6" borderId="5" xfId="0" applyNumberFormat="1" applyFont="1" applyFill="1" applyBorder="1" applyAlignment="1">
      <alignment horizontal="right" vertical="center"/>
    </xf>
    <xf numFmtId="3" fontId="28" fillId="6" borderId="18" xfId="0" applyNumberFormat="1" applyFont="1" applyFill="1" applyBorder="1" applyAlignment="1">
      <alignment horizontal="right" vertical="center"/>
    </xf>
    <xf numFmtId="3" fontId="28" fillId="6" borderId="78" xfId="0" applyNumberFormat="1" applyFont="1" applyFill="1" applyBorder="1" applyAlignment="1">
      <alignment horizontal="right" vertical="center"/>
    </xf>
    <xf numFmtId="3" fontId="28" fillId="0" borderId="16" xfId="0" applyNumberFormat="1" applyFont="1" applyBorder="1">
      <alignment vertical="center"/>
    </xf>
    <xf numFmtId="180" fontId="28" fillId="0" borderId="24" xfId="0" applyNumberFormat="1" applyFont="1" applyBorder="1" applyAlignment="1">
      <alignment horizontal="center" vertical="center"/>
    </xf>
    <xf numFmtId="177" fontId="14" fillId="6" borderId="4" xfId="0" applyNumberFormat="1" applyFont="1" applyFill="1" applyBorder="1">
      <alignment vertical="center"/>
    </xf>
    <xf numFmtId="0" fontId="9" fillId="0" borderId="73" xfId="0" applyFont="1" applyBorder="1" applyAlignment="1">
      <alignment horizontal="center" vertical="center" textRotation="255"/>
    </xf>
    <xf numFmtId="0" fontId="9" fillId="0" borderId="75" xfId="0" applyFont="1" applyBorder="1" applyAlignment="1">
      <alignment horizontal="center" vertical="center" textRotation="255"/>
    </xf>
    <xf numFmtId="0" fontId="29" fillId="0" borderId="2" xfId="0" applyFont="1" applyBorder="1" applyAlignment="1">
      <alignment horizontal="center" vertical="center"/>
    </xf>
    <xf numFmtId="0" fontId="20" fillId="0" borderId="22" xfId="0" applyFont="1" applyBorder="1">
      <alignment vertical="center"/>
    </xf>
    <xf numFmtId="0" fontId="20" fillId="0" borderId="23" xfId="0" applyFont="1" applyBorder="1">
      <alignment vertical="center"/>
    </xf>
    <xf numFmtId="0" fontId="8" fillId="0" borderId="64" xfId="0" applyFont="1" applyBorder="1" applyAlignment="1">
      <alignment horizontal="center" vertical="center"/>
    </xf>
    <xf numFmtId="3" fontId="27" fillId="6" borderId="16" xfId="0" applyNumberFormat="1" applyFont="1" applyFill="1" applyBorder="1" applyAlignment="1">
      <alignment horizontal="center" vertical="center"/>
    </xf>
    <xf numFmtId="3" fontId="27" fillId="6" borderId="64" xfId="0" applyNumberFormat="1" applyFont="1" applyFill="1" applyBorder="1" applyAlignment="1">
      <alignment horizontal="center" vertical="center"/>
    </xf>
    <xf numFmtId="3" fontId="28" fillId="0" borderId="3" xfId="0" applyNumberFormat="1" applyFont="1" applyBorder="1" applyAlignment="1">
      <alignment horizontal="right" vertical="center"/>
    </xf>
    <xf numFmtId="0" fontId="29" fillId="0" borderId="1" xfId="0" applyFont="1" applyBorder="1" applyAlignment="1">
      <alignment horizontal="center" vertical="center"/>
    </xf>
    <xf numFmtId="0" fontId="20" fillId="0" borderId="25" xfId="0" applyFont="1" applyBorder="1">
      <alignment vertical="center"/>
    </xf>
    <xf numFmtId="0" fontId="20" fillId="0" borderId="26" xfId="0" applyFont="1" applyBorder="1">
      <alignment vertical="center"/>
    </xf>
    <xf numFmtId="3" fontId="28" fillId="0" borderId="3" xfId="0" applyNumberFormat="1" applyFont="1" applyBorder="1">
      <alignment vertical="center"/>
    </xf>
    <xf numFmtId="3" fontId="28" fillId="6" borderId="64" xfId="0" applyNumberFormat="1" applyFont="1" applyFill="1" applyBorder="1" applyAlignment="1">
      <alignment horizontal="right" vertical="center"/>
    </xf>
    <xf numFmtId="0" fontId="8" fillId="0" borderId="64" xfId="0" applyFont="1" applyBorder="1" applyAlignment="1">
      <alignment horizontal="justify" vertical="center"/>
    </xf>
    <xf numFmtId="3" fontId="28" fillId="6" borderId="67" xfId="0" applyNumberFormat="1" applyFont="1" applyFill="1" applyBorder="1" applyAlignment="1">
      <alignment horizontal="right" vertical="center"/>
    </xf>
    <xf numFmtId="0" fontId="8" fillId="0" borderId="0" xfId="0" applyFont="1">
      <alignment vertical="center"/>
    </xf>
    <xf numFmtId="0" fontId="8" fillId="6" borderId="0" xfId="0" applyFont="1" applyFill="1" applyAlignment="1">
      <alignment horizontal="right" vertical="center"/>
    </xf>
    <xf numFmtId="0" fontId="12" fillId="0" borderId="0" xfId="0" applyFont="1" applyAlignment="1">
      <alignment horizontal="center" vertical="center"/>
    </xf>
    <xf numFmtId="0" fontId="0" fillId="0" borderId="2" xfId="0" applyBorder="1">
      <alignment vertical="center"/>
    </xf>
    <xf numFmtId="0" fontId="8" fillId="0" borderId="152" xfId="0" applyFont="1" applyBorder="1" applyAlignment="1">
      <alignment horizontal="center" vertical="center"/>
    </xf>
    <xf numFmtId="0" fontId="8" fillId="0" borderId="51" xfId="0" applyFont="1" applyBorder="1" applyAlignment="1">
      <alignment horizontal="center" vertical="center"/>
    </xf>
    <xf numFmtId="0" fontId="8" fillId="0" borderId="65" xfId="0" applyFont="1" applyBorder="1" applyAlignment="1">
      <alignment horizontal="center" vertical="center"/>
    </xf>
    <xf numFmtId="3" fontId="28" fillId="0" borderId="83" xfId="0" applyNumberFormat="1" applyFont="1" applyBorder="1">
      <alignment vertical="center"/>
    </xf>
    <xf numFmtId="3" fontId="28" fillId="0" borderId="84" xfId="0" applyNumberFormat="1" applyFont="1" applyBorder="1">
      <alignment vertical="center"/>
    </xf>
    <xf numFmtId="180" fontId="28" fillId="0" borderId="77" xfId="0" applyNumberFormat="1" applyFont="1" applyBorder="1" applyAlignment="1">
      <alignment horizontal="center" vertical="center"/>
    </xf>
    <xf numFmtId="0" fontId="27" fillId="6" borderId="16" xfId="0" applyFont="1" applyFill="1" applyBorder="1" applyAlignment="1">
      <alignment horizontal="center" vertical="center"/>
    </xf>
    <xf numFmtId="0" fontId="27" fillId="6" borderId="64" xfId="0" applyFont="1" applyFill="1" applyBorder="1" applyAlignment="1">
      <alignment horizontal="center" vertical="center"/>
    </xf>
    <xf numFmtId="0" fontId="11" fillId="0" borderId="80" xfId="0" applyFont="1" applyBorder="1" applyAlignment="1">
      <alignment horizontal="center" vertical="center" textRotation="255"/>
    </xf>
    <xf numFmtId="0" fontId="8" fillId="0" borderId="149" xfId="0" applyFont="1" applyBorder="1" applyAlignment="1">
      <alignment horizontal="center" vertical="center"/>
    </xf>
    <xf numFmtId="0" fontId="13" fillId="0" borderId="149" xfId="0" applyFont="1" applyBorder="1" applyAlignment="1">
      <alignment horizontal="center" vertical="center" wrapText="1"/>
    </xf>
    <xf numFmtId="0" fontId="13" fillId="0" borderId="149" xfId="0" applyFont="1" applyBorder="1" applyAlignment="1">
      <alignment horizontal="center" vertical="center"/>
    </xf>
    <xf numFmtId="0" fontId="16" fillId="0" borderId="80" xfId="0" applyFont="1" applyBorder="1" applyAlignment="1">
      <alignment horizontal="center" vertical="center" textRotation="255"/>
    </xf>
    <xf numFmtId="0" fontId="112" fillId="0" borderId="4" xfId="0" applyFont="1" applyBorder="1" applyAlignment="1">
      <alignment horizontal="center" vertical="center"/>
    </xf>
    <xf numFmtId="0" fontId="112" fillId="0" borderId="0" xfId="0" applyFont="1" applyAlignment="1">
      <alignment horizontal="center" vertical="center"/>
    </xf>
    <xf numFmtId="0" fontId="112" fillId="0" borderId="21"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150" xfId="0" applyFont="1" applyBorder="1" applyAlignment="1">
      <alignment horizontal="center" vertical="center" textRotation="255"/>
    </xf>
    <xf numFmtId="0" fontId="13" fillId="0" borderId="41" xfId="0" applyFont="1" applyBorder="1" applyAlignment="1">
      <alignment horizontal="center" vertical="center" wrapText="1"/>
    </xf>
    <xf numFmtId="0" fontId="13" fillId="0" borderId="151" xfId="0" applyFont="1" applyBorder="1" applyAlignment="1">
      <alignment horizontal="left" vertical="center" wrapText="1"/>
    </xf>
    <xf numFmtId="0" fontId="13" fillId="0" borderId="151" xfId="0" applyFont="1" applyBorder="1" applyAlignment="1">
      <alignment horizontal="left" vertical="center"/>
    </xf>
    <xf numFmtId="3" fontId="28" fillId="0" borderId="1" xfId="0" applyNumberFormat="1" applyFont="1" applyBorder="1">
      <alignment vertical="center"/>
    </xf>
    <xf numFmtId="3" fontId="28" fillId="0" borderId="61" xfId="0" applyNumberFormat="1" applyFont="1" applyBorder="1">
      <alignment vertical="center"/>
    </xf>
    <xf numFmtId="3" fontId="28" fillId="0" borderId="63" xfId="0" applyNumberFormat="1" applyFont="1" applyBorder="1">
      <alignment vertical="center"/>
    </xf>
    <xf numFmtId="3" fontId="28" fillId="0" borderId="67" xfId="0" applyNumberFormat="1" applyFont="1" applyBorder="1">
      <alignment vertical="center"/>
    </xf>
    <xf numFmtId="3" fontId="19" fillId="0" borderId="4" xfId="0" applyNumberFormat="1" applyFont="1" applyBorder="1" applyAlignment="1">
      <alignment horizontal="center" vertical="center"/>
    </xf>
    <xf numFmtId="3" fontId="19" fillId="0" borderId="76" xfId="0" applyNumberFormat="1" applyFont="1" applyBorder="1" applyAlignment="1">
      <alignment horizontal="center" vertical="center"/>
    </xf>
    <xf numFmtId="0" fontId="19" fillId="0" borderId="76" xfId="0" applyFont="1" applyBorder="1">
      <alignment vertical="center"/>
    </xf>
    <xf numFmtId="0" fontId="8" fillId="0" borderId="17" xfId="0" applyFont="1" applyBorder="1" applyAlignment="1">
      <alignment horizontal="center" vertical="center"/>
    </xf>
    <xf numFmtId="3" fontId="28" fillId="0" borderId="2" xfId="0" applyNumberFormat="1" applyFont="1" applyBorder="1">
      <alignment vertical="center"/>
    </xf>
    <xf numFmtId="3" fontId="28" fillId="0" borderId="74" xfId="0" applyNumberFormat="1" applyFont="1" applyBorder="1">
      <alignment vertical="center"/>
    </xf>
    <xf numFmtId="0" fontId="19" fillId="0" borderId="3" xfId="0" applyFont="1" applyBorder="1">
      <alignment vertical="center"/>
    </xf>
    <xf numFmtId="0" fontId="19" fillId="0" borderId="64" xfId="0" applyFont="1" applyBorder="1">
      <alignment vertical="center"/>
    </xf>
    <xf numFmtId="3" fontId="19" fillId="0" borderId="5" xfId="0" applyNumberFormat="1" applyFont="1" applyBorder="1" applyAlignment="1">
      <alignment horizontal="center" vertical="center"/>
    </xf>
    <xf numFmtId="3" fontId="19" fillId="0" borderId="65" xfId="0" applyNumberFormat="1" applyFont="1" applyBorder="1" applyAlignment="1">
      <alignment horizontal="center" vertical="center"/>
    </xf>
    <xf numFmtId="0" fontId="19" fillId="0" borderId="0" xfId="0" applyFont="1">
      <alignment vertical="center"/>
    </xf>
    <xf numFmtId="0" fontId="19" fillId="0" borderId="66" xfId="0" applyFont="1" applyBorder="1">
      <alignment vertical="center"/>
    </xf>
    <xf numFmtId="3" fontId="19" fillId="0" borderId="0" xfId="0" applyNumberFormat="1" applyFont="1" applyAlignment="1">
      <alignment horizontal="center" vertical="center"/>
    </xf>
    <xf numFmtId="3" fontId="19" fillId="0" borderId="66"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3" fontId="28" fillId="0" borderId="2" xfId="0" applyNumberFormat="1" applyFont="1" applyBorder="1" applyAlignment="1">
      <alignment horizontal="right" vertical="center"/>
    </xf>
    <xf numFmtId="3" fontId="28" fillId="0" borderId="64" xfId="0" applyNumberFormat="1" applyFont="1" applyBorder="1" applyAlignment="1">
      <alignment horizontal="right"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3" fontId="19" fillId="0" borderId="3" xfId="0" applyNumberFormat="1" applyFont="1" applyBorder="1" applyAlignment="1">
      <alignment horizontal="center" vertical="center"/>
    </xf>
    <xf numFmtId="0" fontId="12" fillId="0" borderId="305" xfId="0" applyFont="1" applyBorder="1" applyAlignment="1">
      <alignment horizontal="center" vertical="center" wrapText="1"/>
    </xf>
    <xf numFmtId="0" fontId="12" fillId="0" borderId="306" xfId="0" applyFont="1" applyBorder="1" applyAlignment="1">
      <alignment horizontal="center" vertical="center"/>
    </xf>
    <xf numFmtId="0" fontId="12" fillId="0" borderId="305" xfId="0" applyFont="1" applyBorder="1" applyAlignment="1">
      <alignment horizontal="center" vertical="center"/>
    </xf>
    <xf numFmtId="0" fontId="12" fillId="0" borderId="308" xfId="0" applyFont="1" applyBorder="1" applyAlignment="1">
      <alignment horizontal="center" vertical="center"/>
    </xf>
    <xf numFmtId="0" fontId="12" fillId="0" borderId="307" xfId="0" applyFont="1" applyBorder="1" applyAlignment="1">
      <alignment horizontal="center" vertical="center"/>
    </xf>
    <xf numFmtId="0" fontId="8" fillId="0" borderId="306" xfId="0" applyFont="1" applyBorder="1" applyAlignment="1">
      <alignment horizontal="center" vertical="center"/>
    </xf>
    <xf numFmtId="3" fontId="8" fillId="0" borderId="306" xfId="0" applyNumberFormat="1" applyFont="1" applyBorder="1" applyAlignment="1">
      <alignment horizontal="center" vertical="center"/>
    </xf>
    <xf numFmtId="3" fontId="8" fillId="0" borderId="306" xfId="0" applyNumberFormat="1" applyFont="1" applyBorder="1" applyAlignment="1">
      <alignment horizontal="center" vertical="center" wrapText="1"/>
    </xf>
    <xf numFmtId="3" fontId="28" fillId="0" borderId="24" xfId="0" applyNumberFormat="1" applyFont="1" applyBorder="1" applyAlignment="1">
      <alignment horizontal="right" vertical="center"/>
    </xf>
    <xf numFmtId="0" fontId="28" fillId="0" borderId="16" xfId="0" applyFont="1" applyBorder="1">
      <alignment vertical="center"/>
    </xf>
    <xf numFmtId="0" fontId="28" fillId="0" borderId="22" xfId="0" applyFont="1" applyBorder="1" applyAlignment="1">
      <alignment horizontal="center" vertical="center"/>
    </xf>
    <xf numFmtId="0" fontId="28" fillId="0" borderId="302" xfId="0" applyFont="1" applyBorder="1" applyAlignment="1">
      <alignment horizontal="center" vertical="center"/>
    </xf>
    <xf numFmtId="0" fontId="15" fillId="0" borderId="68" xfId="0" applyFont="1" applyBorder="1" applyAlignment="1">
      <alignment horizontal="center" vertical="center" textRotation="255"/>
    </xf>
    <xf numFmtId="0" fontId="15" fillId="0" borderId="57" xfId="0" applyFont="1" applyBorder="1" applyAlignment="1">
      <alignment horizontal="center" vertical="center" textRotation="255"/>
    </xf>
    <xf numFmtId="0" fontId="15" fillId="0" borderId="70" xfId="0" applyFont="1" applyBorder="1" applyAlignment="1">
      <alignment horizontal="center" vertical="center" textRotation="255"/>
    </xf>
    <xf numFmtId="0" fontId="15" fillId="0" borderId="3" xfId="0" applyFont="1" applyBorder="1" applyAlignment="1">
      <alignment horizontal="center" vertical="center" textRotation="255"/>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8" fillId="0" borderId="61" xfId="0" applyFont="1" applyBorder="1" applyAlignment="1">
      <alignment horizontal="center" vertical="center"/>
    </xf>
    <xf numFmtId="0" fontId="19" fillId="0" borderId="16" xfId="0" applyFont="1" applyBorder="1">
      <alignment vertical="center"/>
    </xf>
    <xf numFmtId="0" fontId="19" fillId="0" borderId="17" xfId="0" applyFont="1" applyBorder="1" applyAlignment="1">
      <alignment horizontal="center" vertical="center"/>
    </xf>
    <xf numFmtId="0" fontId="19" fillId="0" borderId="18" xfId="0" applyFont="1" applyBorder="1">
      <alignment vertical="center"/>
    </xf>
    <xf numFmtId="0" fontId="19" fillId="0" borderId="78" xfId="0" applyFont="1" applyBorder="1">
      <alignment vertical="center"/>
    </xf>
    <xf numFmtId="0" fontId="111" fillId="0" borderId="303" xfId="0" applyFont="1" applyBorder="1" applyAlignment="1">
      <alignment horizontal="center" vertical="center" wrapText="1"/>
    </xf>
    <xf numFmtId="0" fontId="111" fillId="0" borderId="303" xfId="0" applyFont="1" applyBorder="1" applyAlignment="1">
      <alignment horizontal="center" vertical="center"/>
    </xf>
    <xf numFmtId="0" fontId="111" fillId="0" borderId="304" xfId="0" applyFont="1" applyBorder="1" applyAlignment="1">
      <alignment horizontal="center" vertical="center"/>
    </xf>
    <xf numFmtId="3" fontId="28" fillId="0" borderId="1" xfId="0" applyNumberFormat="1" applyFont="1" applyBorder="1" applyAlignment="1">
      <alignment horizontal="right" vertical="center"/>
    </xf>
    <xf numFmtId="3" fontId="28" fillId="0" borderId="61" xfId="0" applyNumberFormat="1" applyFont="1" applyBorder="1" applyAlignment="1">
      <alignment horizontal="right" vertical="center"/>
    </xf>
    <xf numFmtId="3" fontId="28" fillId="0" borderId="74" xfId="0" applyNumberFormat="1" applyFont="1" applyBorder="1" applyAlignment="1">
      <alignment horizontal="right" vertical="center"/>
    </xf>
    <xf numFmtId="0" fontId="111" fillId="0" borderId="298" xfId="0" applyFont="1" applyBorder="1" applyAlignment="1">
      <alignment horizontal="center" vertical="center" wrapText="1"/>
    </xf>
    <xf numFmtId="0" fontId="111" fillId="0" borderId="298" xfId="0" applyFont="1" applyBorder="1" applyAlignment="1">
      <alignment horizontal="center" vertical="center"/>
    </xf>
    <xf numFmtId="0" fontId="111" fillId="0" borderId="299" xfId="0" applyFont="1" applyBorder="1" applyAlignment="1">
      <alignment horizontal="center" vertical="center"/>
    </xf>
    <xf numFmtId="0" fontId="111" fillId="0" borderId="300" xfId="0" applyFont="1" applyBorder="1" applyAlignment="1">
      <alignment horizontal="center" vertical="center"/>
    </xf>
    <xf numFmtId="0" fontId="111" fillId="0" borderId="301" xfId="0" applyFont="1" applyBorder="1" applyAlignment="1">
      <alignment horizontal="center" vertical="center"/>
    </xf>
    <xf numFmtId="0" fontId="28" fillId="0" borderId="16"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8" fillId="0" borderId="69" xfId="0" applyFont="1" applyBorder="1" applyAlignment="1">
      <alignment horizontal="center" vertical="center" wrapText="1"/>
    </xf>
    <xf numFmtId="0" fontId="8" fillId="0" borderId="69" xfId="0" applyFont="1" applyBorder="1" applyAlignment="1">
      <alignment horizontal="center" vertical="center"/>
    </xf>
    <xf numFmtId="0" fontId="8" fillId="0" borderId="57" xfId="0" applyFont="1" applyBorder="1" applyAlignment="1">
      <alignment horizontal="center" vertical="center" wrapText="1"/>
    </xf>
    <xf numFmtId="0" fontId="93" fillId="0" borderId="0" xfId="9" applyFont="1" applyAlignment="1">
      <alignment horizontal="center" vertical="center"/>
    </xf>
    <xf numFmtId="0" fontId="94" fillId="0" borderId="0" xfId="9" applyFont="1" applyAlignment="1">
      <alignment horizontal="left" vertical="center"/>
    </xf>
    <xf numFmtId="0" fontId="13" fillId="0" borderId="188" xfId="9" applyFont="1" applyBorder="1" applyAlignment="1">
      <alignment horizontal="center" vertical="center"/>
    </xf>
    <xf numFmtId="0" fontId="95" fillId="0" borderId="188" xfId="9" applyFont="1" applyBorder="1" applyAlignment="1">
      <alignment horizontal="center" vertical="center" wrapText="1"/>
    </xf>
    <xf numFmtId="0" fontId="95" fillId="0" borderId="188" xfId="9" applyFont="1" applyBorder="1" applyAlignment="1">
      <alignment horizontal="center" vertical="center"/>
    </xf>
    <xf numFmtId="0" fontId="8" fillId="0" borderId="42" xfId="9" applyFont="1" applyBorder="1" applyAlignment="1">
      <alignment horizontal="left" vertical="center"/>
    </xf>
    <xf numFmtId="0" fontId="13" fillId="0" borderId="188" xfId="9" applyFont="1" applyBorder="1" applyAlignment="1">
      <alignment horizontal="center" vertical="center" wrapText="1"/>
    </xf>
    <xf numFmtId="0" fontId="8" fillId="0" borderId="42" xfId="9" applyFont="1" applyBorder="1">
      <alignment vertical="center"/>
    </xf>
    <xf numFmtId="0" fontId="94" fillId="0" borderId="0" xfId="9" applyFont="1">
      <alignment vertical="center"/>
    </xf>
    <xf numFmtId="0" fontId="8" fillId="0" borderId="16" xfId="9" applyFont="1" applyBorder="1" applyAlignment="1">
      <alignment horizontal="left" vertical="center"/>
    </xf>
    <xf numFmtId="0" fontId="8" fillId="0" borderId="210" xfId="9" applyFont="1" applyBorder="1" applyAlignment="1">
      <alignment horizontal="center" vertical="center"/>
    </xf>
    <xf numFmtId="0" fontId="82" fillId="0" borderId="0" xfId="9" applyFont="1" applyAlignment="1">
      <alignment horizontal="center" vertical="center"/>
    </xf>
    <xf numFmtId="0" fontId="82" fillId="0" borderId="20" xfId="9" applyFont="1" applyBorder="1" applyAlignment="1">
      <alignment horizontal="center" vertical="center"/>
    </xf>
    <xf numFmtId="0" fontId="82" fillId="0" borderId="5" xfId="9" applyFont="1" applyBorder="1" applyAlignment="1">
      <alignment horizontal="center" vertical="center"/>
    </xf>
    <xf numFmtId="0" fontId="82" fillId="0" borderId="33" xfId="9" applyFont="1" applyBorder="1" applyAlignment="1">
      <alignment horizontal="center" vertical="center"/>
    </xf>
    <xf numFmtId="0" fontId="9" fillId="0" borderId="48" xfId="9" applyFont="1" applyBorder="1" applyAlignment="1">
      <alignment horizontal="right" vertical="center"/>
    </xf>
    <xf numFmtId="0" fontId="95" fillId="0" borderId="218" xfId="9" applyFont="1" applyBorder="1" applyAlignment="1">
      <alignment horizontal="center" vertical="center" wrapText="1"/>
    </xf>
    <xf numFmtId="0" fontId="95" fillId="0" borderId="218" xfId="9" applyFont="1" applyBorder="1" applyAlignment="1">
      <alignment horizontal="center" vertical="center"/>
    </xf>
    <xf numFmtId="0" fontId="18" fillId="0" borderId="45" xfId="9" applyFont="1" applyBorder="1" applyAlignment="1">
      <alignment horizontal="left" vertical="center"/>
    </xf>
    <xf numFmtId="0" fontId="82" fillId="0" borderId="6" xfId="9" applyFont="1" applyBorder="1" applyAlignment="1">
      <alignment horizontal="center" vertical="center"/>
    </xf>
    <xf numFmtId="0" fontId="82" fillId="0" borderId="196" xfId="9" applyFont="1" applyBorder="1" applyAlignment="1">
      <alignment horizontal="center" vertical="center"/>
    </xf>
    <xf numFmtId="0" fontId="82" fillId="0" borderId="194" xfId="9" applyFont="1" applyBorder="1" applyAlignment="1">
      <alignment horizontal="center" vertical="center"/>
    </xf>
    <xf numFmtId="0" fontId="97" fillId="0" borderId="0" xfId="9" applyFont="1" applyAlignment="1">
      <alignment horizontal="left" vertical="center" wrapText="1"/>
    </xf>
    <xf numFmtId="0" fontId="72" fillId="0" borderId="220" xfId="9" applyFont="1" applyBorder="1">
      <alignment vertical="center"/>
    </xf>
    <xf numFmtId="0" fontId="72" fillId="0" borderId="221" xfId="9" applyFont="1" applyBorder="1">
      <alignment vertical="center"/>
    </xf>
    <xf numFmtId="0" fontId="98" fillId="0" borderId="0" xfId="9" applyFont="1" applyAlignment="1">
      <alignment horizontal="left" vertical="center"/>
    </xf>
    <xf numFmtId="0" fontId="72" fillId="0" borderId="222" xfId="9" applyFont="1" applyBorder="1">
      <alignment vertical="center"/>
    </xf>
    <xf numFmtId="0" fontId="72" fillId="0" borderId="4" xfId="9" applyFont="1" applyBorder="1">
      <alignment vertical="center"/>
    </xf>
    <xf numFmtId="0" fontId="72" fillId="0" borderId="20" xfId="9" applyFont="1" applyBorder="1">
      <alignment vertical="center"/>
    </xf>
    <xf numFmtId="0" fontId="72" fillId="0" borderId="5" xfId="9" applyFont="1" applyBorder="1">
      <alignment vertical="center"/>
    </xf>
    <xf numFmtId="0" fontId="98" fillId="0" borderId="0" xfId="9" applyFont="1" applyAlignment="1">
      <alignment horizontal="left" vertical="center" wrapText="1"/>
    </xf>
    <xf numFmtId="0" fontId="72" fillId="0" borderId="19" xfId="9" applyFont="1" applyBorder="1">
      <alignment vertical="center"/>
    </xf>
    <xf numFmtId="0" fontId="72" fillId="0" borderId="3" xfId="9" applyFont="1" applyBorder="1">
      <alignment vertical="center"/>
    </xf>
    <xf numFmtId="0" fontId="82" fillId="0" borderId="197" xfId="9" applyFont="1" applyBorder="1" applyAlignment="1">
      <alignment horizontal="center" vertical="center"/>
    </xf>
    <xf numFmtId="0" fontId="82" fillId="0" borderId="195" xfId="9" applyFont="1" applyBorder="1" applyAlignment="1">
      <alignment horizontal="center" vertical="center"/>
    </xf>
    <xf numFmtId="0" fontId="82" fillId="0" borderId="219" xfId="9" applyFont="1" applyBorder="1" applyAlignment="1">
      <alignment horizontal="center" vertical="center"/>
    </xf>
    <xf numFmtId="0" fontId="13" fillId="0" borderId="50" xfId="9" applyFont="1" applyBorder="1" applyAlignment="1">
      <alignment horizontal="center" vertical="center" wrapText="1"/>
    </xf>
    <xf numFmtId="0" fontId="13" fillId="0" borderId="50" xfId="9" applyFont="1" applyBorder="1" applyAlignment="1">
      <alignment horizontal="center" vertical="center"/>
    </xf>
    <xf numFmtId="0" fontId="8" fillId="0" borderId="145" xfId="9" applyFont="1" applyBorder="1" applyAlignment="1">
      <alignment horizontal="left" vertical="center"/>
    </xf>
    <xf numFmtId="0" fontId="13" fillId="0" borderId="50" xfId="9" applyFont="1" applyBorder="1" applyAlignment="1">
      <alignment horizontal="right" vertical="center"/>
    </xf>
    <xf numFmtId="0" fontId="95" fillId="0" borderId="213" xfId="9" applyFont="1" applyBorder="1" applyAlignment="1">
      <alignment horizontal="center" vertical="center" wrapText="1"/>
    </xf>
    <xf numFmtId="0" fontId="95" fillId="0" borderId="213" xfId="9" applyFont="1" applyBorder="1" applyAlignment="1">
      <alignment horizontal="center" vertical="center"/>
    </xf>
    <xf numFmtId="0" fontId="92" fillId="0" borderId="0" xfId="9">
      <alignment vertical="center"/>
    </xf>
    <xf numFmtId="0" fontId="99" fillId="0" borderId="0" xfId="9" applyFont="1" applyAlignment="1">
      <alignment horizontal="left" vertical="center"/>
    </xf>
    <xf numFmtId="0" fontId="80" fillId="0" borderId="0" xfId="9" applyFont="1" applyAlignment="1">
      <alignment vertical="top" textRotation="255"/>
    </xf>
    <xf numFmtId="0" fontId="95" fillId="0" borderId="2" xfId="9" applyFont="1" applyBorder="1" applyAlignment="1">
      <alignment horizontal="center" vertical="center"/>
    </xf>
    <xf numFmtId="0" fontId="97" fillId="0" borderId="2" xfId="9" applyFont="1" applyBorder="1" applyAlignment="1">
      <alignment horizontal="center" vertical="center"/>
    </xf>
    <xf numFmtId="182" fontId="14" fillId="0" borderId="2" xfId="9" applyNumberFormat="1" applyFont="1" applyBorder="1" applyAlignment="1">
      <alignment horizontal="center" vertical="center"/>
    </xf>
    <xf numFmtId="0" fontId="8" fillId="0" borderId="2" xfId="9" applyFont="1" applyBorder="1" applyAlignment="1">
      <alignment horizontal="center" vertical="center"/>
    </xf>
    <xf numFmtId="0" fontId="97" fillId="0" borderId="2" xfId="9" applyFont="1" applyBorder="1" applyAlignment="1">
      <alignment horizontal="center" vertical="center" wrapText="1"/>
    </xf>
    <xf numFmtId="0" fontId="14" fillId="0" borderId="2" xfId="9" applyFont="1" applyBorder="1" applyAlignment="1">
      <alignment horizontal="center" vertical="center"/>
    </xf>
    <xf numFmtId="0" fontId="92" fillId="0" borderId="17" xfId="9" applyBorder="1">
      <alignment vertical="center"/>
    </xf>
    <xf numFmtId="3" fontId="14" fillId="0" borderId="18" xfId="9" applyNumberFormat="1" applyFont="1" applyBorder="1" applyAlignment="1">
      <alignment horizontal="center" vertical="center"/>
    </xf>
    <xf numFmtId="3" fontId="14" fillId="0" borderId="17" xfId="9" applyNumberFormat="1" applyFont="1" applyBorder="1" applyAlignment="1">
      <alignment horizontal="center" vertical="center"/>
    </xf>
    <xf numFmtId="3" fontId="14" fillId="0" borderId="16" xfId="9" applyNumberFormat="1" applyFont="1" applyBorder="1" applyAlignment="1">
      <alignment horizontal="center" vertical="center"/>
    </xf>
    <xf numFmtId="0" fontId="92" fillId="5" borderId="2" xfId="9" applyFill="1" applyBorder="1" applyAlignment="1">
      <alignment horizontal="center" vertical="center" textRotation="255"/>
    </xf>
    <xf numFmtId="0" fontId="101" fillId="0" borderId="30" xfId="9" applyFont="1" applyBorder="1" applyAlignment="1">
      <alignment horizontal="left" vertical="center"/>
    </xf>
    <xf numFmtId="178" fontId="8" fillId="0" borderId="16" xfId="9" applyNumberFormat="1" applyFont="1" applyBorder="1">
      <alignment vertical="center"/>
    </xf>
    <xf numFmtId="0" fontId="13" fillId="0" borderId="18" xfId="9" applyFont="1" applyBorder="1" applyAlignment="1">
      <alignment horizontal="center" vertical="center"/>
    </xf>
    <xf numFmtId="0" fontId="10" fillId="7" borderId="3" xfId="9" applyFont="1" applyFill="1" applyBorder="1" applyAlignment="1">
      <alignment horizontal="left" vertical="center"/>
    </xf>
    <xf numFmtId="0" fontId="8" fillId="0" borderId="2" xfId="9" applyFont="1" applyBorder="1">
      <alignment vertical="center"/>
    </xf>
    <xf numFmtId="0" fontId="96" fillId="0" borderId="0" xfId="9" applyFont="1" applyAlignment="1">
      <alignment horizontal="left" vertical="center"/>
    </xf>
    <xf numFmtId="3" fontId="13" fillId="5" borderId="2" xfId="9" applyNumberFormat="1" applyFont="1" applyFill="1" applyBorder="1" applyAlignment="1">
      <alignment horizontal="center" vertical="center"/>
    </xf>
    <xf numFmtId="38" fontId="8" fillId="0" borderId="16" xfId="9" applyNumberFormat="1" applyFont="1" applyBorder="1">
      <alignment vertical="center"/>
    </xf>
    <xf numFmtId="0" fontId="13" fillId="7" borderId="18" xfId="9" applyFont="1" applyFill="1" applyBorder="1" applyAlignment="1">
      <alignment horizontal="center" vertical="center"/>
    </xf>
    <xf numFmtId="3" fontId="8" fillId="7" borderId="27" xfId="9" applyNumberFormat="1" applyFont="1" applyFill="1" applyBorder="1" applyAlignment="1">
      <alignment horizontal="right" vertical="center"/>
    </xf>
    <xf numFmtId="0" fontId="14" fillId="0" borderId="2" xfId="9" applyFont="1" applyBorder="1" applyAlignment="1">
      <alignment horizontal="center" vertical="center" wrapText="1"/>
    </xf>
    <xf numFmtId="178" fontId="8" fillId="7" borderId="27" xfId="9" applyNumberFormat="1" applyFont="1" applyFill="1" applyBorder="1" applyAlignment="1">
      <alignment horizontal="right" vertical="center"/>
    </xf>
    <xf numFmtId="0" fontId="92" fillId="5" borderId="16" xfId="9" applyFill="1" applyBorder="1">
      <alignment vertical="center"/>
    </xf>
    <xf numFmtId="0" fontId="13" fillId="5" borderId="2" xfId="9" applyFont="1" applyFill="1" applyBorder="1" applyAlignment="1">
      <alignment horizontal="center" vertical="center"/>
    </xf>
    <xf numFmtId="0" fontId="13" fillId="0" borderId="148" xfId="9" applyFont="1" applyBorder="1" applyAlignment="1">
      <alignment horizontal="center" vertical="center"/>
    </xf>
    <xf numFmtId="0" fontId="10" fillId="7" borderId="141" xfId="9" applyFont="1" applyFill="1" applyBorder="1" applyAlignment="1">
      <alignment horizontal="right" vertical="center"/>
    </xf>
    <xf numFmtId="0" fontId="13" fillId="8" borderId="201" xfId="9" applyFont="1" applyFill="1" applyBorder="1" applyAlignment="1">
      <alignment horizontal="center" vertical="center"/>
    </xf>
    <xf numFmtId="3" fontId="8" fillId="7" borderId="37" xfId="9" applyNumberFormat="1" applyFont="1" applyFill="1" applyBorder="1" applyAlignment="1">
      <alignment horizontal="right" vertical="center"/>
    </xf>
    <xf numFmtId="0" fontId="13" fillId="7" borderId="38" xfId="9" applyFont="1" applyFill="1" applyBorder="1" applyAlignment="1">
      <alignment horizontal="center" vertical="center"/>
    </xf>
    <xf numFmtId="0" fontId="92" fillId="0" borderId="212" xfId="9" applyBorder="1">
      <alignment vertical="center"/>
    </xf>
    <xf numFmtId="0" fontId="10" fillId="0" borderId="3" xfId="9" applyFont="1" applyBorder="1" applyAlignment="1">
      <alignment horizontal="left" vertical="center"/>
    </xf>
    <xf numFmtId="38" fontId="8" fillId="0" borderId="27" xfId="9" applyNumberFormat="1" applyFont="1" applyBorder="1">
      <alignment vertical="center"/>
    </xf>
    <xf numFmtId="38" fontId="8" fillId="7" borderId="126" xfId="9" applyNumberFormat="1" applyFont="1" applyFill="1" applyBorder="1" applyAlignment="1">
      <alignment horizontal="right" vertical="center"/>
    </xf>
    <xf numFmtId="3" fontId="18" fillId="5" borderId="2" xfId="9" applyNumberFormat="1" applyFont="1" applyFill="1" applyBorder="1" applyAlignment="1">
      <alignment horizontal="center" vertical="center" textRotation="255"/>
    </xf>
    <xf numFmtId="0" fontId="92" fillId="0" borderId="211" xfId="9" applyBorder="1">
      <alignment vertical="center"/>
    </xf>
    <xf numFmtId="0" fontId="14" fillId="0" borderId="19" xfId="9" applyFont="1" applyBorder="1" applyAlignment="1">
      <alignment horizontal="center" vertical="center"/>
    </xf>
    <xf numFmtId="0" fontId="97" fillId="7" borderId="223" xfId="9" applyFont="1" applyFill="1" applyBorder="1" applyAlignment="1">
      <alignment horizontal="center" vertical="center"/>
    </xf>
    <xf numFmtId="0" fontId="13" fillId="5" borderId="2" xfId="9" applyFont="1" applyFill="1" applyBorder="1" applyAlignment="1">
      <alignment horizontal="center" vertical="center" textRotation="255"/>
    </xf>
    <xf numFmtId="0" fontId="102" fillId="7" borderId="129" xfId="9" applyFont="1" applyFill="1" applyBorder="1" applyAlignment="1">
      <alignment horizontal="right" vertical="center"/>
    </xf>
    <xf numFmtId="0" fontId="103" fillId="0" borderId="2" xfId="9" applyFont="1" applyBorder="1" applyAlignment="1">
      <alignment horizontal="center" vertical="center" textRotation="255"/>
    </xf>
    <xf numFmtId="0" fontId="13" fillId="0" borderId="2" xfId="9" applyFont="1" applyBorder="1" applyAlignment="1">
      <alignment horizontal="center" vertical="center"/>
    </xf>
    <xf numFmtId="3" fontId="19" fillId="7" borderId="225" xfId="9" applyNumberFormat="1" applyFont="1" applyFill="1" applyBorder="1" applyAlignment="1">
      <alignment horizontal="center" vertical="center"/>
    </xf>
    <xf numFmtId="0" fontId="18" fillId="0" borderId="2" xfId="9" applyFont="1" applyBorder="1" applyAlignment="1">
      <alignment horizontal="center" vertical="center" wrapText="1"/>
    </xf>
    <xf numFmtId="3" fontId="8" fillId="7" borderId="143" xfId="9" applyNumberFormat="1" applyFont="1" applyFill="1" applyBorder="1" applyAlignment="1">
      <alignment horizontal="right" vertical="center"/>
    </xf>
    <xf numFmtId="3" fontId="97" fillId="7" borderId="224" xfId="9" applyNumberFormat="1" applyFont="1" applyFill="1" applyBorder="1" applyAlignment="1">
      <alignment horizontal="center" vertical="center"/>
    </xf>
    <xf numFmtId="0" fontId="94" fillId="0" borderId="0" xfId="9" applyFont="1" applyAlignment="1">
      <alignment horizontal="center" vertical="center"/>
    </xf>
    <xf numFmtId="0" fontId="14" fillId="0" borderId="0" xfId="9" applyFont="1" applyAlignment="1">
      <alignment horizontal="center" vertical="center"/>
    </xf>
    <xf numFmtId="0" fontId="8" fillId="7" borderId="143" xfId="9" applyFont="1" applyFill="1" applyBorder="1" applyAlignment="1">
      <alignment horizontal="right" vertical="center"/>
    </xf>
    <xf numFmtId="183" fontId="14" fillId="0" borderId="0" xfId="9" applyNumberFormat="1" applyFont="1" applyAlignment="1">
      <alignment horizontal="center" vertical="center"/>
    </xf>
    <xf numFmtId="0" fontId="18" fillId="0" borderId="0" xfId="9" applyFont="1" applyAlignment="1">
      <alignment horizontal="center" vertical="center" wrapText="1"/>
    </xf>
    <xf numFmtId="0" fontId="18" fillId="0" borderId="0" xfId="9" applyFont="1" applyAlignment="1">
      <alignment horizontal="center" vertical="center"/>
    </xf>
    <xf numFmtId="0" fontId="14" fillId="0" borderId="21" xfId="9" applyFont="1" applyBorder="1" applyAlignment="1">
      <alignment horizontal="center" vertical="center"/>
    </xf>
    <xf numFmtId="0" fontId="97" fillId="5" borderId="16" xfId="9" applyFont="1" applyFill="1" applyBorder="1" applyAlignment="1">
      <alignment horizontal="center" vertical="center"/>
    </xf>
    <xf numFmtId="0" fontId="14" fillId="5" borderId="17" xfId="9" applyFont="1" applyFill="1" applyBorder="1" applyAlignment="1">
      <alignment horizontal="left" vertical="center"/>
    </xf>
    <xf numFmtId="0" fontId="14" fillId="0" borderId="18" xfId="9" applyFont="1" applyBorder="1" applyAlignment="1">
      <alignment horizontal="left" vertical="center"/>
    </xf>
    <xf numFmtId="0" fontId="92" fillId="0" borderId="220" xfId="9" applyBorder="1">
      <alignment vertical="center"/>
    </xf>
    <xf numFmtId="3" fontId="14" fillId="0" borderId="16" xfId="9" applyNumberFormat="1" applyFont="1" applyBorder="1" applyAlignment="1">
      <alignment horizontal="left" vertical="center"/>
    </xf>
    <xf numFmtId="0" fontId="92" fillId="0" borderId="4" xfId="9" applyBorder="1">
      <alignment vertical="center"/>
    </xf>
    <xf numFmtId="0" fontId="92" fillId="0" borderId="20" xfId="9" applyBorder="1">
      <alignment vertical="center"/>
    </xf>
    <xf numFmtId="0" fontId="92" fillId="0" borderId="5" xfId="9" applyBorder="1">
      <alignment vertical="center"/>
    </xf>
    <xf numFmtId="0" fontId="92" fillId="0" borderId="19" xfId="9" applyBorder="1">
      <alignment vertical="center"/>
    </xf>
    <xf numFmtId="0" fontId="92" fillId="0" borderId="222" xfId="9" applyBorder="1">
      <alignment vertical="center"/>
    </xf>
    <xf numFmtId="0" fontId="99" fillId="0" borderId="30" xfId="9" applyFont="1" applyBorder="1" applyAlignment="1">
      <alignment horizontal="left" vertical="center"/>
    </xf>
    <xf numFmtId="0" fontId="97" fillId="5" borderId="2" xfId="9" applyFont="1" applyFill="1" applyBorder="1" applyAlignment="1">
      <alignment horizontal="center" vertical="center" textRotation="255"/>
    </xf>
    <xf numFmtId="0" fontId="97" fillId="0" borderId="2" xfId="9" applyFont="1" applyBorder="1" applyAlignment="1">
      <alignment horizontal="center" vertical="center" textRotation="255"/>
    </xf>
    <xf numFmtId="0" fontId="10" fillId="0" borderId="2" xfId="9" applyFont="1" applyBorder="1" applyAlignment="1">
      <alignment horizontal="center" vertical="center"/>
    </xf>
    <xf numFmtId="0" fontId="92" fillId="0" borderId="3" xfId="9" applyBorder="1">
      <alignment vertical="center"/>
    </xf>
    <xf numFmtId="0" fontId="92" fillId="0" borderId="194" xfId="9" applyBorder="1">
      <alignment vertical="center"/>
    </xf>
    <xf numFmtId="0" fontId="92" fillId="0" borderId="2" xfId="9" applyBorder="1">
      <alignment vertical="center"/>
    </xf>
    <xf numFmtId="0" fontId="10" fillId="0" borderId="2" xfId="9" applyFont="1" applyBorder="1" applyAlignment="1">
      <alignment horizontal="center" vertical="center" wrapText="1"/>
    </xf>
    <xf numFmtId="0" fontId="92" fillId="0" borderId="16" xfId="9" applyBorder="1">
      <alignment vertical="center"/>
    </xf>
    <xf numFmtId="0" fontId="97" fillId="0" borderId="18" xfId="9" applyFont="1" applyBorder="1" applyAlignment="1">
      <alignment horizontal="center" vertical="center"/>
    </xf>
    <xf numFmtId="0" fontId="92" fillId="0" borderId="221" xfId="9" applyBorder="1">
      <alignment vertical="center"/>
    </xf>
    <xf numFmtId="0" fontId="10" fillId="0" borderId="1" xfId="9" applyFont="1" applyBorder="1" applyAlignment="1">
      <alignment horizontal="left" vertical="center"/>
    </xf>
    <xf numFmtId="0" fontId="95" fillId="0" borderId="0" xfId="9" applyFont="1" applyAlignment="1">
      <alignment horizontal="left" vertical="top"/>
    </xf>
    <xf numFmtId="0" fontId="95" fillId="0" borderId="2" xfId="9" applyFont="1" applyBorder="1" applyAlignment="1">
      <alignment horizontal="center" vertical="top"/>
    </xf>
    <xf numFmtId="0" fontId="10" fillId="0" borderId="0" xfId="9" applyFont="1" applyAlignment="1">
      <alignment horizontal="left" vertical="center"/>
    </xf>
    <xf numFmtId="0" fontId="95" fillId="0" borderId="0" xfId="9" applyFont="1" applyAlignment="1">
      <alignment horizontal="left" vertical="top" wrapText="1"/>
    </xf>
    <xf numFmtId="0" fontId="95" fillId="0" borderId="16" xfId="9" applyFont="1" applyBorder="1" applyAlignment="1">
      <alignment horizontal="right" vertical="top"/>
    </xf>
    <xf numFmtId="0" fontId="95" fillId="0" borderId="18" xfId="9" applyFont="1" applyBorder="1" applyAlignment="1">
      <alignment horizontal="left" vertical="top"/>
    </xf>
    <xf numFmtId="0" fontId="104" fillId="0" borderId="2" xfId="9" applyFont="1" applyBorder="1" applyAlignment="1">
      <alignment horizontal="center" vertical="top"/>
    </xf>
    <xf numFmtId="0" fontId="92" fillId="0" borderId="18" xfId="9" applyBorder="1">
      <alignment vertical="center"/>
    </xf>
    <xf numFmtId="0" fontId="95" fillId="0" borderId="0" xfId="9" applyFont="1" applyAlignment="1">
      <alignment horizontal="left" vertical="center"/>
    </xf>
    <xf numFmtId="0" fontId="14" fillId="0" borderId="2" xfId="11" applyFont="1" applyBorder="1" applyAlignment="1">
      <alignment horizontal="center" vertical="center" wrapText="1"/>
    </xf>
    <xf numFmtId="0" fontId="14" fillId="0" borderId="144" xfId="11" applyFont="1" applyBorder="1" applyAlignment="1">
      <alignment horizontal="center" vertical="center" wrapText="1"/>
    </xf>
    <xf numFmtId="0" fontId="8" fillId="0" borderId="2" xfId="11" applyFont="1" applyBorder="1" applyAlignment="1">
      <alignment horizontal="left" vertical="center"/>
    </xf>
    <xf numFmtId="0" fontId="8" fillId="0" borderId="47" xfId="11" applyFont="1" applyBorder="1" applyAlignment="1">
      <alignment horizontal="left" vertical="center"/>
    </xf>
    <xf numFmtId="0" fontId="8" fillId="0" borderId="144" xfId="11" applyFont="1" applyBorder="1" applyAlignment="1">
      <alignment horizontal="left" vertical="center"/>
    </xf>
    <xf numFmtId="0" fontId="8" fillId="0" borderId="145" xfId="11" applyFont="1" applyBorder="1" applyAlignment="1">
      <alignment horizontal="left" vertical="center"/>
    </xf>
    <xf numFmtId="0" fontId="106" fillId="0" borderId="0" xfId="11" applyFont="1" applyAlignment="1">
      <alignment horizontal="center" vertical="center"/>
    </xf>
    <xf numFmtId="0" fontId="13" fillId="0" borderId="188" xfId="11" applyFont="1" applyBorder="1" applyAlignment="1">
      <alignment horizontal="center" vertical="center"/>
    </xf>
    <xf numFmtId="0" fontId="13" fillId="0" borderId="149" xfId="11" applyFont="1" applyBorder="1" applyAlignment="1">
      <alignment horizontal="center" vertical="center"/>
    </xf>
    <xf numFmtId="0" fontId="13" fillId="0" borderId="218" xfId="11" applyFont="1" applyBorder="1" applyAlignment="1">
      <alignment horizontal="center" vertical="center"/>
    </xf>
    <xf numFmtId="0" fontId="13" fillId="0" borderId="2" xfId="11" applyFont="1" applyBorder="1" applyAlignment="1">
      <alignment horizontal="center" vertical="center"/>
    </xf>
    <xf numFmtId="0" fontId="13" fillId="0" borderId="149" xfId="11" applyFont="1" applyBorder="1" applyAlignment="1">
      <alignment horizontal="center" vertical="center" wrapText="1"/>
    </xf>
    <xf numFmtId="0" fontId="8" fillId="0" borderId="149" xfId="11" applyFont="1" applyBorder="1" applyAlignment="1">
      <alignment horizontal="left" vertical="center"/>
    </xf>
    <xf numFmtId="0" fontId="14" fillId="0" borderId="149" xfId="11" applyFont="1" applyBorder="1" applyAlignment="1">
      <alignment horizontal="center" vertical="center" wrapText="1"/>
    </xf>
    <xf numFmtId="0" fontId="8" fillId="0" borderId="42" xfId="11" applyFont="1" applyBorder="1" applyAlignment="1">
      <alignment horizontal="left" vertical="center"/>
    </xf>
    <xf numFmtId="0" fontId="8" fillId="0" borderId="16" xfId="11" applyFont="1" applyBorder="1">
      <alignment vertical="center"/>
    </xf>
    <xf numFmtId="0" fontId="8" fillId="0" borderId="17" xfId="11" applyFont="1" applyBorder="1">
      <alignment vertical="center"/>
    </xf>
    <xf numFmtId="0" fontId="1" fillId="0" borderId="17" xfId="11" applyBorder="1" applyAlignment="1">
      <alignment horizontal="center" vertical="center"/>
    </xf>
    <xf numFmtId="0" fontId="1" fillId="0" borderId="210" xfId="11" applyBorder="1" applyAlignment="1">
      <alignment horizontal="center" vertical="center"/>
    </xf>
    <xf numFmtId="0" fontId="8" fillId="0" borderId="48" xfId="11" applyFont="1" applyBorder="1" applyAlignment="1">
      <alignment horizontal="center" vertical="center"/>
    </xf>
    <xf numFmtId="0" fontId="8" fillId="0" borderId="1" xfId="11" applyFont="1" applyBorder="1" applyAlignment="1">
      <alignment horizontal="center" vertical="center"/>
    </xf>
    <xf numFmtId="0" fontId="8" fillId="0" borderId="44" xfId="11" applyFont="1" applyBorder="1" applyAlignment="1">
      <alignment horizontal="center" vertical="center"/>
    </xf>
    <xf numFmtId="0" fontId="8" fillId="0" borderId="6" xfId="11" applyFont="1" applyBorder="1" applyAlignment="1">
      <alignment horizontal="center" vertical="center"/>
    </xf>
    <xf numFmtId="0" fontId="13" fillId="0" borderId="2" xfId="11" applyFont="1" applyBorder="1" applyAlignment="1">
      <alignment horizontal="center" vertical="center" wrapText="1"/>
    </xf>
    <xf numFmtId="0" fontId="18" fillId="0" borderId="1" xfId="11" applyFont="1" applyBorder="1" applyAlignment="1">
      <alignment horizontal="left" vertical="center"/>
    </xf>
    <xf numFmtId="0" fontId="1" fillId="0" borderId="6" xfId="11" applyBorder="1" applyAlignment="1">
      <alignment horizontal="center" vertical="center"/>
    </xf>
    <xf numFmtId="0" fontId="1" fillId="0" borderId="5" xfId="11" applyBorder="1" applyAlignment="1">
      <alignment horizontal="center" vertical="center"/>
    </xf>
    <xf numFmtId="0" fontId="1" fillId="0" borderId="0" xfId="11" applyAlignment="1">
      <alignment horizontal="center" vertical="center"/>
    </xf>
    <xf numFmtId="0" fontId="1" fillId="0" borderId="226" xfId="11" applyBorder="1" applyAlignment="1">
      <alignment horizontal="center" vertical="center"/>
    </xf>
    <xf numFmtId="0" fontId="1" fillId="0" borderId="227" xfId="11" applyBorder="1" applyAlignment="1">
      <alignment horizontal="center" vertical="center"/>
    </xf>
    <xf numFmtId="0" fontId="1" fillId="0" borderId="228" xfId="11" applyBorder="1" applyAlignment="1">
      <alignment horizontal="center" vertical="center"/>
    </xf>
    <xf numFmtId="0" fontId="13" fillId="0" borderId="44" xfId="11" applyFont="1" applyBorder="1" applyAlignment="1">
      <alignment horizontal="right" vertical="center"/>
    </xf>
    <xf numFmtId="0" fontId="13" fillId="0" borderId="6" xfId="11" applyFont="1" applyBorder="1" applyAlignment="1">
      <alignment horizontal="right" vertical="center"/>
    </xf>
    <xf numFmtId="0" fontId="13" fillId="0" borderId="50" xfId="11" applyFont="1" applyBorder="1" applyAlignment="1">
      <alignment horizontal="right" vertical="center"/>
    </xf>
    <xf numFmtId="0" fontId="13" fillId="0" borderId="200" xfId="11" applyFont="1" applyBorder="1" applyAlignment="1">
      <alignment horizontal="right" vertical="center"/>
    </xf>
    <xf numFmtId="0" fontId="13" fillId="0" borderId="144" xfId="11" applyFont="1" applyBorder="1" applyAlignment="1">
      <alignment horizontal="center" vertical="center" wrapText="1"/>
    </xf>
    <xf numFmtId="0" fontId="1" fillId="0" borderId="230" xfId="11" applyBorder="1" applyAlignment="1">
      <alignment horizontal="center" vertical="center"/>
    </xf>
    <xf numFmtId="0" fontId="1" fillId="0" borderId="233" xfId="11" applyBorder="1" applyAlignment="1">
      <alignment horizontal="center" vertical="center"/>
    </xf>
    <xf numFmtId="0" fontId="1" fillId="0" borderId="231" xfId="11" applyBorder="1" applyAlignment="1">
      <alignment horizontal="center" vertical="center"/>
    </xf>
    <xf numFmtId="0" fontId="1" fillId="0" borderId="234" xfId="11" applyBorder="1" applyAlignment="1">
      <alignment horizontal="center" vertical="center"/>
    </xf>
    <xf numFmtId="0" fontId="1" fillId="0" borderId="229" xfId="11" applyBorder="1" applyAlignment="1">
      <alignment horizontal="center" vertical="center"/>
    </xf>
    <xf numFmtId="0" fontId="1" fillId="0" borderId="232" xfId="11" applyBorder="1" applyAlignment="1">
      <alignment horizontal="center" vertical="center"/>
    </xf>
    <xf numFmtId="0" fontId="1" fillId="0" borderId="194" xfId="11" applyBorder="1" applyAlignment="1">
      <alignment horizontal="center" vertical="center"/>
    </xf>
    <xf numFmtId="0" fontId="1" fillId="0" borderId="20" xfId="11" applyBorder="1" applyAlignment="1">
      <alignment horizontal="center" vertical="center"/>
    </xf>
    <xf numFmtId="0" fontId="96" fillId="0" borderId="235" xfId="11" applyFont="1" applyBorder="1" applyAlignment="1">
      <alignment horizontal="center" vertical="center" textRotation="255"/>
    </xf>
    <xf numFmtId="0" fontId="96" fillId="0" borderId="245" xfId="11" applyFont="1" applyBorder="1" applyAlignment="1">
      <alignment horizontal="center" vertical="center" textRotation="255"/>
    </xf>
    <xf numFmtId="0" fontId="96" fillId="0" borderId="281" xfId="11" applyFont="1" applyBorder="1" applyAlignment="1">
      <alignment horizontal="center" vertical="center" textRotation="255"/>
    </xf>
    <xf numFmtId="0" fontId="13" fillId="0" borderId="236" xfId="11" applyFont="1" applyBorder="1" applyAlignment="1">
      <alignment horizontal="center" vertical="center"/>
    </xf>
    <xf numFmtId="0" fontId="13" fillId="0" borderId="237" xfId="11" applyFont="1" applyBorder="1" applyAlignment="1">
      <alignment horizontal="center" vertical="center"/>
    </xf>
    <xf numFmtId="0" fontId="13" fillId="0" borderId="246" xfId="11" applyFont="1" applyBorder="1" applyAlignment="1">
      <alignment horizontal="center" vertical="center"/>
    </xf>
    <xf numFmtId="0" fontId="13" fillId="0" borderId="247" xfId="11" applyFont="1" applyBorder="1" applyAlignment="1">
      <alignment horizontal="center" vertical="center"/>
    </xf>
    <xf numFmtId="0" fontId="13" fillId="0" borderId="250" xfId="11" applyFont="1" applyBorder="1" applyAlignment="1">
      <alignment horizontal="center" vertical="center"/>
    </xf>
    <xf numFmtId="0" fontId="13" fillId="0" borderId="251" xfId="11" applyFont="1" applyBorder="1" applyAlignment="1">
      <alignment horizontal="center" vertical="center"/>
    </xf>
    <xf numFmtId="0" fontId="14" fillId="0" borderId="237" xfId="11" applyFont="1" applyBorder="1" applyAlignment="1">
      <alignment horizontal="center" vertical="center" wrapText="1"/>
    </xf>
    <xf numFmtId="0" fontId="14" fillId="0" borderId="247" xfId="11" applyFont="1" applyBorder="1" applyAlignment="1">
      <alignment horizontal="center" vertical="center" wrapText="1"/>
    </xf>
    <xf numFmtId="0" fontId="14" fillId="0" borderId="251" xfId="11" applyFont="1" applyBorder="1" applyAlignment="1">
      <alignment horizontal="center" vertical="center" wrapText="1"/>
    </xf>
    <xf numFmtId="0" fontId="10" fillId="0" borderId="237" xfId="11" applyFont="1" applyBorder="1" applyAlignment="1">
      <alignment horizontal="center" vertical="center" wrapText="1"/>
    </xf>
    <xf numFmtId="0" fontId="10" fillId="0" borderId="247" xfId="11" applyFont="1" applyBorder="1" applyAlignment="1">
      <alignment horizontal="center" vertical="center" wrapText="1"/>
    </xf>
    <xf numFmtId="0" fontId="10" fillId="0" borderId="251" xfId="11" applyFont="1" applyBorder="1" applyAlignment="1">
      <alignment horizontal="center" vertical="center" wrapText="1"/>
    </xf>
    <xf numFmtId="0" fontId="14" fillId="0" borderId="237" xfId="11" applyFont="1" applyBorder="1" applyAlignment="1">
      <alignment horizontal="center" vertical="center"/>
    </xf>
    <xf numFmtId="0" fontId="14" fillId="0" borderId="247" xfId="11" applyFont="1" applyBorder="1" applyAlignment="1">
      <alignment horizontal="center" vertical="center"/>
    </xf>
    <xf numFmtId="0" fontId="14" fillId="0" borderId="251" xfId="11" applyFont="1" applyBorder="1" applyAlignment="1">
      <alignment horizontal="center" vertical="center"/>
    </xf>
    <xf numFmtId="0" fontId="10" fillId="0" borderId="247" xfId="11" applyFont="1" applyBorder="1" applyAlignment="1">
      <alignment horizontal="center" vertical="center"/>
    </xf>
    <xf numFmtId="0" fontId="10" fillId="0" borderId="251" xfId="11" applyFont="1" applyBorder="1" applyAlignment="1">
      <alignment horizontal="center" vertical="center"/>
    </xf>
    <xf numFmtId="0" fontId="8" fillId="0" borderId="2" xfId="11" applyFont="1" applyBorder="1" applyAlignment="1">
      <alignment horizontal="center" vertical="center"/>
    </xf>
    <xf numFmtId="0" fontId="108" fillId="9" borderId="19" xfId="11" applyFont="1" applyFill="1" applyBorder="1" applyAlignment="1">
      <alignment horizontal="center" vertical="center"/>
    </xf>
    <xf numFmtId="0" fontId="14" fillId="0" borderId="18" xfId="11" applyFont="1" applyBorder="1" applyAlignment="1">
      <alignment horizontal="center" vertical="center" textRotation="255"/>
    </xf>
    <xf numFmtId="0" fontId="8" fillId="0" borderId="2" xfId="11" applyFont="1" applyBorder="1">
      <alignment vertical="center"/>
    </xf>
    <xf numFmtId="0" fontId="10" fillId="0" borderId="241" xfId="11" applyFont="1" applyBorder="1" applyAlignment="1">
      <alignment horizontal="center" vertical="center" wrapText="1"/>
    </xf>
    <xf numFmtId="0" fontId="10" fillId="0" borderId="239" xfId="11" applyFont="1" applyBorder="1" applyAlignment="1">
      <alignment horizontal="center" vertical="center" wrapText="1"/>
    </xf>
    <xf numFmtId="0" fontId="10" fillId="0" borderId="240" xfId="11" applyFont="1" applyBorder="1" applyAlignment="1">
      <alignment horizontal="center" vertical="center" wrapText="1"/>
    </xf>
    <xf numFmtId="0" fontId="10" fillId="0" borderId="5" xfId="11" applyFont="1" applyBorder="1" applyAlignment="1">
      <alignment horizontal="center" vertical="center" wrapText="1"/>
    </xf>
    <xf numFmtId="0" fontId="10" fillId="0" borderId="0" xfId="11" applyFont="1" applyAlignment="1">
      <alignment horizontal="center" vertical="center" wrapText="1"/>
    </xf>
    <xf numFmtId="0" fontId="10" fillId="0" borderId="20" xfId="11" applyFont="1" applyBorder="1" applyAlignment="1">
      <alignment horizontal="center" vertical="center" wrapText="1"/>
    </xf>
    <xf numFmtId="0" fontId="10" fillId="0" borderId="27" xfId="11" applyFont="1" applyBorder="1" applyAlignment="1">
      <alignment horizontal="center" vertical="center" wrapText="1"/>
    </xf>
    <xf numFmtId="0" fontId="10" fillId="0" borderId="21" xfId="11" applyFont="1" applyBorder="1" applyAlignment="1">
      <alignment horizontal="center" vertical="center" wrapText="1"/>
    </xf>
    <xf numFmtId="0" fontId="10" fillId="0" borderId="28" xfId="11" applyFont="1" applyBorder="1" applyAlignment="1">
      <alignment horizontal="center" vertical="center" wrapText="1"/>
    </xf>
    <xf numFmtId="0" fontId="18" fillId="0" borderId="241" xfId="11" applyFont="1" applyBorder="1" applyAlignment="1">
      <alignment horizontal="center" vertical="center" wrapText="1"/>
    </xf>
    <xf numFmtId="0" fontId="18" fillId="0" borderId="239" xfId="11" applyFont="1" applyBorder="1" applyAlignment="1">
      <alignment horizontal="center" vertical="center" wrapText="1"/>
    </xf>
    <xf numFmtId="0" fontId="18" fillId="0" borderId="240" xfId="11" applyFont="1" applyBorder="1" applyAlignment="1">
      <alignment horizontal="center" vertical="center" wrapText="1"/>
    </xf>
    <xf numFmtId="0" fontId="18" fillId="0" borderId="5" xfId="11" applyFont="1" applyBorder="1" applyAlignment="1">
      <alignment horizontal="center" vertical="center" wrapText="1"/>
    </xf>
    <xf numFmtId="0" fontId="18" fillId="0" borderId="0" xfId="11" applyFont="1" applyAlignment="1">
      <alignment horizontal="center" vertical="center" wrapText="1"/>
    </xf>
    <xf numFmtId="0" fontId="18" fillId="0" borderId="20" xfId="11" applyFont="1" applyBorder="1" applyAlignment="1">
      <alignment horizontal="center" vertical="center" wrapText="1"/>
    </xf>
    <xf numFmtId="0" fontId="18" fillId="0" borderId="27" xfId="11" applyFont="1" applyBorder="1" applyAlignment="1">
      <alignment horizontal="center" vertical="center" wrapText="1"/>
    </xf>
    <xf numFmtId="0" fontId="18" fillId="0" borderId="21" xfId="11" applyFont="1" applyBorder="1" applyAlignment="1">
      <alignment horizontal="center" vertical="center" wrapText="1"/>
    </xf>
    <xf numFmtId="0" fontId="18" fillId="0" borderId="28" xfId="11" applyFont="1" applyBorder="1" applyAlignment="1">
      <alignment horizontal="center" vertical="center" wrapText="1"/>
    </xf>
    <xf numFmtId="0" fontId="14" fillId="0" borderId="243" xfId="11" applyFont="1" applyBorder="1" applyAlignment="1">
      <alignment horizontal="center" vertical="center" wrapText="1"/>
    </xf>
    <xf numFmtId="0" fontId="14" fillId="0" borderId="243" xfId="11" applyFont="1" applyBorder="1" applyAlignment="1">
      <alignment horizontal="center" vertical="center"/>
    </xf>
    <xf numFmtId="0" fontId="14" fillId="0" borderId="244" xfId="11" applyFont="1" applyBorder="1" applyAlignment="1">
      <alignment horizontal="center" vertical="center"/>
    </xf>
    <xf numFmtId="0" fontId="14" fillId="0" borderId="47" xfId="11" applyFont="1" applyBorder="1" applyAlignment="1">
      <alignment horizontal="center" vertical="center"/>
    </xf>
    <xf numFmtId="0" fontId="14" fillId="0" borderId="249" xfId="11" applyFont="1" applyBorder="1" applyAlignment="1">
      <alignment horizontal="center" vertical="center"/>
    </xf>
    <xf numFmtId="0" fontId="80" fillId="0" borderId="0" xfId="11" applyFont="1" applyAlignment="1">
      <alignment horizontal="center" vertical="top" textRotation="255"/>
    </xf>
    <xf numFmtId="0" fontId="10" fillId="0" borderId="2" xfId="11" applyFont="1" applyBorder="1" applyAlignment="1">
      <alignment horizontal="center" vertical="center" wrapText="1"/>
    </xf>
    <xf numFmtId="0" fontId="10" fillId="0" borderId="2" xfId="11" applyFont="1" applyBorder="1" applyAlignment="1">
      <alignment horizontal="center" vertical="center"/>
    </xf>
    <xf numFmtId="0" fontId="8" fillId="0" borderId="3" xfId="11" applyFont="1" applyBorder="1" applyAlignment="1">
      <alignment horizontal="center" vertical="center"/>
    </xf>
    <xf numFmtId="0" fontId="8" fillId="0" borderId="19" xfId="11" applyFont="1" applyBorder="1" applyAlignment="1">
      <alignment horizontal="center" vertical="center"/>
    </xf>
    <xf numFmtId="0" fontId="8" fillId="0" borderId="5" xfId="11" applyFont="1" applyBorder="1" applyAlignment="1">
      <alignment horizontal="center" vertical="center"/>
    </xf>
    <xf numFmtId="0" fontId="8" fillId="0" borderId="20" xfId="11" applyFont="1" applyBorder="1" applyAlignment="1">
      <alignment horizontal="center" vertical="center"/>
    </xf>
    <xf numFmtId="0" fontId="8" fillId="0" borderId="27" xfId="11" applyFont="1" applyBorder="1" applyAlignment="1">
      <alignment horizontal="center" vertical="center"/>
    </xf>
    <xf numFmtId="0" fontId="8" fillId="0" borderId="28" xfId="11" applyFont="1" applyBorder="1" applyAlignment="1">
      <alignment horizontal="center" vertical="center"/>
    </xf>
    <xf numFmtId="0" fontId="8" fillId="0" borderId="3" xfId="11" applyFont="1" applyBorder="1" applyAlignment="1">
      <alignment horizontal="left" vertical="center"/>
    </xf>
    <xf numFmtId="0" fontId="8" fillId="0" borderId="4" xfId="11" applyFont="1" applyBorder="1" applyAlignment="1">
      <alignment horizontal="left" vertical="center"/>
    </xf>
    <xf numFmtId="0" fontId="8" fillId="0" borderId="19" xfId="11" applyFont="1" applyBorder="1" applyAlignment="1">
      <alignment horizontal="left" vertical="center"/>
    </xf>
    <xf numFmtId="0" fontId="8" fillId="0" borderId="5" xfId="11" applyFont="1" applyBorder="1" applyAlignment="1">
      <alignment horizontal="left" vertical="center"/>
    </xf>
    <xf numFmtId="0" fontId="8" fillId="0" borderId="0" xfId="11" applyFont="1" applyAlignment="1">
      <alignment horizontal="left" vertical="center"/>
    </xf>
    <xf numFmtId="0" fontId="8" fillId="0" borderId="20" xfId="11" applyFont="1" applyBorder="1" applyAlignment="1">
      <alignment horizontal="left" vertical="center"/>
    </xf>
    <xf numFmtId="0" fontId="8" fillId="0" borderId="27" xfId="11" applyFont="1" applyBorder="1" applyAlignment="1">
      <alignment horizontal="left" vertical="center"/>
    </xf>
    <xf numFmtId="0" fontId="8" fillId="0" borderId="21" xfId="11" applyFont="1" applyBorder="1" applyAlignment="1">
      <alignment horizontal="left" vertical="center"/>
    </xf>
    <xf numFmtId="0" fontId="8" fillId="0" borderId="28" xfId="11" applyFont="1" applyBorder="1" applyAlignment="1">
      <alignment horizontal="left" vertical="center"/>
    </xf>
    <xf numFmtId="0" fontId="14" fillId="0" borderId="1" xfId="11" applyFont="1" applyBorder="1" applyAlignment="1">
      <alignment horizontal="center" vertical="center" wrapText="1"/>
    </xf>
    <xf numFmtId="0" fontId="14" fillId="0" borderId="1" xfId="11" applyFont="1" applyBorder="1" applyAlignment="1">
      <alignment horizontal="center" vertical="center"/>
    </xf>
    <xf numFmtId="0" fontId="14" fillId="0" borderId="6" xfId="11" applyFont="1" applyBorder="1" applyAlignment="1">
      <alignment horizontal="center" vertical="center"/>
    </xf>
    <xf numFmtId="3" fontId="8" fillId="0" borderId="1" xfId="11" applyNumberFormat="1" applyFont="1" applyBorder="1" applyAlignment="1">
      <alignment horizontal="right" vertical="center"/>
    </xf>
    <xf numFmtId="3" fontId="8" fillId="0" borderId="6" xfId="11" applyNumberFormat="1" applyFont="1" applyBorder="1" applyAlignment="1">
      <alignment horizontal="right" vertical="center"/>
    </xf>
    <xf numFmtId="0" fontId="8" fillId="0" borderId="4" xfId="11" applyFont="1" applyBorder="1" applyAlignment="1">
      <alignment horizontal="center" vertical="center"/>
    </xf>
    <xf numFmtId="0" fontId="8" fillId="0" borderId="253" xfId="11" applyFont="1" applyBorder="1" applyAlignment="1">
      <alignment horizontal="center" vertical="center"/>
    </xf>
    <xf numFmtId="0" fontId="8" fillId="0" borderId="0" xfId="11" applyFont="1" applyAlignment="1">
      <alignment horizontal="center" vertical="center"/>
    </xf>
    <xf numFmtId="0" fontId="8" fillId="0" borderId="254" xfId="11" applyFont="1" applyBorder="1" applyAlignment="1">
      <alignment horizontal="center" vertical="center"/>
    </xf>
    <xf numFmtId="0" fontId="8" fillId="0" borderId="21" xfId="11" applyFont="1" applyBorder="1" applyAlignment="1">
      <alignment horizontal="center" vertical="center"/>
    </xf>
    <xf numFmtId="0" fontId="8" fillId="0" borderId="255" xfId="11" applyFont="1" applyBorder="1" applyAlignment="1">
      <alignment horizontal="center" vertical="center"/>
    </xf>
    <xf numFmtId="3" fontId="8" fillId="9" borderId="260" xfId="11" applyNumberFormat="1" applyFont="1" applyFill="1" applyBorder="1" applyAlignment="1">
      <alignment horizontal="right" vertical="center"/>
    </xf>
    <xf numFmtId="3" fontId="8" fillId="9" borderId="261" xfId="11" applyNumberFormat="1" applyFont="1" applyFill="1" applyBorder="1" applyAlignment="1">
      <alignment horizontal="right" vertical="center"/>
    </xf>
    <xf numFmtId="0" fontId="14" fillId="0" borderId="194" xfId="11" applyFont="1" applyBorder="1" applyAlignment="1">
      <alignment horizontal="center" vertical="center"/>
    </xf>
    <xf numFmtId="3" fontId="8" fillId="0" borderId="194" xfId="11" applyNumberFormat="1" applyFont="1" applyBorder="1" applyAlignment="1">
      <alignment horizontal="right" vertical="center"/>
    </xf>
    <xf numFmtId="0" fontId="14" fillId="9" borderId="259" xfId="11" applyFont="1" applyFill="1" applyBorder="1" applyAlignment="1">
      <alignment horizontal="center" vertical="center"/>
    </xf>
    <xf numFmtId="0" fontId="14" fillId="0" borderId="268" xfId="11" applyFont="1" applyBorder="1" applyAlignment="1">
      <alignment horizontal="center" vertical="center"/>
    </xf>
    <xf numFmtId="0" fontId="14" fillId="0" borderId="239" xfId="11" applyFont="1" applyBorder="1" applyAlignment="1">
      <alignment horizontal="center" vertical="center"/>
    </xf>
    <xf numFmtId="0" fontId="14" fillId="0" borderId="269" xfId="11" applyFont="1" applyBorder="1" applyAlignment="1">
      <alignment horizontal="center" vertical="center"/>
    </xf>
    <xf numFmtId="0" fontId="14" fillId="0" borderId="228" xfId="11" applyFont="1" applyBorder="1" applyAlignment="1">
      <alignment horizontal="center" vertical="center"/>
    </xf>
    <xf numFmtId="0" fontId="14" fillId="0" borderId="0" xfId="11" applyFont="1" applyAlignment="1">
      <alignment horizontal="center" vertical="center"/>
    </xf>
    <xf numFmtId="0" fontId="14" fillId="0" borderId="226" xfId="11" applyFont="1" applyBorder="1" applyAlignment="1">
      <alignment horizontal="center" vertical="center"/>
    </xf>
    <xf numFmtId="0" fontId="14" fillId="0" borderId="271" xfId="11" applyFont="1" applyBorder="1" applyAlignment="1">
      <alignment horizontal="center" vertical="center"/>
    </xf>
    <xf numFmtId="0" fontId="14" fillId="0" borderId="272" xfId="11" applyFont="1" applyBorder="1" applyAlignment="1">
      <alignment horizontal="center" vertical="center"/>
    </xf>
    <xf numFmtId="0" fontId="14" fillId="0" borderId="273" xfId="11" applyFont="1" applyBorder="1" applyAlignment="1">
      <alignment horizontal="center" vertical="center"/>
    </xf>
    <xf numFmtId="0" fontId="10" fillId="0" borderId="268" xfId="11" applyFont="1" applyBorder="1" applyAlignment="1">
      <alignment horizontal="center" vertical="center"/>
    </xf>
    <xf numFmtId="0" fontId="10" fillId="0" borderId="239" xfId="11" applyFont="1" applyBorder="1" applyAlignment="1">
      <alignment horizontal="center" vertical="center"/>
    </xf>
    <xf numFmtId="0" fontId="10" fillId="0" borderId="269" xfId="11" applyFont="1" applyBorder="1" applyAlignment="1">
      <alignment horizontal="center" vertical="center"/>
    </xf>
    <xf numFmtId="0" fontId="10" fillId="0" borderId="271" xfId="11" applyFont="1" applyBorder="1" applyAlignment="1">
      <alignment horizontal="center" vertical="center"/>
    </xf>
    <xf numFmtId="0" fontId="10" fillId="0" borderId="272" xfId="11" applyFont="1" applyBorder="1" applyAlignment="1">
      <alignment horizontal="center" vertical="center"/>
    </xf>
    <xf numFmtId="0" fontId="10" fillId="0" borderId="273" xfId="11" applyFont="1" applyBorder="1" applyAlignment="1">
      <alignment horizontal="center" vertical="center"/>
    </xf>
    <xf numFmtId="0" fontId="10" fillId="0" borderId="268" xfId="11" applyFont="1" applyBorder="1" applyAlignment="1">
      <alignment horizontal="center" vertical="center" wrapText="1"/>
    </xf>
    <xf numFmtId="0" fontId="10" fillId="0" borderId="279" xfId="11" applyFont="1" applyBorder="1" applyAlignment="1">
      <alignment horizontal="center" vertical="center" wrapText="1"/>
    </xf>
    <xf numFmtId="0" fontId="10" fillId="0" borderId="228" xfId="11" applyFont="1" applyBorder="1" applyAlignment="1">
      <alignment horizontal="center" vertical="center" wrapText="1"/>
    </xf>
    <xf numFmtId="0" fontId="10" fillId="0" borderId="254" xfId="11" applyFont="1" applyBorder="1" applyAlignment="1">
      <alignment horizontal="center" vertical="center" wrapText="1"/>
    </xf>
    <xf numFmtId="0" fontId="10" fillId="0" borderId="271" xfId="11" applyFont="1" applyBorder="1" applyAlignment="1">
      <alignment horizontal="center" vertical="center" wrapText="1"/>
    </xf>
    <xf numFmtId="0" fontId="10" fillId="0" borderId="272" xfId="11" applyFont="1" applyBorder="1" applyAlignment="1">
      <alignment horizontal="center" vertical="center" wrapText="1"/>
    </xf>
    <xf numFmtId="0" fontId="10" fillId="0" borderId="295" xfId="11" applyFont="1" applyBorder="1" applyAlignment="1">
      <alignment horizontal="center" vertical="center" wrapText="1"/>
    </xf>
    <xf numFmtId="0" fontId="14" fillId="0" borderId="265" xfId="11" applyFont="1" applyBorder="1" applyAlignment="1">
      <alignment horizontal="center" vertical="center"/>
    </xf>
    <xf numFmtId="0" fontId="14" fillId="0" borderId="266" xfId="11" applyFont="1" applyBorder="1" applyAlignment="1">
      <alignment horizontal="center" vertical="center"/>
    </xf>
    <xf numFmtId="0" fontId="14" fillId="0" borderId="267" xfId="11" applyFont="1" applyBorder="1" applyAlignment="1">
      <alignment horizontal="center" vertical="center"/>
    </xf>
    <xf numFmtId="0" fontId="10" fillId="0" borderId="238" xfId="11" applyFont="1" applyBorder="1" applyAlignment="1">
      <alignment horizontal="center" vertical="center" wrapText="1"/>
    </xf>
    <xf numFmtId="0" fontId="10" fillId="0" borderId="248" xfId="11" applyFont="1" applyBorder="1" applyAlignment="1">
      <alignment horizontal="center" vertical="center" wrapText="1"/>
    </xf>
    <xf numFmtId="0" fontId="10" fillId="0" borderId="252" xfId="11" applyFont="1" applyBorder="1" applyAlignment="1">
      <alignment horizontal="center" vertical="center" wrapText="1"/>
    </xf>
    <xf numFmtId="0" fontId="14" fillId="0" borderId="240" xfId="11" applyFont="1" applyBorder="1" applyAlignment="1">
      <alignment horizontal="center" vertical="center"/>
    </xf>
    <xf numFmtId="0" fontId="14" fillId="0" borderId="20" xfId="11" applyFont="1" applyBorder="1" applyAlignment="1">
      <alignment horizontal="center" vertical="center"/>
    </xf>
    <xf numFmtId="0" fontId="14" fillId="0" borderId="21" xfId="11" applyFont="1" applyBorder="1" applyAlignment="1">
      <alignment horizontal="center" vertical="center"/>
    </xf>
    <xf numFmtId="0" fontId="14" fillId="0" borderId="28" xfId="11" applyFont="1" applyBorder="1" applyAlignment="1">
      <alignment horizontal="center" vertical="center"/>
    </xf>
    <xf numFmtId="0" fontId="14" fillId="0" borderId="241" xfId="11" applyFont="1" applyBorder="1" applyAlignment="1">
      <alignment horizontal="center" vertical="center" wrapText="1"/>
    </xf>
    <xf numFmtId="0" fontId="14" fillId="0" borderId="239" xfId="11" applyFont="1" applyBorder="1" applyAlignment="1">
      <alignment horizontal="center" vertical="center" wrapText="1"/>
    </xf>
    <xf numFmtId="0" fontId="14" fillId="0" borderId="240" xfId="11" applyFont="1" applyBorder="1" applyAlignment="1">
      <alignment horizontal="center" vertical="center" wrapText="1"/>
    </xf>
    <xf numFmtId="0" fontId="14" fillId="0" borderId="5" xfId="11" applyFont="1" applyBorder="1" applyAlignment="1">
      <alignment horizontal="center" vertical="center" wrapText="1"/>
    </xf>
    <xf numFmtId="0" fontId="14" fillId="0" borderId="0" xfId="11" applyFont="1" applyAlignment="1">
      <alignment horizontal="center" vertical="center" wrapText="1"/>
    </xf>
    <xf numFmtId="0" fontId="14" fillId="0" borderId="20" xfId="11" applyFont="1" applyBorder="1" applyAlignment="1">
      <alignment horizontal="center" vertical="center" wrapText="1"/>
    </xf>
    <xf numFmtId="0" fontId="14" fillId="0" borderId="27" xfId="11" applyFont="1" applyBorder="1" applyAlignment="1">
      <alignment horizontal="center" vertical="center" wrapText="1"/>
    </xf>
    <xf numFmtId="0" fontId="14" fillId="0" borderId="21" xfId="11" applyFont="1" applyBorder="1" applyAlignment="1">
      <alignment horizontal="center" vertical="center" wrapText="1"/>
    </xf>
    <xf numFmtId="0" fontId="14" fillId="0" borderId="28" xfId="11" applyFont="1" applyBorder="1" applyAlignment="1">
      <alignment horizontal="center" vertical="center" wrapText="1"/>
    </xf>
    <xf numFmtId="0" fontId="14" fillId="0" borderId="2" xfId="11" applyFont="1" applyBorder="1" applyAlignment="1">
      <alignment horizontal="center" vertical="center"/>
    </xf>
    <xf numFmtId="0" fontId="14" fillId="0" borderId="16" xfId="11" applyFont="1" applyBorder="1" applyAlignment="1">
      <alignment horizontal="center" vertical="center"/>
    </xf>
    <xf numFmtId="3" fontId="8" fillId="0" borderId="4" xfId="11" applyNumberFormat="1" applyFont="1" applyBorder="1" applyAlignment="1">
      <alignment horizontal="right" vertical="center"/>
    </xf>
    <xf numFmtId="3" fontId="8" fillId="0" borderId="19" xfId="11" applyNumberFormat="1" applyFont="1" applyBorder="1" applyAlignment="1">
      <alignment horizontal="right" vertical="center"/>
    </xf>
    <xf numFmtId="3" fontId="8" fillId="0" borderId="0" xfId="11" applyNumberFormat="1" applyFont="1" applyAlignment="1">
      <alignment horizontal="right" vertical="center"/>
    </xf>
    <xf numFmtId="3" fontId="8" fillId="0" borderId="20" xfId="11" applyNumberFormat="1" applyFont="1" applyBorder="1" applyAlignment="1">
      <alignment horizontal="right" vertical="center"/>
    </xf>
    <xf numFmtId="3" fontId="8" fillId="0" borderId="21" xfId="11" applyNumberFormat="1" applyFont="1" applyBorder="1" applyAlignment="1">
      <alignment horizontal="right" vertical="center"/>
    </xf>
    <xf numFmtId="3" fontId="8" fillId="0" borderId="28" xfId="11" applyNumberFormat="1" applyFont="1" applyBorder="1" applyAlignment="1">
      <alignment horizontal="right" vertical="center"/>
    </xf>
    <xf numFmtId="0" fontId="108" fillId="9" borderId="4" xfId="11" applyFont="1" applyFill="1" applyBorder="1" applyAlignment="1">
      <alignment horizontal="center" vertical="center"/>
    </xf>
    <xf numFmtId="0" fontId="108" fillId="9" borderId="253" xfId="11" applyFont="1" applyFill="1" applyBorder="1" applyAlignment="1">
      <alignment horizontal="center" vertical="center"/>
    </xf>
    <xf numFmtId="0" fontId="77" fillId="0" borderId="265" xfId="11" applyFont="1" applyBorder="1" applyAlignment="1">
      <alignment horizontal="center" vertical="center"/>
    </xf>
    <xf numFmtId="0" fontId="77" fillId="0" borderId="228" xfId="11" applyFont="1" applyBorder="1" applyAlignment="1">
      <alignment horizontal="center" vertical="center"/>
    </xf>
    <xf numFmtId="0" fontId="14" fillId="9" borderId="266" xfId="11" applyFont="1" applyFill="1" applyBorder="1" applyAlignment="1">
      <alignment horizontal="center" vertical="center"/>
    </xf>
    <xf numFmtId="0" fontId="14" fillId="9" borderId="0" xfId="11" applyFont="1" applyFill="1" applyAlignment="1">
      <alignment horizontal="center" vertical="center"/>
    </xf>
    <xf numFmtId="0" fontId="108" fillId="9" borderId="265" xfId="11" applyFont="1" applyFill="1" applyBorder="1" applyAlignment="1">
      <alignment horizontal="center" vertical="center"/>
    </xf>
    <xf numFmtId="0" fontId="108" fillId="9" borderId="266" xfId="11" applyFont="1" applyFill="1" applyBorder="1" applyAlignment="1">
      <alignment horizontal="center" vertical="center"/>
    </xf>
    <xf numFmtId="0" fontId="108" fillId="9" borderId="267" xfId="11" applyFont="1" applyFill="1" applyBorder="1" applyAlignment="1">
      <alignment horizontal="center" vertical="center"/>
    </xf>
    <xf numFmtId="3" fontId="8" fillId="9" borderId="228" xfId="11" applyNumberFormat="1" applyFont="1" applyFill="1" applyBorder="1" applyAlignment="1">
      <alignment horizontal="right" vertical="center"/>
    </xf>
    <xf numFmtId="3" fontId="8" fillId="9" borderId="0" xfId="11" applyNumberFormat="1" applyFont="1" applyFill="1" applyAlignment="1">
      <alignment horizontal="right" vertical="center"/>
    </xf>
    <xf numFmtId="3" fontId="8" fillId="9" borderId="226" xfId="11" applyNumberFormat="1" applyFont="1" applyFill="1" applyBorder="1" applyAlignment="1">
      <alignment horizontal="right" vertical="center"/>
    </xf>
    <xf numFmtId="3" fontId="8" fillId="9" borderId="271" xfId="11" applyNumberFormat="1" applyFont="1" applyFill="1" applyBorder="1" applyAlignment="1">
      <alignment horizontal="right" vertical="center"/>
    </xf>
    <xf numFmtId="3" fontId="8" fillId="9" borderId="272" xfId="11" applyNumberFormat="1" applyFont="1" applyFill="1" applyBorder="1" applyAlignment="1">
      <alignment horizontal="right" vertical="center"/>
    </xf>
    <xf numFmtId="3" fontId="8" fillId="9" borderId="273" xfId="11" applyNumberFormat="1" applyFont="1" applyFill="1" applyBorder="1" applyAlignment="1">
      <alignment horizontal="right" vertical="center"/>
    </xf>
    <xf numFmtId="0" fontId="14" fillId="0" borderId="242" xfId="11" applyFont="1" applyBorder="1" applyAlignment="1">
      <alignment horizontal="center" vertical="center" wrapText="1"/>
    </xf>
    <xf numFmtId="0" fontId="14" fillId="0" borderId="242" xfId="11" applyFont="1" applyBorder="1" applyAlignment="1">
      <alignment horizontal="center" vertical="center"/>
    </xf>
    <xf numFmtId="3" fontId="8" fillId="9" borderId="254" xfId="11" applyNumberFormat="1" applyFont="1" applyFill="1" applyBorder="1" applyAlignment="1">
      <alignment horizontal="right" vertical="center"/>
    </xf>
    <xf numFmtId="3" fontId="8" fillId="9" borderId="39" xfId="11" applyNumberFormat="1" applyFont="1" applyFill="1" applyBorder="1" applyAlignment="1">
      <alignment horizontal="right" vertical="center"/>
    </xf>
    <xf numFmtId="3" fontId="8" fillId="9" borderId="264" xfId="11" applyNumberFormat="1" applyFont="1" applyFill="1" applyBorder="1" applyAlignment="1">
      <alignment horizontal="right" vertical="center"/>
    </xf>
    <xf numFmtId="0" fontId="14" fillId="0" borderId="246" xfId="11" applyFont="1" applyBorder="1" applyAlignment="1">
      <alignment horizontal="left" vertical="center"/>
    </xf>
    <xf numFmtId="0" fontId="14" fillId="0" borderId="247" xfId="11" applyFont="1" applyBorder="1" applyAlignment="1">
      <alignment horizontal="left" vertical="center"/>
    </xf>
    <xf numFmtId="0" fontId="14" fillId="0" borderId="263" xfId="11" applyFont="1" applyBorder="1" applyAlignment="1">
      <alignment horizontal="left" vertical="center"/>
    </xf>
    <xf numFmtId="0" fontId="13" fillId="0" borderId="228" xfId="11" applyFont="1" applyBorder="1" applyAlignment="1">
      <alignment horizontal="center" vertical="center" wrapText="1"/>
    </xf>
    <xf numFmtId="0" fontId="13" fillId="0" borderId="0" xfId="11" applyFont="1" applyAlignment="1">
      <alignment horizontal="center" vertical="center" wrapText="1"/>
    </xf>
    <xf numFmtId="0" fontId="13" fillId="0" borderId="274" xfId="11" applyFont="1" applyBorder="1" applyAlignment="1">
      <alignment horizontal="center" vertical="center" wrapText="1"/>
    </xf>
    <xf numFmtId="0" fontId="13" fillId="0" borderId="275" xfId="11" applyFont="1" applyBorder="1" applyAlignment="1">
      <alignment horizontal="center" vertical="center" wrapText="1"/>
    </xf>
    <xf numFmtId="0" fontId="8" fillId="0" borderId="266" xfId="11" applyFont="1" applyBorder="1" applyAlignment="1">
      <alignment horizontal="center" vertical="center"/>
    </xf>
    <xf numFmtId="0" fontId="77" fillId="0" borderId="266" xfId="11" applyFont="1" applyBorder="1" applyAlignment="1">
      <alignment horizontal="center" vertical="center"/>
    </xf>
    <xf numFmtId="0" fontId="77" fillId="0" borderId="0" xfId="11" applyFont="1" applyAlignment="1">
      <alignment horizontal="center" vertical="center"/>
    </xf>
    <xf numFmtId="0" fontId="10" fillId="9" borderId="266" xfId="11" applyFont="1" applyFill="1" applyBorder="1" applyAlignment="1">
      <alignment horizontal="center" vertical="center" wrapText="1"/>
    </xf>
    <xf numFmtId="0" fontId="10" fillId="9" borderId="0" xfId="11" applyFont="1" applyFill="1" applyAlignment="1">
      <alignment horizontal="center" vertical="center" wrapText="1"/>
    </xf>
    <xf numFmtId="0" fontId="108" fillId="9" borderId="268" xfId="11" applyFont="1" applyFill="1" applyBorder="1" applyAlignment="1">
      <alignment horizontal="center" vertical="center"/>
    </xf>
    <xf numFmtId="0" fontId="108" fillId="9" borderId="239" xfId="11" applyFont="1" applyFill="1" applyBorder="1" applyAlignment="1">
      <alignment horizontal="center" vertical="center"/>
    </xf>
    <xf numFmtId="0" fontId="108" fillId="9" borderId="269" xfId="11" applyFont="1" applyFill="1" applyBorder="1" applyAlignment="1">
      <alignment horizontal="center" vertical="center"/>
    </xf>
    <xf numFmtId="3" fontId="8" fillId="9" borderId="274" xfId="11" applyNumberFormat="1" applyFont="1" applyFill="1" applyBorder="1" applyAlignment="1">
      <alignment horizontal="right" vertical="center"/>
    </xf>
    <xf numFmtId="3" fontId="8" fillId="9" borderId="275" xfId="11" applyNumberFormat="1" applyFont="1" applyFill="1" applyBorder="1" applyAlignment="1">
      <alignment horizontal="right" vertical="center"/>
    </xf>
    <xf numFmtId="3" fontId="8" fillId="9" borderId="276" xfId="11" applyNumberFormat="1" applyFont="1" applyFill="1" applyBorder="1" applyAlignment="1">
      <alignment horizontal="right" vertical="center"/>
    </xf>
    <xf numFmtId="0" fontId="14" fillId="0" borderId="256" xfId="11" applyFont="1" applyBorder="1" applyAlignment="1">
      <alignment horizontal="left" vertical="center"/>
    </xf>
    <xf numFmtId="0" fontId="14" fillId="0" borderId="257" xfId="11" applyFont="1" applyBorder="1" applyAlignment="1">
      <alignment horizontal="left" vertical="center"/>
    </xf>
    <xf numFmtId="0" fontId="14" fillId="0" borderId="258" xfId="11" applyFont="1" applyBorder="1" applyAlignment="1">
      <alignment horizontal="left" vertical="center"/>
    </xf>
    <xf numFmtId="0" fontId="14" fillId="9" borderId="16" xfId="11" applyFont="1" applyFill="1" applyBorder="1" applyAlignment="1">
      <alignment horizontal="center" vertical="center"/>
    </xf>
    <xf numFmtId="0" fontId="10" fillId="0" borderId="148" xfId="11" applyFont="1" applyBorder="1" applyAlignment="1">
      <alignment horizontal="center" vertical="center" wrapText="1"/>
    </xf>
    <xf numFmtId="0" fontId="10" fillId="0" borderId="148" xfId="11" applyFont="1" applyBorder="1" applyAlignment="1">
      <alignment horizontal="center" vertical="center"/>
    </xf>
    <xf numFmtId="0" fontId="14" fillId="9" borderId="262" xfId="11" applyFont="1" applyFill="1" applyBorder="1" applyAlignment="1">
      <alignment horizontal="center" vertical="center"/>
    </xf>
    <xf numFmtId="3" fontId="8" fillId="9" borderId="38" xfId="11" applyNumberFormat="1" applyFont="1" applyFill="1" applyBorder="1">
      <alignment vertical="center"/>
    </xf>
    <xf numFmtId="0" fontId="18" fillId="0" borderId="2" xfId="11" applyFont="1" applyBorder="1" applyAlignment="1">
      <alignment horizontal="center" vertical="center" wrapText="1"/>
    </xf>
    <xf numFmtId="0" fontId="18" fillId="0" borderId="2" xfId="11" applyFont="1" applyBorder="1" applyAlignment="1">
      <alignment horizontal="center" vertical="center"/>
    </xf>
    <xf numFmtId="3" fontId="8" fillId="9" borderId="28" xfId="11" applyNumberFormat="1" applyFont="1" applyFill="1" applyBorder="1" applyAlignment="1">
      <alignment horizontal="right" vertical="center"/>
    </xf>
    <xf numFmtId="0" fontId="13" fillId="0" borderId="246" xfId="11" applyFont="1" applyBorder="1" applyAlignment="1">
      <alignment horizontal="center" vertical="center" wrapText="1"/>
    </xf>
    <xf numFmtId="0" fontId="13" fillId="0" borderId="247" xfId="11" applyFont="1" applyBorder="1" applyAlignment="1">
      <alignment horizontal="center" vertical="center" wrapText="1"/>
    </xf>
    <xf numFmtId="0" fontId="13" fillId="0" borderId="282" xfId="11" applyFont="1" applyBorder="1" applyAlignment="1">
      <alignment horizontal="center" vertical="center" wrapText="1"/>
    </xf>
    <xf numFmtId="0" fontId="13" fillId="0" borderId="283" xfId="11" applyFont="1" applyBorder="1" applyAlignment="1">
      <alignment horizontal="center" vertical="center" wrapText="1"/>
    </xf>
    <xf numFmtId="0" fontId="14" fillId="0" borderId="148" xfId="11" applyFont="1" applyBorder="1" applyAlignment="1">
      <alignment horizontal="center" vertical="center" wrapText="1"/>
    </xf>
    <xf numFmtId="0" fontId="14" fillId="0" borderId="148" xfId="11" applyFont="1" applyBorder="1" applyAlignment="1">
      <alignment horizontal="center" vertical="center"/>
    </xf>
    <xf numFmtId="3" fontId="8" fillId="0" borderId="189" xfId="11" applyNumberFormat="1" applyFont="1" applyBorder="1" applyAlignment="1">
      <alignment horizontal="right" vertical="center"/>
    </xf>
    <xf numFmtId="3" fontId="8" fillId="0" borderId="190" xfId="11" applyNumberFormat="1" applyFont="1" applyBorder="1" applyAlignment="1">
      <alignment horizontal="right" vertical="center"/>
    </xf>
    <xf numFmtId="3" fontId="8" fillId="0" borderId="17" xfId="11" applyNumberFormat="1" applyFont="1" applyBorder="1" applyAlignment="1">
      <alignment horizontal="right" vertical="center"/>
    </xf>
    <xf numFmtId="3" fontId="8" fillId="0" borderId="18" xfId="11" applyNumberFormat="1" applyFont="1" applyBorder="1" applyAlignment="1">
      <alignment horizontal="right" vertical="center"/>
    </xf>
    <xf numFmtId="0" fontId="8" fillId="0" borderId="41" xfId="11" applyFont="1" applyBorder="1" applyAlignment="1">
      <alignment horizontal="center" vertical="center"/>
    </xf>
    <xf numFmtId="0" fontId="8" fillId="0" borderId="189" xfId="11" applyFont="1" applyBorder="1" applyAlignment="1">
      <alignment horizontal="center" vertical="center"/>
    </xf>
    <xf numFmtId="0" fontId="8" fillId="0" borderId="270" xfId="11" applyFont="1" applyBorder="1" applyAlignment="1">
      <alignment horizontal="center" vertical="center"/>
    </xf>
    <xf numFmtId="0" fontId="8" fillId="0" borderId="16" xfId="11" applyFont="1" applyBorder="1" applyAlignment="1">
      <alignment horizontal="center" vertical="center"/>
    </xf>
    <xf numFmtId="0" fontId="8" fillId="0" borderId="17" xfId="11" applyFont="1" applyBorder="1" applyAlignment="1">
      <alignment horizontal="center" vertical="center"/>
    </xf>
    <xf numFmtId="0" fontId="8" fillId="0" borderId="277" xfId="11" applyFont="1" applyBorder="1" applyAlignment="1">
      <alignment horizontal="center" vertical="center"/>
    </xf>
    <xf numFmtId="0" fontId="8" fillId="10" borderId="2" xfId="11" applyFont="1" applyFill="1" applyBorder="1">
      <alignment vertical="center"/>
    </xf>
    <xf numFmtId="3" fontId="1" fillId="9" borderId="38" xfId="11" applyNumberFormat="1" applyFill="1" applyBorder="1" applyAlignment="1">
      <alignment horizontal="right" vertical="center"/>
    </xf>
    <xf numFmtId="0" fontId="1" fillId="10" borderId="2" xfId="11" applyFill="1" applyBorder="1">
      <alignment vertical="center"/>
    </xf>
    <xf numFmtId="0" fontId="108" fillId="9" borderId="30" xfId="11" applyFont="1" applyFill="1" applyBorder="1" applyAlignment="1">
      <alignment horizontal="center" vertical="center"/>
    </xf>
    <xf numFmtId="0" fontId="108" fillId="9" borderId="286" xfId="11" applyFont="1" applyFill="1" applyBorder="1" applyAlignment="1">
      <alignment horizontal="center" vertical="center"/>
    </xf>
    <xf numFmtId="3" fontId="1" fillId="9" borderId="0" xfId="11" applyNumberFormat="1" applyFill="1" applyAlignment="1">
      <alignment horizontal="right" vertical="center"/>
    </xf>
    <xf numFmtId="3" fontId="1" fillId="9" borderId="254" xfId="11" applyNumberFormat="1" applyFill="1" applyBorder="1" applyAlignment="1">
      <alignment horizontal="right" vertical="center"/>
    </xf>
    <xf numFmtId="3" fontId="1" fillId="9" borderId="39" xfId="11" applyNumberFormat="1" applyFill="1" applyBorder="1" applyAlignment="1">
      <alignment horizontal="right" vertical="center"/>
    </xf>
    <xf numFmtId="3" fontId="1" fillId="9" borderId="264" xfId="11" applyNumberFormat="1" applyFill="1" applyBorder="1" applyAlignment="1">
      <alignment horizontal="right" vertical="center"/>
    </xf>
    <xf numFmtId="0" fontId="76" fillId="0" borderId="27" xfId="11" applyFont="1" applyBorder="1" applyAlignment="1">
      <alignment horizontal="center" vertical="center"/>
    </xf>
    <xf numFmtId="0" fontId="10" fillId="0" borderId="265" xfId="11" applyFont="1" applyBorder="1" applyAlignment="1">
      <alignment horizontal="center" vertical="center" wrapText="1"/>
    </xf>
    <xf numFmtId="0" fontId="10" fillId="0" borderId="266" xfId="11" applyFont="1" applyBorder="1" applyAlignment="1">
      <alignment horizontal="center" vertical="center" wrapText="1"/>
    </xf>
    <xf numFmtId="0" fontId="10" fillId="0" borderId="267" xfId="11" applyFont="1" applyBorder="1" applyAlignment="1">
      <alignment horizontal="center" vertical="center" wrapText="1"/>
    </xf>
    <xf numFmtId="0" fontId="10" fillId="0" borderId="273" xfId="11" applyFont="1" applyBorder="1" applyAlignment="1">
      <alignment horizontal="center" vertical="center" wrapText="1"/>
    </xf>
    <xf numFmtId="0" fontId="96" fillId="0" borderId="293" xfId="11" applyFont="1" applyBorder="1" applyAlignment="1">
      <alignment horizontal="center" vertical="center" textRotation="255"/>
    </xf>
    <xf numFmtId="0" fontId="96" fillId="0" borderId="294" xfId="11" applyFont="1" applyBorder="1" applyAlignment="1">
      <alignment horizontal="center" vertical="center" textRotation="255"/>
    </xf>
    <xf numFmtId="0" fontId="96" fillId="0" borderId="297" xfId="11" applyFont="1" applyBorder="1" applyAlignment="1">
      <alignment horizontal="center" vertical="center" textRotation="255"/>
    </xf>
    <xf numFmtId="0" fontId="14" fillId="0" borderId="269" xfId="11" applyFont="1" applyBorder="1" applyAlignment="1">
      <alignment horizontal="center" vertical="center" wrapText="1"/>
    </xf>
    <xf numFmtId="0" fontId="14" fillId="0" borderId="226" xfId="11" applyFont="1" applyBorder="1" applyAlignment="1">
      <alignment horizontal="center" vertical="center" wrapText="1"/>
    </xf>
    <xf numFmtId="0" fontId="14" fillId="0" borderId="272" xfId="11" applyFont="1" applyBorder="1" applyAlignment="1">
      <alignment horizontal="center" vertical="center" wrapText="1"/>
    </xf>
    <xf numFmtId="0" fontId="14" fillId="0" borderId="273" xfId="11" applyFont="1" applyBorder="1" applyAlignment="1">
      <alignment horizontal="center" vertical="center" wrapText="1"/>
    </xf>
    <xf numFmtId="0" fontId="109" fillId="0" borderId="247" xfId="11" applyFont="1" applyBorder="1" applyAlignment="1">
      <alignment horizontal="center" vertical="center"/>
    </xf>
    <xf numFmtId="0" fontId="8" fillId="0" borderId="275" xfId="11" applyFont="1" applyBorder="1" applyAlignment="1">
      <alignment horizontal="center" vertical="center"/>
    </xf>
    <xf numFmtId="0" fontId="108" fillId="9" borderId="278" xfId="11" applyFont="1" applyFill="1" applyBorder="1" applyAlignment="1">
      <alignment horizontal="center" vertical="center"/>
    </xf>
    <xf numFmtId="0" fontId="108" fillId="9" borderId="279" xfId="11" applyFont="1" applyFill="1" applyBorder="1" applyAlignment="1">
      <alignment horizontal="center" vertical="center"/>
    </xf>
    <xf numFmtId="3" fontId="8" fillId="9" borderId="280" xfId="11" applyNumberFormat="1" applyFont="1" applyFill="1" applyBorder="1" applyAlignment="1">
      <alignment horizontal="right" vertical="center"/>
    </xf>
    <xf numFmtId="3" fontId="8" fillId="9" borderId="284" xfId="11" applyNumberFormat="1" applyFont="1" applyFill="1" applyBorder="1" applyAlignment="1">
      <alignment horizontal="right" vertical="center"/>
    </xf>
    <xf numFmtId="3" fontId="8" fillId="9" borderId="285" xfId="11" applyNumberFormat="1" applyFont="1" applyFill="1" applyBorder="1" applyAlignment="1">
      <alignment horizontal="right" vertical="center"/>
    </xf>
    <xf numFmtId="0" fontId="8" fillId="0" borderId="5" xfId="11" applyFont="1" applyBorder="1">
      <alignment vertical="center"/>
    </xf>
    <xf numFmtId="0" fontId="8" fillId="0" borderId="0" xfId="11" applyFont="1">
      <alignment vertical="center"/>
    </xf>
    <xf numFmtId="0" fontId="8" fillId="0" borderId="20" xfId="11" applyFont="1" applyBorder="1">
      <alignment vertical="center"/>
    </xf>
    <xf numFmtId="3" fontId="8" fillId="0" borderId="247" xfId="11" applyNumberFormat="1" applyFont="1" applyBorder="1" applyAlignment="1">
      <alignment horizontal="right" vertical="center"/>
    </xf>
    <xf numFmtId="3" fontId="8" fillId="0" borderId="248" xfId="11" applyNumberFormat="1" applyFont="1" applyBorder="1" applyAlignment="1">
      <alignment horizontal="right" vertical="center"/>
    </xf>
    <xf numFmtId="0" fontId="109" fillId="0" borderId="266" xfId="11" applyFont="1" applyBorder="1" applyAlignment="1">
      <alignment horizontal="center" vertical="center"/>
    </xf>
    <xf numFmtId="0" fontId="109" fillId="0" borderId="267" xfId="11" applyFont="1" applyBorder="1" applyAlignment="1">
      <alignment horizontal="center" vertical="center"/>
    </xf>
    <xf numFmtId="0" fontId="109" fillId="0" borderId="0" xfId="11" applyFont="1" applyAlignment="1">
      <alignment horizontal="center" vertical="center"/>
    </xf>
    <xf numFmtId="0" fontId="109" fillId="0" borderId="226" xfId="11" applyFont="1" applyBorder="1" applyAlignment="1">
      <alignment horizontal="center" vertical="center"/>
    </xf>
    <xf numFmtId="0" fontId="109" fillId="0" borderId="275" xfId="11" applyFont="1" applyBorder="1" applyAlignment="1">
      <alignment horizontal="center" vertical="center"/>
    </xf>
    <xf numFmtId="0" fontId="109" fillId="0" borderId="276" xfId="11" applyFont="1" applyBorder="1" applyAlignment="1">
      <alignment horizontal="center" vertical="center"/>
    </xf>
    <xf numFmtId="3" fontId="8" fillId="9" borderId="265" xfId="11" applyNumberFormat="1" applyFont="1" applyFill="1" applyBorder="1" applyAlignment="1">
      <alignment horizontal="right" vertical="center"/>
    </xf>
    <xf numFmtId="3" fontId="8" fillId="9" borderId="266" xfId="11" applyNumberFormat="1" applyFont="1" applyFill="1" applyBorder="1" applyAlignment="1">
      <alignment horizontal="right" vertical="center"/>
    </xf>
    <xf numFmtId="3" fontId="8" fillId="9" borderId="296" xfId="11" applyNumberFormat="1" applyFont="1" applyFill="1" applyBorder="1" applyAlignment="1">
      <alignment horizontal="right" vertical="center"/>
    </xf>
    <xf numFmtId="0" fontId="97" fillId="0" borderId="247" xfId="11" applyFont="1" applyBorder="1" applyAlignment="1">
      <alignment horizontal="center" vertical="center" wrapText="1"/>
    </xf>
    <xf numFmtId="0" fontId="14" fillId="0" borderId="18" xfId="11" applyFont="1" applyBorder="1" applyAlignment="1">
      <alignment horizontal="left" vertical="center"/>
    </xf>
    <xf numFmtId="0" fontId="14" fillId="0" borderId="2" xfId="11" applyFont="1" applyBorder="1" applyAlignment="1">
      <alignment horizontal="left" vertical="center"/>
    </xf>
    <xf numFmtId="0" fontId="14" fillId="0" borderId="47" xfId="11" applyFont="1" applyBorder="1" applyAlignment="1">
      <alignment horizontal="left" vertical="center"/>
    </xf>
    <xf numFmtId="3" fontId="8" fillId="9" borderId="43" xfId="11" applyNumberFormat="1" applyFont="1" applyFill="1" applyBorder="1" applyAlignment="1">
      <alignment horizontal="right" vertical="center"/>
    </xf>
    <xf numFmtId="3" fontId="8" fillId="9" borderId="292" xfId="11" applyNumberFormat="1" applyFont="1" applyFill="1" applyBorder="1" applyAlignment="1">
      <alignment horizontal="right" vertical="center"/>
    </xf>
    <xf numFmtId="3" fontId="8" fillId="9" borderId="38" xfId="11" applyNumberFormat="1" applyFont="1" applyFill="1" applyBorder="1" applyAlignment="1">
      <alignment horizontal="right" vertical="center"/>
    </xf>
    <xf numFmtId="0" fontId="14" fillId="11" borderId="16" xfId="11" applyFont="1" applyFill="1" applyBorder="1" applyAlignment="1">
      <alignment horizontal="center" vertical="center"/>
    </xf>
    <xf numFmtId="0" fontId="108" fillId="11" borderId="19" xfId="11" applyFont="1" applyFill="1" applyBorder="1" applyAlignment="1">
      <alignment horizontal="center" vertical="center"/>
    </xf>
    <xf numFmtId="0" fontId="97" fillId="0" borderId="237" xfId="11" applyFont="1" applyBorder="1" applyAlignment="1">
      <alignment horizontal="center" vertical="center"/>
    </xf>
    <xf numFmtId="0" fontId="97" fillId="0" borderId="247" xfId="11" applyFont="1" applyBorder="1" applyAlignment="1">
      <alignment horizontal="center" vertical="center"/>
    </xf>
    <xf numFmtId="0" fontId="97" fillId="0" borderId="237" xfId="11" applyFont="1" applyBorder="1" applyAlignment="1">
      <alignment horizontal="center" vertical="center" wrapText="1"/>
    </xf>
    <xf numFmtId="0" fontId="97" fillId="0" borderId="238" xfId="11" applyFont="1" applyBorder="1" applyAlignment="1">
      <alignment horizontal="center" vertical="center" wrapText="1"/>
    </xf>
    <xf numFmtId="0" fontId="97" fillId="0" borderId="248" xfId="11" applyFont="1" applyBorder="1" applyAlignment="1">
      <alignment horizontal="center" vertical="center" wrapText="1"/>
    </xf>
    <xf numFmtId="3" fontId="8" fillId="11" borderId="28" xfId="11" applyNumberFormat="1" applyFont="1" applyFill="1" applyBorder="1" applyAlignment="1">
      <alignment horizontal="right" vertical="center"/>
    </xf>
    <xf numFmtId="0" fontId="14" fillId="0" borderId="0" xfId="11" applyFont="1" applyAlignment="1">
      <alignment horizontal="left" vertical="center"/>
    </xf>
    <xf numFmtId="0" fontId="97" fillId="0" borderId="283" xfId="11" applyFont="1" applyBorder="1" applyAlignment="1">
      <alignment horizontal="center" vertical="center" wrapText="1"/>
    </xf>
    <xf numFmtId="3" fontId="8" fillId="9" borderId="247" xfId="11" applyNumberFormat="1" applyFont="1" applyFill="1" applyBorder="1" applyAlignment="1">
      <alignment horizontal="right" vertical="center"/>
    </xf>
    <xf numFmtId="3" fontId="8" fillId="9" borderId="248" xfId="11" applyNumberFormat="1" applyFont="1" applyFill="1" applyBorder="1" applyAlignment="1">
      <alignment horizontal="right" vertical="center"/>
    </xf>
    <xf numFmtId="3" fontId="8" fillId="9" borderId="283" xfId="11" applyNumberFormat="1" applyFont="1" applyFill="1" applyBorder="1" applyAlignment="1">
      <alignment horizontal="right" vertical="center"/>
    </xf>
    <xf numFmtId="3" fontId="8" fillId="9" borderId="287" xfId="11" applyNumberFormat="1" applyFont="1" applyFill="1" applyBorder="1" applyAlignment="1">
      <alignment horizontal="right" vertical="center"/>
    </xf>
    <xf numFmtId="0" fontId="14" fillId="0" borderId="214" xfId="11" applyFont="1" applyBorder="1" applyAlignment="1">
      <alignment horizontal="left" vertical="center"/>
    </xf>
    <xf numFmtId="0" fontId="14" fillId="0" borderId="144" xfId="11" applyFont="1" applyBorder="1" applyAlignment="1">
      <alignment horizontal="left" vertical="center"/>
    </xf>
    <xf numFmtId="0" fontId="14" fillId="0" borderId="289" xfId="11" applyFont="1" applyBorder="1" applyAlignment="1">
      <alignment horizontal="left" vertical="center"/>
    </xf>
    <xf numFmtId="0" fontId="14" fillId="0" borderId="290" xfId="11" applyFont="1" applyBorder="1" applyAlignment="1">
      <alignment horizontal="left" vertical="center"/>
    </xf>
    <xf numFmtId="0" fontId="14" fillId="0" borderId="145" xfId="11" applyFont="1" applyBorder="1" applyAlignment="1">
      <alignment horizontal="left" vertical="center"/>
    </xf>
    <xf numFmtId="0" fontId="14" fillId="0" borderId="291" xfId="11" applyFont="1" applyBorder="1" applyAlignment="1">
      <alignment horizontal="left" vertical="center"/>
    </xf>
    <xf numFmtId="0" fontId="96" fillId="0" borderId="236" xfId="11" applyFont="1" applyBorder="1" applyAlignment="1">
      <alignment horizontal="center" vertical="center" textRotation="255"/>
    </xf>
    <xf numFmtId="0" fontId="96" fillId="0" borderId="246" xfId="11" applyFont="1" applyBorder="1" applyAlignment="1">
      <alignment horizontal="center" vertical="center" textRotation="255"/>
    </xf>
    <xf numFmtId="0" fontId="96" fillId="0" borderId="282" xfId="11" applyFont="1" applyBorder="1" applyAlignment="1">
      <alignment horizontal="center" vertical="center" textRotation="255"/>
    </xf>
    <xf numFmtId="0" fontId="14" fillId="0" borderId="288" xfId="11" applyFont="1" applyBorder="1" applyAlignment="1">
      <alignment horizontal="center" vertical="center"/>
    </xf>
    <xf numFmtId="0" fontId="14" fillId="0" borderId="42" xfId="11" applyFont="1" applyBorder="1" applyAlignment="1">
      <alignment horizontal="center" vertical="center"/>
    </xf>
    <xf numFmtId="0" fontId="14" fillId="0" borderId="40" xfId="11" applyFont="1" applyBorder="1" applyAlignment="1">
      <alignment horizontal="center" vertical="center" wrapText="1"/>
    </xf>
    <xf numFmtId="0" fontId="14" fillId="0" borderId="30" xfId="11" applyFont="1" applyBorder="1" applyAlignment="1">
      <alignment horizontal="center" vertical="center" wrapText="1"/>
    </xf>
    <xf numFmtId="0" fontId="14" fillId="0" borderId="286" xfId="11" applyFont="1" applyBorder="1" applyAlignment="1">
      <alignment horizontal="center" vertical="center" wrapText="1"/>
    </xf>
    <xf numFmtId="0" fontId="14" fillId="0" borderId="43" xfId="11" applyFont="1" applyBorder="1" applyAlignment="1">
      <alignment horizontal="center" vertical="center" wrapText="1"/>
    </xf>
    <xf numFmtId="0" fontId="14" fillId="0" borderId="254" xfId="11" applyFont="1" applyBorder="1" applyAlignment="1">
      <alignment horizontal="center" vertical="center" wrapText="1"/>
    </xf>
    <xf numFmtId="0" fontId="14" fillId="0" borderId="18" xfId="11" applyFont="1" applyBorder="1" applyAlignment="1">
      <alignment horizontal="center" vertical="center"/>
    </xf>
    <xf numFmtId="0" fontId="20" fillId="0" borderId="0" xfId="0" applyFont="1" applyAlignment="1">
      <alignment horizontal="center" vertical="center"/>
    </xf>
    <xf numFmtId="0" fontId="21" fillId="0" borderId="39"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4" fillId="0" borderId="0" xfId="0" applyFont="1" applyAlignment="1">
      <alignment horizontal="left" wrapText="1"/>
    </xf>
    <xf numFmtId="0" fontId="23" fillId="0" borderId="44" xfId="0" applyFont="1" applyBorder="1" applyAlignment="1">
      <alignment horizontal="lef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9" xfId="0" applyFont="1" applyBorder="1" applyAlignment="1">
      <alignment horizontal="left"/>
    </xf>
    <xf numFmtId="0" fontId="0" fillId="0" borderId="49" xfId="0" applyBorder="1">
      <alignment vertical="center"/>
    </xf>
    <xf numFmtId="0" fontId="24" fillId="0" borderId="4" xfId="0" applyFont="1" applyBorder="1" applyAlignment="1">
      <alignment horizontal="left" wrapText="1"/>
    </xf>
  </cellXfs>
  <cellStyles count="12">
    <cellStyle name="Excel_BuiltIn_Comma_0" xfId="1" xr:uid="{00000000-0005-0000-0000-000000000000}"/>
    <cellStyle name="Heading" xfId="2" xr:uid="{00000000-0005-0000-0000-000001000000}"/>
    <cellStyle name="Heading1" xfId="3" xr:uid="{00000000-0005-0000-0000-000002000000}"/>
    <cellStyle name="Result" xfId="4" xr:uid="{00000000-0005-0000-0000-000003000000}"/>
    <cellStyle name="Result2" xfId="5" xr:uid="{00000000-0005-0000-0000-000004000000}"/>
    <cellStyle name="標準" xfId="0" builtinId="0" customBuiltin="1"/>
    <cellStyle name="標準 2" xfId="7" xr:uid="{00000000-0005-0000-0000-000006000000}"/>
    <cellStyle name="標準 2 2" xfId="9" xr:uid="{2E65D8B2-2AE3-4E6D-BECD-A04B0EECA315}"/>
    <cellStyle name="標準 3" xfId="8" xr:uid="{87AD201D-5079-4165-8C8E-CFE3885AA6E3}"/>
    <cellStyle name="標準 4" xfId="6" xr:uid="{00000000-0005-0000-0000-000007000000}"/>
    <cellStyle name="標準 5" xfId="10" xr:uid="{D18B264C-A6B5-4660-8D79-6FD27F729D26}"/>
    <cellStyle name="標準 6" xfId="11" xr:uid="{057CA585-0B57-426A-8E1F-DA042A5977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P$55" lockText="1" noThreeD="1"/>
</file>

<file path=xl/ctrlProps/ctrlProp2.xml><?xml version="1.0" encoding="utf-8"?>
<formControlPr xmlns="http://schemas.microsoft.com/office/spreadsheetml/2009/9/main" objectType="CheckBox" fmlaLink="$BP$57" lockText="1" noThreeD="1"/>
</file>

<file path=xl/ctrlProps/ctrlProp3.xml><?xml version="1.0" encoding="utf-8"?>
<formControlPr xmlns="http://schemas.microsoft.com/office/spreadsheetml/2009/9/main" objectType="CheckBox" fmlaLink="$BP$59" lockText="1" noThreeD="1"/>
</file>

<file path=xl/ctrlProps/ctrlProp4.xml><?xml version="1.0" encoding="utf-8"?>
<formControlPr xmlns="http://schemas.microsoft.com/office/spreadsheetml/2009/9/main" objectType="CheckBox" fmlaLink="$BP$61" lockText="1" noThreeD="1"/>
</file>

<file path=xl/ctrlProps/ctrlProp5.xml><?xml version="1.0" encoding="utf-8"?>
<formControlPr xmlns="http://schemas.microsoft.com/office/spreadsheetml/2009/9/main" objectType="Drop" dropLines="2" dropStyle="combo" dx="16" fmlaLink="$BR$69" fmlaRange="$BR$58:$BR$59" noThreeD="1" sel="1" val="0"/>
</file>

<file path=xl/ctrlProps/ctrlProp6.xml><?xml version="1.0" encoding="utf-8"?>
<formControlPr xmlns="http://schemas.microsoft.com/office/spreadsheetml/2009/9/main" objectType="Drop" dropLines="2" dropStyle="combo" dx="16" fmlaLink="$BR$71" fmlaRange="$BR$58:$BR$59" noThreeD="1" sel="1" val="0"/>
</file>

<file path=xl/ctrlProps/ctrlProp7.xml><?xml version="1.0" encoding="utf-8"?>
<formControlPr xmlns="http://schemas.microsoft.com/office/spreadsheetml/2009/9/main" objectType="Drop" dropLines="2" dropStyle="combo" dx="16" fmlaLink="$BR$73" fmlaRange="$BR$58:$BR$59" noThreeD="1" sel="1" val="0"/>
</file>

<file path=xl/ctrlProps/ctrlProp8.xml><?xml version="1.0" encoding="utf-8"?>
<formControlPr xmlns="http://schemas.microsoft.com/office/spreadsheetml/2009/9/main" objectType="Drop" dropLines="2" dropStyle="combo" dx="16" fmlaLink="$BQ$69" fmlaRange="$BR$58:$BR$59" noThreeD="1" sel="1" val="0"/>
</file>

<file path=xl/ctrlProps/ctrlProp9.xml><?xml version="1.0" encoding="utf-8"?>
<formControlPr xmlns="http://schemas.microsoft.com/office/spreadsheetml/2009/9/main" objectType="Drop" dropLines="2" dropStyle="combo" dx="16" fmlaLink="$BQ$71" fmlaRange="$BR$58:$BR$59" noThreeD="1" sel="1" val="0"/>
</file>

<file path=xl/ctrlProps/ctrlProp10.xml><?xml version="1.0" encoding="utf-8"?>
<formControlPr xmlns="http://schemas.microsoft.com/office/spreadsheetml/2009/9/main" objectType="Drop" dropLines="2" dropStyle="combo" dx="16" fmlaLink="$BQ$73" fmlaRange="$BR$58:$BR$59" noThreeD="1" sel="1" val="0"/>
</file>

<file path=xl/ctrlProps/ctrlProp11.xml><?xml version="1.0" encoding="utf-8"?>
<formControlPr xmlns="http://schemas.microsoft.com/office/spreadsheetml/2009/9/main" objectType="Drop" dropLines="2" dropStyle="combo" dx="16" fmlaLink="$BP$69" fmlaRange="$BR$58:$BR$59" noThreeD="1" sel="1" val="0"/>
</file>

<file path=xl/ctrlProps/ctrlProp12.xml><?xml version="1.0" encoding="utf-8"?>
<formControlPr xmlns="http://schemas.microsoft.com/office/spreadsheetml/2009/9/main" objectType="Drop" dropLines="2" dropStyle="combo" dx="16" fmlaLink="$BP$71" fmlaRange="$BR$58:$BR$59" noThreeD="1" sel="1" val="0"/>
</file>

<file path=xl/ctrlProps/ctrlProp13.xml><?xml version="1.0" encoding="utf-8"?>
<formControlPr xmlns="http://schemas.microsoft.com/office/spreadsheetml/2009/9/main" objectType="CheckBox" fmlaLink="$BP$35" lockText="1" noThreeD="1"/>
</file>

<file path=xl/ctrlProps/ctrlProp14.xml><?xml version="1.0" encoding="utf-8"?>
<formControlPr xmlns="http://schemas.microsoft.com/office/spreadsheetml/2009/9/main" objectType="CheckBox" fmlaLink="$BP$34" lockText="1" noThreeD="1"/>
</file>

<file path=xl/ctrlProps/ctrlProp15.xml><?xml version="1.0" encoding="utf-8"?>
<formControlPr xmlns="http://schemas.microsoft.com/office/spreadsheetml/2009/9/main" objectType="CheckBox" fmlaLink="$BP$36" lockText="1" noThreeD="1"/>
</file>

<file path=xl/ctrlProps/ctrlProp16.xml><?xml version="1.0" encoding="utf-8"?>
<formControlPr xmlns="http://schemas.microsoft.com/office/spreadsheetml/2009/9/main" objectType="CheckBox" fmlaLink="$BQ$36" lockText="1" noThreeD="1"/>
</file>

<file path=xl/ctrlProps/ctrlProp17.xml><?xml version="1.0" encoding="utf-8"?>
<formControlPr xmlns="http://schemas.microsoft.com/office/spreadsheetml/2009/9/main" objectType="CheckBox" fmlaLink="$BR$36" lockText="1" noThreeD="1"/>
</file>

<file path=xl/ctrlProps/ctrlProp18.xml><?xml version="1.0" encoding="utf-8"?>
<formControlPr xmlns="http://schemas.microsoft.com/office/spreadsheetml/2009/9/main" objectType="CheckBox" fmlaLink="$BS$36" lockText="1" noThreeD="1"/>
</file>

<file path=xl/ctrlProps/ctrlProp19.xml><?xml version="1.0" encoding="utf-8"?>
<formControlPr xmlns="http://schemas.microsoft.com/office/spreadsheetml/2009/9/main" objectType="CheckBox" fmlaLink="$BQ$35" lockText="1" noThreeD="1"/>
</file>

<file path=xl/ctrlProps/ctrlProp20.xml><?xml version="1.0" encoding="utf-8"?>
<formControlPr xmlns="http://schemas.microsoft.com/office/spreadsheetml/2009/9/main" objectType="CheckBox" fmlaLink="$BR$35" lockText="1" noThreeD="1"/>
</file>

<file path=xl/ctrlProps/ctrlProp21.xml><?xml version="1.0" encoding="utf-8"?>
<formControlPr xmlns="http://schemas.microsoft.com/office/spreadsheetml/2009/9/main" objectType="CheckBox" fmlaLink="$BS$35" lockText="1" noThreeD="1"/>
</file>

<file path=xl/ctrlProps/ctrlProp22.xml><?xml version="1.0" encoding="utf-8"?>
<formControlPr xmlns="http://schemas.microsoft.com/office/spreadsheetml/2009/9/main" objectType="CheckBox" fmlaLink="$BQ$34" lockText="1" noThreeD="1"/>
</file>

<file path=xl/ctrlProps/ctrlProp23.xml><?xml version="1.0" encoding="utf-8"?>
<formControlPr xmlns="http://schemas.microsoft.com/office/spreadsheetml/2009/9/main" objectType="CheckBox" fmlaLink="$BR$34" lockText="1" noThreeD="1"/>
</file>

<file path=xl/ctrlProps/ctrlProp24.xml><?xml version="1.0" encoding="utf-8"?>
<formControlPr xmlns="http://schemas.microsoft.com/office/spreadsheetml/2009/9/main" objectType="CheckBox" fmlaLink="$BS$34" lockText="1" noThreeD="1"/>
</file>

<file path=xl/ctrlProps/ctrlProp25.xml><?xml version="1.0" encoding="utf-8"?>
<formControlPr xmlns="http://schemas.microsoft.com/office/spreadsheetml/2009/9/main" objectType="Drop" dropLines="2" dropStyle="combo" dx="16" fmlaLink="$A$119" fmlaRange="$A$117:$A$118" noThreeD="1" sel="1" val="0"/>
</file>

<file path=xl/ctrlProps/ctrlProp26.xml><?xml version="1.0" encoding="utf-8"?>
<formControlPr xmlns="http://schemas.microsoft.com/office/spreadsheetml/2009/9/main" objectType="Drop" dropLines="5" dropStyle="combo" dx="16" fmlaLink="$AR$122" fmlaRange="$AR$117:$AR$121" noThreeD="1" sel="3" val="0"/>
</file>

<file path=xl/ctrlProps/ctrlProp27.xml><?xml version="1.0" encoding="utf-8"?>
<formControlPr xmlns="http://schemas.microsoft.com/office/spreadsheetml/2009/9/main" objectType="Drop" dropLines="2" dropStyle="combo" dx="16" fmlaLink="$AI$119" fmlaRange="$AI$117:$AI$118" noThreeD="1" sel="1" val="0"/>
</file>

<file path=xl/ctrlProps/ctrlProp28.xml><?xml version="1.0" encoding="utf-8"?>
<formControlPr xmlns="http://schemas.microsoft.com/office/spreadsheetml/2009/9/main" objectType="Drop" dropLines="2" dropStyle="combo" dx="16" fmlaLink="$BI$119" fmlaRange="$BI$117:$BI$118" noThreeD="1" sel="1" val="0"/>
</file>

<file path=xl/ctrlProps/ctrlProp29.xml><?xml version="1.0" encoding="utf-8"?>
<formControlPr xmlns="http://schemas.microsoft.com/office/spreadsheetml/2009/9/main" objectType="Drop" dropLines="4" dropStyle="combo" dx="16" fmlaLink="CR13" fmlaRange="$CR$7:$CR$10" noThreeD="1" sel="3" val="0"/>
</file>

<file path=xl/ctrlProps/ctrlProp30.xml><?xml version="1.0" encoding="utf-8"?>
<formControlPr xmlns="http://schemas.microsoft.com/office/spreadsheetml/2009/9/main" objectType="Drop" dropLines="5" dropStyle="combo" dx="16" fmlaLink="CR84" fmlaRange="$CR$77:$CR$81" noThreeD="1" sel="3" val="0"/>
</file>

<file path=xl/ctrlProps/ctrlProp31.xml><?xml version="1.0" encoding="utf-8"?>
<formControlPr xmlns="http://schemas.microsoft.com/office/spreadsheetml/2009/9/main" objectType="CheckBox" fmlaLink="CR39" lockText="1" noThreeD="1"/>
</file>

<file path=xl/ctrlProps/ctrlProp32.xml><?xml version="1.0" encoding="utf-8"?>
<formControlPr xmlns="http://schemas.microsoft.com/office/spreadsheetml/2009/9/main" objectType="CheckBox" checked="Checked" fmlaLink="CS39" lockText="1" noThreeD="1"/>
</file>

<file path=xl/ctrlProps/ctrlProp33.xml><?xml version="1.0" encoding="utf-8"?>
<formControlPr xmlns="http://schemas.microsoft.com/office/spreadsheetml/2009/9/main" objectType="CheckBox" fmlaLink="CT39" lockText="1" noThreeD="1"/>
</file>

<file path=xl/ctrlProps/ctrlProp34.xml><?xml version="1.0" encoding="utf-8"?>
<formControlPr xmlns="http://schemas.microsoft.com/office/spreadsheetml/2009/9/main" objectType="CheckBox" fmlaLink="CU39" lockText="1" noThreeD="1"/>
</file>

<file path=xl/ctrlProps/ctrlProp35.xml><?xml version="1.0" encoding="utf-8"?>
<formControlPr xmlns="http://schemas.microsoft.com/office/spreadsheetml/2009/9/main" objectType="CheckBox" fmlaLink="CR36" lockText="1" noThreeD="1"/>
</file>

<file path=xl/ctrlProps/ctrlProp36.xml><?xml version="1.0" encoding="utf-8"?>
<formControlPr xmlns="http://schemas.microsoft.com/office/spreadsheetml/2009/9/main" objectType="CheckBox" fmlaLink="CS36" lockText="1" noThreeD="1"/>
</file>

<file path=xl/ctrlProps/ctrlProp37.xml><?xml version="1.0" encoding="utf-8"?>
<formControlPr xmlns="http://schemas.microsoft.com/office/spreadsheetml/2009/9/main" objectType="CheckBox" fmlaLink="CT36" lockText="1" noThreeD="1"/>
</file>

<file path=xl/ctrlProps/ctrlProp38.xml><?xml version="1.0" encoding="utf-8"?>
<formControlPr xmlns="http://schemas.microsoft.com/office/spreadsheetml/2009/9/main" objectType="CheckBox" fmlaLink="$CU$36" lockText="1" noThreeD="1"/>
</file>

<file path=xl/ctrlProps/ctrlProp39.xml><?xml version="1.0" encoding="utf-8"?>
<formControlPr xmlns="http://schemas.microsoft.com/office/spreadsheetml/2009/9/main" objectType="CheckBox" fmlaLink="$CV$36" lockText="1" noThreeD="1"/>
</file>

<file path=xl/ctrlProps/ctrlProp40.xml><?xml version="1.0" encoding="utf-8"?>
<formControlPr xmlns="http://schemas.microsoft.com/office/spreadsheetml/2009/9/main" objectType="CheckBox" fmlaLink="$CW$36" lockText="1" noThreeD="1"/>
</file>

<file path=xl/ctrlProps/ctrlProp41.xml><?xml version="1.0" encoding="utf-8"?>
<formControlPr xmlns="http://schemas.microsoft.com/office/spreadsheetml/2009/9/main" objectType="CheckBox" fmlaLink="CT77" lockText="1" noThreeD="1"/>
</file>

<file path=xl/ctrlProps/ctrlProp42.xml><?xml version="1.0" encoding="utf-8"?>
<formControlPr xmlns="http://schemas.microsoft.com/office/spreadsheetml/2009/9/main" objectType="CheckBox" fmlaLink="CT78" lockText="1" noThreeD="1"/>
</file>

<file path=xl/ctrlProps/ctrlProp43.xml><?xml version="1.0" encoding="utf-8"?>
<formControlPr xmlns="http://schemas.microsoft.com/office/spreadsheetml/2009/9/main" objectType="CheckBox" fmlaLink="CT79" lockText="1" noThreeD="1"/>
</file>

<file path=xl/ctrlProps/ctrlProp44.xml><?xml version="1.0" encoding="utf-8"?>
<formControlPr xmlns="http://schemas.microsoft.com/office/spreadsheetml/2009/9/main" objectType="CheckBox" fmlaLink="CT80" lockText="1" noThreeD="1"/>
</file>

<file path=xl/ctrlProps/ctrlProp45.xml><?xml version="1.0" encoding="utf-8"?>
<formControlPr xmlns="http://schemas.microsoft.com/office/spreadsheetml/2009/9/main" objectType="Drop" dropLines="2" dropStyle="combo" dx="16" fmlaLink="$CC$23" fmlaRange="$AF$91:$AF$92" noThreeD="1" sel="1" val="0"/>
</file>

<file path=xl/ctrlProps/ctrlProp46.xml><?xml version="1.0" encoding="utf-8"?>
<formControlPr xmlns="http://schemas.microsoft.com/office/spreadsheetml/2009/9/main" objectType="Drop" dropLines="2" dropStyle="combo" dx="16" fmlaLink="$CC$26" fmlaRange="$AF$91:$AF$92" noThreeD="1" sel="2" val="0"/>
</file>

<file path=xl/ctrlProps/ctrlProp47.xml><?xml version="1.0" encoding="utf-8"?>
<formControlPr xmlns="http://schemas.microsoft.com/office/spreadsheetml/2009/9/main" objectType="Drop" dropLines="2" dropStyle="combo" dx="16" fmlaLink="$CC$29" fmlaRange="$AF$91:$AF$92" noThreeD="1" sel="1" val="0"/>
</file>

<file path=xl/ctrlProps/ctrlProp48.xml><?xml version="1.0" encoding="utf-8"?>
<formControlPr xmlns="http://schemas.microsoft.com/office/spreadsheetml/2009/9/main" objectType="Drop" dropLines="2" dropStyle="combo" dx="16" fmlaLink="$CC$32" fmlaRange="$AF$91:$AF$92" noThreeD="1" sel="1" val="0"/>
</file>

<file path=xl/ctrlProps/ctrlProp49.xml><?xml version="1.0" encoding="utf-8"?>
<formControlPr xmlns="http://schemas.microsoft.com/office/spreadsheetml/2009/9/main" objectType="Drop" dropLines="2" dropStyle="combo" dx="16" fmlaLink="$CC$56" fmlaRange="$AF$91:$AF$92" noThreeD="1" sel="2" val="0"/>
</file>

<file path=xl/ctrlProps/ctrlProp50.xml><?xml version="1.0" encoding="utf-8"?>
<formControlPr xmlns="http://schemas.microsoft.com/office/spreadsheetml/2009/9/main" objectType="Drop" dropLines="2" dropStyle="combo" dx="16" fmlaLink="$CC$59" fmlaRange="$AF$91:$AF$92" noThreeD="1" sel="1" val="0"/>
</file>

<file path=xl/ctrlProps/ctrlProp51.xml><?xml version="1.0" encoding="utf-8"?>
<formControlPr xmlns="http://schemas.microsoft.com/office/spreadsheetml/2009/9/main" objectType="Drop" dropLines="2" dropStyle="combo" dx="16" fmlaLink="$CC$62" fmlaRange="$AF$91:$AF$92" noThreeD="1" sel="2" val="0"/>
</file>

<file path=xl/ctrlProps/ctrlProp52.xml><?xml version="1.0" encoding="utf-8"?>
<formControlPr xmlns="http://schemas.microsoft.com/office/spreadsheetml/2009/9/main" objectType="Drop" dropLines="2" dropStyle="combo" dx="16" fmlaLink="CD22" fmlaRange="$BO$91:$BO$92" noThreeD="1" sel="1" val="0"/>
</file>

<file path=xl/ctrlProps/ctrlProp53.xml><?xml version="1.0" encoding="utf-8"?>
<formControlPr xmlns="http://schemas.microsoft.com/office/spreadsheetml/2009/9/main" objectType="Drop" dropLines="2" dropStyle="combo" dx="16" fmlaLink="CD28" fmlaRange="$BO$91:$BO$92" noThreeD="1" sel="2" val="0"/>
</file>

<file path=xl/drawings/drawing1.xml><?xml version="1.0" encoding="utf-8"?>
<xdr:wsDr xmlns:xdr="http://schemas.openxmlformats.org/drawingml/2006/spreadsheetDrawing" xmlns:a="http://schemas.openxmlformats.org/drawingml/2006/main">
  <xdr:twoCellAnchor>
    <xdr:from>
      <xdr:col>61</xdr:col>
      <xdr:colOff>85475</xdr:colOff>
      <xdr:row>2</xdr:row>
      <xdr:rowOff>48843</xdr:rowOff>
    </xdr:from>
    <xdr:to>
      <xdr:col>63</xdr:col>
      <xdr:colOff>170956</xdr:colOff>
      <xdr:row>8</xdr:row>
      <xdr:rowOff>8072</xdr:rowOff>
    </xdr:to>
    <xdr:sp macro="" textlink="">
      <xdr:nvSpPr>
        <xdr:cNvPr id="2" name="円/楕円 5">
          <a:extLst>
            <a:ext uri="{FF2B5EF4-FFF2-40B4-BE49-F238E27FC236}">
              <a16:creationId xmlns:a16="http://schemas.microsoft.com/office/drawing/2014/main" id="{00000000-0008-0000-0100-000002000000}"/>
            </a:ext>
          </a:extLst>
        </xdr:cNvPr>
        <xdr:cNvSpPr/>
      </xdr:nvSpPr>
      <xdr:spPr>
        <a:xfrm>
          <a:off x="12480675" y="213943"/>
          <a:ext cx="491881" cy="454529"/>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扶</a:t>
          </a:r>
        </a:p>
      </xdr:txBody>
    </xdr:sp>
    <xdr:clientData/>
  </xdr:twoCellAnchor>
  <mc:AlternateContent xmlns:mc="http://schemas.openxmlformats.org/markup-compatibility/2006">
    <mc:Choice xmlns:a14="http://schemas.microsoft.com/office/drawing/2010/main" Requires="a14">
      <xdr:twoCellAnchor editAs="oneCell">
        <xdr:from>
          <xdr:col>6</xdr:col>
          <xdr:colOff>196850</xdr:colOff>
          <xdr:row>62</xdr:row>
          <xdr:rowOff>50800</xdr:rowOff>
        </xdr:from>
        <xdr:to>
          <xdr:col>9</xdr:col>
          <xdr:colOff>171450</xdr:colOff>
          <xdr:row>65</xdr:row>
          <xdr:rowOff>19050</xdr:rowOff>
        </xdr:to>
        <xdr:sp macro="" textlink="">
          <xdr:nvSpPr>
            <xdr:cNvPr id="3073" name="Check Box 1" descr="障碍者"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障碍者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63</xdr:row>
          <xdr:rowOff>19050</xdr:rowOff>
        </xdr:from>
        <xdr:to>
          <xdr:col>30</xdr:col>
          <xdr:colOff>12700</xdr:colOff>
          <xdr:row>65</xdr:row>
          <xdr:rowOff>63500</xdr:rowOff>
        </xdr:to>
        <xdr:sp macro="" textlink="">
          <xdr:nvSpPr>
            <xdr:cNvPr id="3074" name="Check Box 2" descr="障碍者"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寡婦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66</xdr:row>
          <xdr:rowOff>6350</xdr:rowOff>
        </xdr:from>
        <xdr:to>
          <xdr:col>30</xdr:col>
          <xdr:colOff>19050</xdr:colOff>
          <xdr:row>68</xdr:row>
          <xdr:rowOff>57150</xdr:rowOff>
        </xdr:to>
        <xdr:sp macro="" textlink="">
          <xdr:nvSpPr>
            <xdr:cNvPr id="3075" name="Check Box 3" descr="障碍者"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ひとり親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69</xdr:row>
          <xdr:rowOff>25400</xdr:rowOff>
        </xdr:from>
        <xdr:to>
          <xdr:col>30</xdr:col>
          <xdr:colOff>31750</xdr:colOff>
          <xdr:row>71</xdr:row>
          <xdr:rowOff>76200</xdr:rowOff>
        </xdr:to>
        <xdr:sp macro="" textlink="">
          <xdr:nvSpPr>
            <xdr:cNvPr id="3076" name="Check Box 4" descr="障碍者"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勤労学生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66</xdr:row>
          <xdr:rowOff>6350</xdr:rowOff>
        </xdr:from>
        <xdr:to>
          <xdr:col>25</xdr:col>
          <xdr:colOff>19050</xdr:colOff>
          <xdr:row>68</xdr:row>
          <xdr:rowOff>69850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69</xdr:row>
          <xdr:rowOff>12700</xdr:rowOff>
        </xdr:from>
        <xdr:to>
          <xdr:col>25</xdr:col>
          <xdr:colOff>19050</xdr:colOff>
          <xdr:row>71</xdr:row>
          <xdr:rowOff>76200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72</xdr:row>
          <xdr:rowOff>12700</xdr:rowOff>
        </xdr:from>
        <xdr:to>
          <xdr:col>25</xdr:col>
          <xdr:colOff>12700</xdr:colOff>
          <xdr:row>74</xdr:row>
          <xdr:rowOff>76200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65</xdr:row>
          <xdr:rowOff>82550</xdr:rowOff>
        </xdr:from>
        <xdr:to>
          <xdr:col>23</xdr:col>
          <xdr:colOff>12700</xdr:colOff>
          <xdr:row>68</xdr:row>
          <xdr:rowOff>63500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69</xdr:row>
          <xdr:rowOff>6350</xdr:rowOff>
        </xdr:from>
        <xdr:to>
          <xdr:col>23</xdr:col>
          <xdr:colOff>12700</xdr:colOff>
          <xdr:row>71</xdr:row>
          <xdr:rowOff>69850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72</xdr:row>
          <xdr:rowOff>12700</xdr:rowOff>
        </xdr:from>
        <xdr:to>
          <xdr:col>23</xdr:col>
          <xdr:colOff>0</xdr:colOff>
          <xdr:row>74</xdr:row>
          <xdr:rowOff>76200</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65</xdr:row>
          <xdr:rowOff>82550</xdr:rowOff>
        </xdr:from>
        <xdr:to>
          <xdr:col>18</xdr:col>
          <xdr:colOff>196850</xdr:colOff>
          <xdr:row>68</xdr:row>
          <xdr:rowOff>63500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69</xdr:row>
          <xdr:rowOff>12700</xdr:rowOff>
        </xdr:from>
        <xdr:to>
          <xdr:col>19</xdr:col>
          <xdr:colOff>6350</xdr:colOff>
          <xdr:row>71</xdr:row>
          <xdr:rowOff>76200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35</xdr:row>
          <xdr:rowOff>63500</xdr:rowOff>
        </xdr:from>
        <xdr:to>
          <xdr:col>30</xdr:col>
          <xdr:colOff>38100</xdr:colOff>
          <xdr:row>38</xdr:row>
          <xdr:rowOff>31750</xdr:rowOff>
        </xdr:to>
        <xdr:sp macro="" textlink="">
          <xdr:nvSpPr>
            <xdr:cNvPr id="3086" name="Check Box 14" descr="障碍者"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33</xdr:row>
          <xdr:rowOff>63500</xdr:rowOff>
        </xdr:from>
        <xdr:to>
          <xdr:col>31</xdr:col>
          <xdr:colOff>196850</xdr:colOff>
          <xdr:row>36</xdr:row>
          <xdr:rowOff>25400</xdr:rowOff>
        </xdr:to>
        <xdr:sp macro="" textlink="">
          <xdr:nvSpPr>
            <xdr:cNvPr id="3087" name="Check Box 15" descr="障碍者"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38</xdr:row>
          <xdr:rowOff>19050</xdr:rowOff>
        </xdr:from>
        <xdr:to>
          <xdr:col>31</xdr:col>
          <xdr:colOff>165100</xdr:colOff>
          <xdr:row>40</xdr:row>
          <xdr:rowOff>63500</xdr:rowOff>
        </xdr:to>
        <xdr:sp macro="" textlink="">
          <xdr:nvSpPr>
            <xdr:cNvPr id="3088" name="Check Box 16" descr="障碍者"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45</xdr:row>
          <xdr:rowOff>6350</xdr:rowOff>
        </xdr:from>
        <xdr:to>
          <xdr:col>31</xdr:col>
          <xdr:colOff>171450</xdr:colOff>
          <xdr:row>47</xdr:row>
          <xdr:rowOff>50800</xdr:rowOff>
        </xdr:to>
        <xdr:sp macro="" textlink="">
          <xdr:nvSpPr>
            <xdr:cNvPr id="3089" name="Check Box 17" descr="障碍者"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52</xdr:row>
          <xdr:rowOff>12700</xdr:rowOff>
        </xdr:from>
        <xdr:to>
          <xdr:col>31</xdr:col>
          <xdr:colOff>171450</xdr:colOff>
          <xdr:row>54</xdr:row>
          <xdr:rowOff>57150</xdr:rowOff>
        </xdr:to>
        <xdr:sp macro="" textlink="">
          <xdr:nvSpPr>
            <xdr:cNvPr id="3090" name="Check Box 18" descr="障碍者"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59</xdr:row>
          <xdr:rowOff>38100</xdr:rowOff>
        </xdr:from>
        <xdr:to>
          <xdr:col>31</xdr:col>
          <xdr:colOff>184150</xdr:colOff>
          <xdr:row>62</xdr:row>
          <xdr:rowOff>0</xdr:rowOff>
        </xdr:to>
        <xdr:sp macro="" textlink="">
          <xdr:nvSpPr>
            <xdr:cNvPr id="3091" name="Check Box 19" descr="障碍者"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42</xdr:row>
          <xdr:rowOff>44450</xdr:rowOff>
        </xdr:from>
        <xdr:to>
          <xdr:col>30</xdr:col>
          <xdr:colOff>44450</xdr:colOff>
          <xdr:row>45</xdr:row>
          <xdr:rowOff>12700</xdr:rowOff>
        </xdr:to>
        <xdr:sp macro="" textlink="">
          <xdr:nvSpPr>
            <xdr:cNvPr id="3092" name="Check Box 20" descr="障碍者"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49</xdr:row>
          <xdr:rowOff>50800</xdr:rowOff>
        </xdr:from>
        <xdr:to>
          <xdr:col>30</xdr:col>
          <xdr:colOff>44450</xdr:colOff>
          <xdr:row>52</xdr:row>
          <xdr:rowOff>19050</xdr:rowOff>
        </xdr:to>
        <xdr:sp macro="" textlink="">
          <xdr:nvSpPr>
            <xdr:cNvPr id="3093" name="Check Box 21" descr="障碍者"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56</xdr:row>
          <xdr:rowOff>31750</xdr:rowOff>
        </xdr:from>
        <xdr:to>
          <xdr:col>30</xdr:col>
          <xdr:colOff>50800</xdr:colOff>
          <xdr:row>59</xdr:row>
          <xdr:rowOff>0</xdr:rowOff>
        </xdr:to>
        <xdr:sp macro="" textlink="">
          <xdr:nvSpPr>
            <xdr:cNvPr id="3094" name="Check Box 22" descr="障碍者"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40</xdr:row>
          <xdr:rowOff>63500</xdr:rowOff>
        </xdr:from>
        <xdr:to>
          <xdr:col>31</xdr:col>
          <xdr:colOff>177800</xdr:colOff>
          <xdr:row>43</xdr:row>
          <xdr:rowOff>25400</xdr:rowOff>
        </xdr:to>
        <xdr:sp macro="" textlink="">
          <xdr:nvSpPr>
            <xdr:cNvPr id="3095" name="Check Box 23" descr="障碍者"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47</xdr:row>
          <xdr:rowOff>50800</xdr:rowOff>
        </xdr:from>
        <xdr:to>
          <xdr:col>31</xdr:col>
          <xdr:colOff>171450</xdr:colOff>
          <xdr:row>50</xdr:row>
          <xdr:rowOff>12700</xdr:rowOff>
        </xdr:to>
        <xdr:sp macro="" textlink="">
          <xdr:nvSpPr>
            <xdr:cNvPr id="3096" name="Check Box 24" descr="障碍者"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54</xdr:row>
          <xdr:rowOff>50800</xdr:rowOff>
        </xdr:from>
        <xdr:to>
          <xdr:col>31</xdr:col>
          <xdr:colOff>177800</xdr:colOff>
          <xdr:row>57</xdr:row>
          <xdr:rowOff>12700</xdr:rowOff>
        </xdr:to>
        <xdr:sp macro="" textlink="">
          <xdr:nvSpPr>
            <xdr:cNvPr id="3097" name="Check Box 25" descr="障碍者"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50800</xdr:rowOff>
        </xdr:from>
        <xdr:to>
          <xdr:col>2</xdr:col>
          <xdr:colOff>38100</xdr:colOff>
          <xdr:row>3</xdr:row>
          <xdr:rowOff>57150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xdr:row>
          <xdr:rowOff>19050</xdr:rowOff>
        </xdr:from>
        <xdr:to>
          <xdr:col>48</xdr:col>
          <xdr:colOff>12700</xdr:colOff>
          <xdr:row>5</xdr:row>
          <xdr:rowOff>107950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19</xdr:row>
          <xdr:rowOff>95250</xdr:rowOff>
        </xdr:from>
        <xdr:to>
          <xdr:col>35</xdr:col>
          <xdr:colOff>44450</xdr:colOff>
          <xdr:row>27</xdr:row>
          <xdr:rowOff>95250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266700</xdr:colOff>
          <xdr:row>20</xdr:row>
          <xdr:rowOff>0</xdr:rowOff>
        </xdr:from>
        <xdr:to>
          <xdr:col>60</xdr:col>
          <xdr:colOff>298450</xdr:colOff>
          <xdr:row>27</xdr:row>
          <xdr:rowOff>107950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34</xdr:col>
      <xdr:colOff>0</xdr:colOff>
      <xdr:row>86</xdr:row>
      <xdr:rowOff>23520</xdr:rowOff>
    </xdr:from>
    <xdr:to>
      <xdr:col>51</xdr:col>
      <xdr:colOff>264774</xdr:colOff>
      <xdr:row>88</xdr:row>
      <xdr:rowOff>109249</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497099" y="10136483"/>
          <a:ext cx="5462366" cy="320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差引超過額又は不足額</a:t>
          </a:r>
          <a:r>
            <a:rPr kumimoji="1" lang="en-US" altLang="ja-JP" sz="1100">
              <a:solidFill>
                <a:schemeClr val="tx1"/>
              </a:solidFill>
              <a:latin typeface="ＭＳ Ｐ明朝" panose="02020600040205080304" pitchFamily="18" charset="-128"/>
              <a:ea typeface="ＭＳ Ｐ明朝" panose="02020600040205080304" pitchFamily="18" charset="-128"/>
            </a:rPr>
            <a:t>(㉕−⑧)</a:t>
          </a:r>
          <a:r>
            <a:rPr kumimoji="1" lang="ja-JP" altLang="en-US" sz="1100">
              <a:solidFill>
                <a:schemeClr val="tx1"/>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1521079" y="592200"/>
    <xdr:ext cx="1352160" cy="477360"/>
    <xdr:sp macro="" textlink="">
      <xdr:nvSpPr>
        <xdr:cNvPr id="2" name="フリーフォーム: 図形 1">
          <a:extLst>
            <a:ext uri="{FF2B5EF4-FFF2-40B4-BE49-F238E27FC236}">
              <a16:creationId xmlns:a16="http://schemas.microsoft.com/office/drawing/2014/main" id="{00000000-0008-0000-0400-000002000000}"/>
            </a:ext>
          </a:extLst>
        </xdr:cNvPr>
        <xdr:cNvSpPr/>
      </xdr:nvSpPr>
      <xdr:spPr>
        <a:xfrm>
          <a:off x="11521079" y="592200"/>
          <a:ext cx="1352160" cy="477360"/>
        </a:xfrm>
        <a:custGeom>
          <a:avLst>
            <a:gd name="f0" fmla="val 108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FFFFFF"/>
        </a:solidFill>
        <a:ln w="18000">
          <a:solidFill>
            <a:srgbClr val="000000"/>
          </a:solidFill>
          <a:prstDash val="solid"/>
        </a:ln>
      </xdr:spPr>
      <xdr:txBody>
        <a:bodyPr vert="horz" wrap="none" lIns="9000" tIns="9000" rIns="9000" bIns="9000" anchor="ctr" anchorCtr="0" compatLnSpc="0">
          <a:noAutofit/>
        </a:bodyPr>
        <a:lstStyle/>
        <a:p>
          <a:pPr lvl="0" algn="ctr" rtl="0" hangingPunct="0">
            <a:buNone/>
            <a:tabLst/>
          </a:pPr>
          <a:r>
            <a:rPr lang="ja-JP" sz="1800" b="1" kern="1200">
              <a:latin typeface="Liberation Serif" pitchFamily="18"/>
              <a:ea typeface="ＭＳ ゴシック" pitchFamily="33"/>
              <a:cs typeface="Tahoma" pitchFamily="2"/>
            </a:rPr>
            <a:t>基・配・所</a:t>
          </a:r>
        </a:p>
      </xdr:txBody>
    </xdr:sp>
    <xdr:clientData/>
  </xdr:absoluteAnchor>
  <xdr:absoluteAnchor>
    <xdr:pos x="9810350" y="4507330"/>
    <xdr:ext cx="414000" cy="748079"/>
    <xdr:sp macro="" textlink="">
      <xdr:nvSpPr>
        <xdr:cNvPr id="3" name="フリーフォーム: 図形 2">
          <a:extLst>
            <a:ext uri="{FF2B5EF4-FFF2-40B4-BE49-F238E27FC236}">
              <a16:creationId xmlns:a16="http://schemas.microsoft.com/office/drawing/2014/main" id="{00000000-0008-0000-0400-000003000000}"/>
            </a:ext>
          </a:extLst>
        </xdr:cNvPr>
        <xdr:cNvSpPr/>
      </xdr:nvSpPr>
      <xdr:spPr>
        <a:xfrm>
          <a:off x="9810350" y="4507330"/>
          <a:ext cx="414000" cy="748079"/>
        </a:xfrm>
        <a:custGeom>
          <a:avLst/>
          <a:gdLst/>
          <a:ahLst/>
          <a:cxnLst>
            <a:cxn ang="3cd4">
              <a:pos x="hc" y="t"/>
            </a:cxn>
            <a:cxn ang="cd2">
              <a:pos x="l" y="vc"/>
            </a:cxn>
            <a:cxn ang="cd4">
              <a:pos x="hc" y="b"/>
            </a:cxn>
            <a:cxn ang="0">
              <a:pos x="r" y="vc"/>
            </a:cxn>
          </a:cxnLst>
          <a:rect l="l" t="t" r="r" b="b"/>
          <a:pathLst>
            <a:path w="1151" h="2079" fill="none">
              <a:moveTo>
                <a:pt x="0" y="2079"/>
              </a:moveTo>
              <a:lnTo>
                <a:pt x="534" y="2079"/>
              </a:lnTo>
              <a:lnTo>
                <a:pt x="534" y="0"/>
              </a:lnTo>
              <a:lnTo>
                <a:pt x="1151" y="0"/>
              </a:lnTo>
            </a:path>
          </a:pathLst>
        </a:custGeom>
        <a:noFill/>
        <a:ln w="36000">
          <a:solidFill>
            <a:srgbClr val="000000"/>
          </a:solidFill>
          <a:prstDash val="solid"/>
          <a:tailEnd type="arrow"/>
        </a:ln>
      </xdr:spPr>
      <xdr:txBody>
        <a:bodyPr vert="horz" wrap="none" lIns="18000" tIns="18000" rIns="18000" bIns="180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xdr:absoluteAnchor>
    <xdr:pos x="8649230" y="5524689"/>
    <xdr:ext cx="3315240" cy="222480"/>
    <xdr:sp macro="" textlink="">
      <xdr:nvSpPr>
        <xdr:cNvPr id="4" name="フリーフォーム: 図形 3">
          <a:extLst>
            <a:ext uri="{FF2B5EF4-FFF2-40B4-BE49-F238E27FC236}">
              <a16:creationId xmlns:a16="http://schemas.microsoft.com/office/drawing/2014/main" id="{00000000-0008-0000-0400-000004000000}"/>
            </a:ext>
          </a:extLst>
        </xdr:cNvPr>
        <xdr:cNvSpPr/>
      </xdr:nvSpPr>
      <xdr:spPr>
        <a:xfrm rot="5400000">
          <a:off x="10195610" y="3978309"/>
          <a:ext cx="222480" cy="3315240"/>
        </a:xfrm>
        <a:custGeom>
          <a:avLst/>
          <a:gdLst/>
          <a:ahLst/>
          <a:cxnLst>
            <a:cxn ang="3cd4">
              <a:pos x="hc" y="t"/>
            </a:cxn>
            <a:cxn ang="cd2">
              <a:pos x="l" y="vc"/>
            </a:cxn>
            <a:cxn ang="cd4">
              <a:pos x="hc" y="b"/>
            </a:cxn>
            <a:cxn ang="0">
              <a:pos x="r" y="vc"/>
            </a:cxn>
          </a:cxnLst>
          <a:rect l="l" t="t" r="r" b="b"/>
          <a:pathLst>
            <a:path w="619" h="9210" fill="none">
              <a:moveTo>
                <a:pt x="0" y="0"/>
              </a:moveTo>
              <a:lnTo>
                <a:pt x="206" y="0"/>
              </a:lnTo>
              <a:lnTo>
                <a:pt x="206" y="9210"/>
              </a:lnTo>
              <a:lnTo>
                <a:pt x="619" y="9210"/>
              </a:lnTo>
            </a:path>
          </a:pathLst>
        </a:custGeom>
        <a:noFill/>
        <a:ln w="18000">
          <a:solidFill>
            <a:srgbClr val="000000"/>
          </a:solidFill>
          <a:custDash>
            <a:ds d="197000" sp="197000"/>
          </a:custDash>
          <a:tailEnd type="arrow"/>
        </a:ln>
      </xdr:spPr>
      <xdr:txBody>
        <a:bodyPr vert="horz" wrap="none" lIns="9000" tIns="9000" rIns="9000" bIns="90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xdr:absoluteAnchor>
    <xdr:pos x="4839230" y="6290410"/>
    <xdr:ext cx="420120" cy="468000"/>
    <xdr:sp macro="" textlink="">
      <xdr:nvSpPr>
        <xdr:cNvPr id="5" name="フリーフォーム: 図形 4">
          <a:extLst>
            <a:ext uri="{FF2B5EF4-FFF2-40B4-BE49-F238E27FC236}">
              <a16:creationId xmlns:a16="http://schemas.microsoft.com/office/drawing/2014/main" id="{00000000-0008-0000-0400-000005000000}"/>
            </a:ext>
          </a:extLst>
        </xdr:cNvPr>
        <xdr:cNvSpPr/>
      </xdr:nvSpPr>
      <xdr:spPr>
        <a:xfrm>
          <a:off x="4839230" y="6290410"/>
          <a:ext cx="420120" cy="468000"/>
        </a:xfrm>
        <a:custGeom>
          <a:avLst/>
          <a:gdLst/>
          <a:ahLst/>
          <a:cxnLst>
            <a:cxn ang="3cd4">
              <a:pos x="hc" y="t"/>
            </a:cxn>
            <a:cxn ang="cd2">
              <a:pos x="l" y="vc"/>
            </a:cxn>
            <a:cxn ang="cd4">
              <a:pos x="hc" y="b"/>
            </a:cxn>
            <a:cxn ang="0">
              <a:pos x="r" y="vc"/>
            </a:cxn>
          </a:cxnLst>
          <a:rect l="l" t="t" r="r" b="b"/>
          <a:pathLst>
            <a:path w="1168" h="1301" fill="none">
              <a:moveTo>
                <a:pt x="0" y="0"/>
              </a:moveTo>
              <a:lnTo>
                <a:pt x="534" y="0"/>
              </a:lnTo>
              <a:lnTo>
                <a:pt x="534" y="1301"/>
              </a:lnTo>
              <a:lnTo>
                <a:pt x="1151" y="1301"/>
              </a:lnTo>
              <a:lnTo>
                <a:pt x="1168" y="1301"/>
              </a:lnTo>
            </a:path>
          </a:pathLst>
        </a:custGeom>
        <a:noFill/>
        <a:ln w="25200">
          <a:solidFill>
            <a:srgbClr val="000000"/>
          </a:solidFill>
          <a:custDash>
            <a:ds d="197000" sp="197000"/>
          </a:custDash>
          <a:tailEnd type="arrow"/>
        </a:ln>
      </xdr:spPr>
      <xdr:txBody>
        <a:bodyPr vert="horz" wrap="none" lIns="12600" tIns="12600" rIns="12600" bIns="126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xdr:absoluteAnchor>
    <xdr:pos x="2099430" y="5656451"/>
    <xdr:ext cx="1104840" cy="296639"/>
    <xdr:sp macro="" textlink="">
      <xdr:nvSpPr>
        <xdr:cNvPr id="6" name="フリーフォーム: 図形 5">
          <a:extLst>
            <a:ext uri="{FF2B5EF4-FFF2-40B4-BE49-F238E27FC236}">
              <a16:creationId xmlns:a16="http://schemas.microsoft.com/office/drawing/2014/main" id="{00000000-0008-0000-0400-000006000000}"/>
            </a:ext>
          </a:extLst>
        </xdr:cNvPr>
        <xdr:cNvSpPr/>
      </xdr:nvSpPr>
      <xdr:spPr>
        <a:xfrm rot="10800000">
          <a:off x="2099430" y="5656451"/>
          <a:ext cx="1104840" cy="296639"/>
        </a:xfrm>
        <a:custGeom>
          <a:avLst/>
          <a:gdLst/>
          <a:ahLst/>
          <a:cxnLst>
            <a:cxn ang="3cd4">
              <a:pos x="hc" y="t"/>
            </a:cxn>
            <a:cxn ang="cd2">
              <a:pos x="l" y="vc"/>
            </a:cxn>
            <a:cxn ang="cd4">
              <a:pos x="hc" y="b"/>
            </a:cxn>
            <a:cxn ang="0">
              <a:pos x="r" y="vc"/>
            </a:cxn>
          </a:cxnLst>
          <a:rect l="l" t="t" r="r" b="b"/>
          <a:pathLst>
            <a:path w="3070" h="825" fill="none">
              <a:moveTo>
                <a:pt x="0" y="825"/>
              </a:moveTo>
              <a:lnTo>
                <a:pt x="3070" y="825"/>
              </a:lnTo>
              <a:lnTo>
                <a:pt x="3070" y="0"/>
              </a:lnTo>
            </a:path>
          </a:pathLst>
        </a:custGeom>
        <a:noFill/>
        <a:ln w="25200">
          <a:solidFill>
            <a:srgbClr val="000000"/>
          </a:solidFill>
          <a:prstDash val="solid"/>
          <a:tailEnd type="arrow"/>
        </a:ln>
      </xdr:spPr>
      <xdr:txBody>
        <a:bodyPr vert="horz" wrap="none" lIns="12600" tIns="12600" rIns="12600" bIns="126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mc:AlternateContent xmlns:mc="http://schemas.openxmlformats.org/markup-compatibility/2006">
    <mc:Choice xmlns:a14="http://schemas.microsoft.com/office/drawing/2010/main" Requires="a14">
      <xdr:twoCellAnchor editAs="oneCell">
        <xdr:from>
          <xdr:col>77</xdr:col>
          <xdr:colOff>6350</xdr:colOff>
          <xdr:row>23</xdr:row>
          <xdr:rowOff>0</xdr:rowOff>
        </xdr:from>
        <xdr:to>
          <xdr:col>80</xdr:col>
          <xdr:colOff>69850</xdr:colOff>
          <xdr:row>26</xdr:row>
          <xdr:rowOff>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6350</xdr:colOff>
          <xdr:row>75</xdr:row>
          <xdr:rowOff>6350</xdr:rowOff>
        </xdr:from>
        <xdr:to>
          <xdr:col>70</xdr:col>
          <xdr:colOff>0</xdr:colOff>
          <xdr:row>77</xdr:row>
          <xdr:rowOff>101600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34</xdr:row>
          <xdr:rowOff>38100</xdr:rowOff>
        </xdr:from>
        <xdr:to>
          <xdr:col>87</xdr:col>
          <xdr:colOff>82550</xdr:colOff>
          <xdr:row>39</xdr:row>
          <xdr:rowOff>95250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４８万円以下かつ年齢70歳以上 （昭27.1.1以前生） ≪老人控除対象配偶者に該当≫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39</xdr:row>
          <xdr:rowOff>38100</xdr:rowOff>
        </xdr:from>
        <xdr:to>
          <xdr:col>88</xdr:col>
          <xdr:colOff>0</xdr:colOff>
          <xdr:row>41</xdr:row>
          <xdr:rowOff>82550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４８万円以下かつ年齢70歳未満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42</xdr:row>
          <xdr:rowOff>50800</xdr:rowOff>
        </xdr:from>
        <xdr:to>
          <xdr:col>88</xdr:col>
          <xdr:colOff>0</xdr:colOff>
          <xdr:row>44</xdr:row>
          <xdr:rowOff>95250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４８万円超９５万円以下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45</xdr:row>
          <xdr:rowOff>63500</xdr:rowOff>
        </xdr:from>
        <xdr:to>
          <xdr:col>88</xdr:col>
          <xdr:colOff>0</xdr:colOff>
          <xdr:row>48</xdr:row>
          <xdr:rowOff>0</xdr:rowOff>
        </xdr:to>
        <xdr:sp macro="" textlink="">
          <xdr:nvSpPr>
            <xdr:cNvPr id="6150" name="Check Box 6" descr="95万円超133万円以下"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９５万円超１３３万円以下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12700</xdr:rowOff>
        </xdr:from>
        <xdr:to>
          <xdr:col>18</xdr:col>
          <xdr:colOff>88900</xdr:colOff>
          <xdr:row>56</xdr:row>
          <xdr:rowOff>101600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900万円以下（Ａ）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6350</xdr:rowOff>
        </xdr:from>
        <xdr:to>
          <xdr:col>18</xdr:col>
          <xdr:colOff>88900</xdr:colOff>
          <xdr:row>58</xdr:row>
          <xdr:rowOff>69850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900万円超950万円以下（Ｂ）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6350</xdr:rowOff>
        </xdr:from>
        <xdr:to>
          <xdr:col>18</xdr:col>
          <xdr:colOff>88900</xdr:colOff>
          <xdr:row>60</xdr:row>
          <xdr:rowOff>88900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950万円超1,000万円以下（Ｃ）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61</xdr:row>
          <xdr:rowOff>6350</xdr:rowOff>
        </xdr:from>
        <xdr:to>
          <xdr:col>18</xdr:col>
          <xdr:colOff>82550</xdr:colOff>
          <xdr:row>62</xdr:row>
          <xdr:rowOff>88900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1,000万円超 2,400万円以下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6350</xdr:rowOff>
        </xdr:from>
        <xdr:to>
          <xdr:col>18</xdr:col>
          <xdr:colOff>88900</xdr:colOff>
          <xdr:row>64</xdr:row>
          <xdr:rowOff>88900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2,400万円超 2,450万円以下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6350</xdr:rowOff>
        </xdr:from>
        <xdr:to>
          <xdr:col>18</xdr:col>
          <xdr:colOff>88900</xdr:colOff>
          <xdr:row>66</xdr:row>
          <xdr:rowOff>88900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2,450万円超 2,500万円以下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31750</xdr:rowOff>
        </xdr:from>
        <xdr:to>
          <xdr:col>18</xdr:col>
          <xdr:colOff>101600</xdr:colOff>
          <xdr:row>75</xdr:row>
          <xdr:rowOff>76200</xdr:rowOff>
        </xdr:to>
        <xdr:sp macro="" textlink="">
          <xdr:nvSpPr>
            <xdr:cNvPr id="6157" name="Check Box 13" descr="95万円超133万円以下"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あなた自身が特別障害者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31750</xdr:rowOff>
        </xdr:from>
        <xdr:to>
          <xdr:col>18</xdr:col>
          <xdr:colOff>101600</xdr:colOff>
          <xdr:row>78</xdr:row>
          <xdr:rowOff>76200</xdr:rowOff>
        </xdr:to>
        <xdr:sp macro="" textlink="">
          <xdr:nvSpPr>
            <xdr:cNvPr id="6158" name="Check Box 14" descr="95万円超133万円以下"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同一生計配偶者(注)が特別障害者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79</xdr:row>
          <xdr:rowOff>31750</xdr:rowOff>
        </xdr:from>
        <xdr:to>
          <xdr:col>18</xdr:col>
          <xdr:colOff>107950</xdr:colOff>
          <xdr:row>81</xdr:row>
          <xdr:rowOff>76200</xdr:rowOff>
        </xdr:to>
        <xdr:sp macro="" textlink="">
          <xdr:nvSpPr>
            <xdr:cNvPr id="6159" name="Check Box 15" descr="95万円超133万円以下"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扶養親族が特別障害者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6350</xdr:rowOff>
        </xdr:from>
        <xdr:to>
          <xdr:col>18</xdr:col>
          <xdr:colOff>101600</xdr:colOff>
          <xdr:row>84</xdr:row>
          <xdr:rowOff>50800</xdr:rowOff>
        </xdr:to>
        <xdr:sp macro="" textlink="">
          <xdr:nvSpPr>
            <xdr:cNvPr id="6160" name="Check Box 16" descr="95万円超133万円以下"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扶養親族が年齢23歳未満(平10.1.2以後生)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70</xdr:col>
      <xdr:colOff>168256</xdr:colOff>
      <xdr:row>6</xdr:row>
      <xdr:rowOff>6126</xdr:rowOff>
    </xdr:from>
    <xdr:ext cx="574903" cy="632361"/>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725256" y="653826"/>
          <a:ext cx="574903" cy="632361"/>
        </a:xfrm>
        <a:prstGeom prst="rect">
          <a:avLst/>
        </a:prstGeom>
        <a:noFill/>
      </xdr:spPr>
      <xdr:txBody>
        <a:bodyPr wrap="none" lIns="91440" tIns="45720" rIns="91440" bIns="45720">
          <a:prstTxWarp prst="textArchUp">
            <a:avLst/>
          </a:prstTxWarp>
          <a:sp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900">
              <a:effectLst/>
              <a:latin typeface="ＭＳ Ｐ明朝" panose="02020600040205080304" pitchFamily="18" charset="-128"/>
              <a:ea typeface="ＭＳ Ｐ明朝" panose="02020600040205080304" pitchFamily="18" charset="-128"/>
              <a:cs typeface="+mn-cs"/>
            </a:rPr>
            <a:t>給与の支払者受付印</a:t>
          </a:r>
          <a:endParaRPr lang="ja-JP" altLang="ja-JP" sz="900">
            <a:effectLst/>
            <a:latin typeface="ＭＳ Ｐ明朝" panose="02020600040205080304" pitchFamily="18" charset="-128"/>
            <a:ea typeface="ＭＳ Ｐ明朝" panose="02020600040205080304" pitchFamily="18" charset="-128"/>
          </a:endParaRPr>
        </a:p>
      </xdr:txBody>
    </xdr:sp>
    <xdr:clientData/>
  </xdr:oneCellAnchor>
  <xdr:twoCellAnchor>
    <xdr:from>
      <xdr:col>71</xdr:col>
      <xdr:colOff>62801</xdr:colOff>
      <xdr:row>6</xdr:row>
      <xdr:rowOff>73268</xdr:rowOff>
    </xdr:from>
    <xdr:to>
      <xdr:col>73</xdr:col>
      <xdr:colOff>146539</xdr:colOff>
      <xdr:row>10</xdr:row>
      <xdr:rowOff>62802</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11784901" y="720968"/>
          <a:ext cx="413938" cy="421334"/>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20934</xdr:colOff>
      <xdr:row>6</xdr:row>
      <xdr:rowOff>73269</xdr:rowOff>
    </xdr:from>
    <xdr:to>
      <xdr:col>77</xdr:col>
      <xdr:colOff>115137</xdr:colOff>
      <xdr:row>10</xdr:row>
      <xdr:rowOff>62801</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12403434" y="720969"/>
          <a:ext cx="424403" cy="42133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chorCtr="1"/>
        <a:lstStyle/>
        <a:p>
          <a:pPr algn="l"/>
          <a:r>
            <a:rPr kumimoji="1" lang="ja-JP" altLang="en-US" sz="1600" b="1">
              <a:solidFill>
                <a:schemeClr val="tx1"/>
              </a:solidFill>
            </a:rPr>
            <a:t>保</a:t>
          </a:r>
        </a:p>
      </xdr:txBody>
    </xdr:sp>
    <xdr:clientData/>
  </xdr:twoCellAnchor>
  <mc:AlternateContent xmlns:mc="http://schemas.openxmlformats.org/markup-compatibility/2006">
    <mc:Choice xmlns:a14="http://schemas.microsoft.com/office/drawing/2010/main" Requires="a14">
      <xdr:twoCellAnchor editAs="oneCell">
        <xdr:from>
          <xdr:col>31</xdr:col>
          <xdr:colOff>25400</xdr:colOff>
          <xdr:row>22</xdr:row>
          <xdr:rowOff>0</xdr:rowOff>
        </xdr:from>
        <xdr:to>
          <xdr:col>34</xdr:col>
          <xdr:colOff>19050</xdr:colOff>
          <xdr:row>25</xdr:row>
          <xdr:rowOff>19050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24</xdr:row>
          <xdr:rowOff>101600</xdr:rowOff>
        </xdr:from>
        <xdr:to>
          <xdr:col>34</xdr:col>
          <xdr:colOff>19050</xdr:colOff>
          <xdr:row>28</xdr:row>
          <xdr:rowOff>6350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28</xdr:row>
          <xdr:rowOff>6350</xdr:rowOff>
        </xdr:from>
        <xdr:to>
          <xdr:col>34</xdr:col>
          <xdr:colOff>19050</xdr:colOff>
          <xdr:row>31</xdr:row>
          <xdr:rowOff>19050</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30</xdr:row>
          <xdr:rowOff>107950</xdr:rowOff>
        </xdr:from>
        <xdr:to>
          <xdr:col>34</xdr:col>
          <xdr:colOff>19050</xdr:colOff>
          <xdr:row>34</xdr:row>
          <xdr:rowOff>6350</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54</xdr:row>
          <xdr:rowOff>95250</xdr:rowOff>
        </xdr:from>
        <xdr:to>
          <xdr:col>34</xdr:col>
          <xdr:colOff>19050</xdr:colOff>
          <xdr:row>58</xdr:row>
          <xdr:rowOff>0</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57</xdr:row>
          <xdr:rowOff>95250</xdr:rowOff>
        </xdr:from>
        <xdr:to>
          <xdr:col>34</xdr:col>
          <xdr:colOff>19050</xdr:colOff>
          <xdr:row>60</xdr:row>
          <xdr:rowOff>101600</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60</xdr:row>
          <xdr:rowOff>107950</xdr:rowOff>
        </xdr:from>
        <xdr:to>
          <xdr:col>34</xdr:col>
          <xdr:colOff>19050</xdr:colOff>
          <xdr:row>64</xdr:row>
          <xdr:rowOff>6350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21</xdr:row>
          <xdr:rowOff>25400</xdr:rowOff>
        </xdr:from>
        <xdr:to>
          <xdr:col>69</xdr:col>
          <xdr:colOff>25400</xdr:colOff>
          <xdr:row>27</xdr:row>
          <xdr:rowOff>57150</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27</xdr:row>
          <xdr:rowOff>12700</xdr:rowOff>
        </xdr:from>
        <xdr:to>
          <xdr:col>69</xdr:col>
          <xdr:colOff>25400</xdr:colOff>
          <xdr:row>33</xdr:row>
          <xdr:rowOff>38100</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A242"/>
  <sheetViews>
    <sheetView tabSelected="1" zoomScale="83" zoomScaleNormal="83" workbookViewId="0"/>
  </sheetViews>
  <sheetFormatPr defaultColWidth="9" defaultRowHeight="14"/>
  <cols>
    <col min="1" max="154" width="1.58203125" style="55" customWidth="1"/>
    <col min="155" max="157" width="10.58203125" style="55" customWidth="1"/>
    <col min="158" max="16384" width="9" style="96"/>
  </cols>
  <sheetData>
    <row r="1" spans="1:154" ht="9" customHeight="1" thickBot="1">
      <c r="A1" s="134"/>
      <c r="B1" s="134"/>
      <c r="C1" s="135"/>
      <c r="D1" s="134"/>
      <c r="E1" s="135"/>
      <c r="F1" s="135"/>
      <c r="G1" s="135"/>
      <c r="H1" s="135"/>
      <c r="I1" s="135"/>
      <c r="J1" s="135"/>
      <c r="K1" s="134"/>
      <c r="L1" s="135"/>
      <c r="M1" s="135"/>
      <c r="N1" s="135"/>
      <c r="O1" s="135"/>
      <c r="P1" s="135"/>
      <c r="Q1" s="135"/>
      <c r="R1" s="135"/>
      <c r="S1" s="135"/>
      <c r="T1" s="135"/>
      <c r="U1" s="135"/>
      <c r="V1" s="135"/>
      <c r="W1" s="135"/>
      <c r="X1" s="135"/>
      <c r="Y1" s="135"/>
      <c r="Z1" s="135"/>
      <c r="AA1" s="135"/>
      <c r="AB1" s="135"/>
      <c r="AC1" s="135"/>
      <c r="AD1" s="134"/>
      <c r="AE1" s="135"/>
      <c r="AF1" s="135"/>
      <c r="AG1" s="135"/>
      <c r="AH1" s="135"/>
      <c r="AI1" s="135"/>
      <c r="AJ1" s="135"/>
      <c r="AK1" s="135"/>
      <c r="AL1" s="135"/>
      <c r="AM1" s="134"/>
      <c r="AN1" s="135"/>
      <c r="AO1" s="135"/>
      <c r="AP1" s="135"/>
      <c r="AQ1" s="135"/>
      <c r="AR1" s="135"/>
      <c r="AS1" s="135"/>
      <c r="AT1" s="135"/>
      <c r="AU1" s="135"/>
      <c r="AV1" s="135"/>
      <c r="AW1" s="134"/>
      <c r="AX1" s="135"/>
      <c r="AY1" s="135"/>
      <c r="AZ1" s="135"/>
      <c r="BA1" s="135"/>
      <c r="BB1" s="135"/>
      <c r="BC1" s="135"/>
      <c r="BD1" s="135"/>
      <c r="BE1" s="135"/>
      <c r="BF1" s="135"/>
      <c r="BG1" s="135"/>
      <c r="BH1" s="135"/>
      <c r="BI1" s="135"/>
      <c r="BJ1" s="135"/>
      <c r="BK1" s="135"/>
      <c r="BL1" s="135"/>
      <c r="BM1" s="135"/>
      <c r="BN1" s="135"/>
      <c r="BO1" s="135"/>
      <c r="BP1" s="135"/>
      <c r="BQ1" s="135"/>
      <c r="BR1" s="134"/>
      <c r="BS1" s="135"/>
      <c r="BT1" s="135"/>
      <c r="BU1" s="135"/>
      <c r="BV1" s="135"/>
      <c r="BW1" s="135"/>
      <c r="BX1" s="51"/>
      <c r="BY1" s="51"/>
      <c r="BZ1" s="52"/>
      <c r="CA1" s="53"/>
      <c r="CB1" s="53"/>
      <c r="CC1" s="54"/>
      <c r="CD1" s="53"/>
      <c r="CE1" s="54"/>
      <c r="CF1" s="54"/>
      <c r="CG1" s="54"/>
      <c r="CH1" s="54"/>
      <c r="CI1" s="54"/>
      <c r="CJ1" s="54"/>
      <c r="CK1" s="53"/>
      <c r="CL1" s="54"/>
      <c r="CM1" s="54"/>
      <c r="CN1" s="54"/>
      <c r="CO1" s="54"/>
      <c r="CP1" s="54"/>
      <c r="CQ1" s="54"/>
      <c r="CR1" s="54"/>
      <c r="CS1" s="54"/>
      <c r="CT1" s="54"/>
      <c r="CU1" s="54"/>
      <c r="CV1" s="54"/>
      <c r="CW1" s="54"/>
      <c r="CX1" s="54"/>
      <c r="CY1" s="54"/>
      <c r="CZ1" s="54"/>
      <c r="DA1" s="54"/>
      <c r="DB1" s="54"/>
      <c r="DC1" s="54"/>
      <c r="DD1" s="53"/>
      <c r="DE1" s="54"/>
      <c r="DF1" s="54"/>
      <c r="DG1" s="54"/>
      <c r="DH1" s="54"/>
      <c r="DI1" s="54"/>
      <c r="DJ1" s="54"/>
      <c r="DK1" s="54"/>
      <c r="DL1" s="54"/>
      <c r="DM1" s="53"/>
      <c r="DN1" s="54"/>
      <c r="DO1" s="54"/>
      <c r="DP1" s="54"/>
      <c r="DQ1" s="54"/>
      <c r="DR1" s="54"/>
      <c r="DS1" s="54"/>
      <c r="DT1" s="54"/>
      <c r="DU1" s="54"/>
      <c r="DV1" s="54"/>
      <c r="DW1" s="53"/>
      <c r="DX1" s="54"/>
      <c r="DY1" s="54"/>
      <c r="DZ1" s="54"/>
      <c r="EA1" s="54"/>
      <c r="EB1" s="54"/>
      <c r="EC1" s="54"/>
      <c r="ED1" s="54"/>
      <c r="EE1" s="54"/>
      <c r="EF1" s="54"/>
      <c r="EG1" s="54"/>
      <c r="EH1" s="54"/>
      <c r="EI1" s="54"/>
      <c r="EJ1" s="54"/>
      <c r="EK1" s="54"/>
      <c r="EL1" s="54"/>
      <c r="EM1" s="54"/>
      <c r="EN1" s="54"/>
      <c r="EO1" s="54"/>
      <c r="EP1" s="54"/>
      <c r="EQ1" s="54"/>
      <c r="ER1" s="53"/>
      <c r="ES1" s="54"/>
      <c r="ET1" s="54"/>
      <c r="EU1" s="54"/>
      <c r="EV1" s="54"/>
      <c r="EW1" s="54"/>
      <c r="EX1" s="52"/>
    </row>
    <row r="2" spans="1:154" ht="9" customHeight="1" thickBot="1">
      <c r="A2" s="134"/>
      <c r="B2" s="134"/>
      <c r="C2" s="165" t="s">
        <v>203</v>
      </c>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165" t="s">
        <v>203</v>
      </c>
      <c r="AL2" s="299" t="s">
        <v>204</v>
      </c>
      <c r="AM2" s="299"/>
      <c r="AN2" s="299"/>
      <c r="AO2" s="299"/>
      <c r="AP2" s="299"/>
      <c r="AQ2" s="299"/>
      <c r="AR2" s="299"/>
      <c r="AS2" s="299"/>
      <c r="AT2" s="299"/>
      <c r="AU2" s="300"/>
      <c r="AV2" s="166" t="s">
        <v>203</v>
      </c>
      <c r="AW2" s="299" t="s">
        <v>205</v>
      </c>
      <c r="AX2" s="299"/>
      <c r="AY2" s="299"/>
      <c r="AZ2" s="299"/>
      <c r="BA2" s="299"/>
      <c r="BB2" s="299"/>
      <c r="BC2" s="299"/>
      <c r="BD2" s="299"/>
      <c r="BE2" s="299"/>
      <c r="BF2" s="299"/>
      <c r="BG2" s="299"/>
      <c r="BH2" s="299"/>
      <c r="BI2" s="299"/>
      <c r="BJ2" s="299"/>
      <c r="BK2" s="165" t="s">
        <v>203</v>
      </c>
      <c r="BL2" s="301"/>
      <c r="BM2" s="301"/>
      <c r="BN2" s="301"/>
      <c r="BO2" s="301"/>
      <c r="BP2" s="301"/>
      <c r="BQ2" s="301"/>
      <c r="BR2" s="301"/>
      <c r="BS2" s="301"/>
      <c r="BT2" s="301"/>
      <c r="BU2" s="301"/>
      <c r="BV2" s="301"/>
      <c r="BW2" s="302"/>
      <c r="BX2" s="51"/>
      <c r="BY2" s="51"/>
      <c r="BZ2" s="52"/>
      <c r="CA2" s="53"/>
      <c r="CB2" s="53"/>
      <c r="CC2" s="167" t="s">
        <v>203</v>
      </c>
      <c r="CD2" s="303" t="str">
        <f>IF(D2="","",D2)</f>
        <v/>
      </c>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167" t="s">
        <v>203</v>
      </c>
      <c r="DL2" s="304" t="s">
        <v>204</v>
      </c>
      <c r="DM2" s="304"/>
      <c r="DN2" s="304"/>
      <c r="DO2" s="304"/>
      <c r="DP2" s="304"/>
      <c r="DQ2" s="304"/>
      <c r="DR2" s="304"/>
      <c r="DS2" s="304"/>
      <c r="DT2" s="304"/>
      <c r="DU2" s="305"/>
      <c r="DV2" s="168" t="s">
        <v>203</v>
      </c>
      <c r="DW2" s="304" t="s">
        <v>205</v>
      </c>
      <c r="DX2" s="304"/>
      <c r="DY2" s="304"/>
      <c r="DZ2" s="304"/>
      <c r="EA2" s="304"/>
      <c r="EB2" s="304"/>
      <c r="EC2" s="304"/>
      <c r="ED2" s="304"/>
      <c r="EE2" s="304"/>
      <c r="EF2" s="304"/>
      <c r="EG2" s="304"/>
      <c r="EH2" s="304"/>
      <c r="EI2" s="304"/>
      <c r="EJ2" s="304"/>
      <c r="EK2" s="167" t="s">
        <v>203</v>
      </c>
      <c r="EL2" s="295" t="str">
        <f>IF(BL2="","",BL2)</f>
        <v/>
      </c>
      <c r="EM2" s="295"/>
      <c r="EN2" s="295"/>
      <c r="EO2" s="295"/>
      <c r="EP2" s="295"/>
      <c r="EQ2" s="295"/>
      <c r="ER2" s="295"/>
      <c r="ES2" s="295"/>
      <c r="ET2" s="295"/>
      <c r="EU2" s="295"/>
      <c r="EV2" s="295"/>
      <c r="EW2" s="296"/>
      <c r="EX2" s="52"/>
    </row>
    <row r="3" spans="1:154" ht="9" customHeight="1" thickBot="1">
      <c r="A3" s="297" t="s">
        <v>719</v>
      </c>
      <c r="B3" s="297"/>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337"/>
      <c r="BL3" s="337"/>
      <c r="BM3" s="337"/>
      <c r="BN3" s="337"/>
      <c r="BO3" s="337"/>
      <c r="BP3" s="337"/>
      <c r="BQ3" s="337"/>
      <c r="BR3" s="337"/>
      <c r="BS3" s="337"/>
      <c r="BT3" s="337"/>
      <c r="BU3" s="337"/>
      <c r="BV3" s="337"/>
      <c r="BW3" s="337"/>
      <c r="BX3" s="51"/>
      <c r="BY3" s="51"/>
      <c r="BZ3" s="52"/>
      <c r="CA3" s="338" t="s">
        <v>719</v>
      </c>
      <c r="CB3" s="338"/>
      <c r="CC3" s="306" t="str">
        <f>IF(C3="","",C3)</f>
        <v/>
      </c>
      <c r="CD3" s="306"/>
      <c r="CE3" s="306" t="str">
        <f>IF(E3="","",E3)</f>
        <v/>
      </c>
      <c r="CF3" s="306"/>
      <c r="CG3" s="306" t="str">
        <f>IF(G3="","",G3)</f>
        <v/>
      </c>
      <c r="CH3" s="306"/>
      <c r="CI3" s="306" t="str">
        <f>IF(I3="","",I3)</f>
        <v/>
      </c>
      <c r="CJ3" s="306"/>
      <c r="CK3" s="306" t="str">
        <f>IF(K3="","",K3)</f>
        <v/>
      </c>
      <c r="CL3" s="306"/>
      <c r="CM3" s="306" t="str">
        <f>IF(M3="","",M3)</f>
        <v/>
      </c>
      <c r="CN3" s="306"/>
      <c r="CO3" s="306" t="str">
        <f>IF(O3="","",O3)</f>
        <v/>
      </c>
      <c r="CP3" s="306"/>
      <c r="CQ3" s="306" t="str">
        <f>IF(Q3="","",Q3)</f>
        <v/>
      </c>
      <c r="CR3" s="306"/>
      <c r="CS3" s="306" t="str">
        <f>IF(S3="","",S3)</f>
        <v/>
      </c>
      <c r="CT3" s="306"/>
      <c r="CU3" s="306" t="str">
        <f>IF(U3="","",U3)</f>
        <v/>
      </c>
      <c r="CV3" s="306"/>
      <c r="CW3" s="306" t="str">
        <f>IF(W3="","",W3)</f>
        <v/>
      </c>
      <c r="CX3" s="306"/>
      <c r="CY3" s="306" t="str">
        <f>IF(Y3="","",Y3)</f>
        <v/>
      </c>
      <c r="CZ3" s="306"/>
      <c r="DA3" s="306" t="str">
        <f>IF(AA3="","",AA3)</f>
        <v/>
      </c>
      <c r="DB3" s="306"/>
      <c r="DC3" s="306" t="str">
        <f>IF(AC3="","",AC3)</f>
        <v/>
      </c>
      <c r="DD3" s="306"/>
      <c r="DE3" s="306" t="str">
        <f>IF(AE3="","",AE3)</f>
        <v/>
      </c>
      <c r="DF3" s="306"/>
      <c r="DG3" s="306" t="str">
        <f>IF(AG3="","",AG3)</f>
        <v/>
      </c>
      <c r="DH3" s="306"/>
      <c r="DI3" s="306" t="str">
        <f>IF(AI3="","",AI3)</f>
        <v/>
      </c>
      <c r="DJ3" s="306"/>
      <c r="DK3" s="306" t="str">
        <f>IF(AK3="","",AK3)</f>
        <v/>
      </c>
      <c r="DL3" s="306"/>
      <c r="DM3" s="306"/>
      <c r="DN3" s="306"/>
      <c r="DO3" s="306"/>
      <c r="DP3" s="306"/>
      <c r="DQ3" s="306"/>
      <c r="DR3" s="306"/>
      <c r="DS3" s="306"/>
      <c r="DT3" s="306"/>
      <c r="DU3" s="306"/>
      <c r="DV3" s="306" t="str">
        <f>IF(AV3="","",AV3)</f>
        <v/>
      </c>
      <c r="DW3" s="306"/>
      <c r="DX3" s="306"/>
      <c r="DY3" s="306"/>
      <c r="DZ3" s="306"/>
      <c r="EA3" s="306"/>
      <c r="EB3" s="306"/>
      <c r="EC3" s="306"/>
      <c r="ED3" s="306"/>
      <c r="EE3" s="306"/>
      <c r="EF3" s="306"/>
      <c r="EG3" s="306"/>
      <c r="EH3" s="306"/>
      <c r="EI3" s="306"/>
      <c r="EJ3" s="306"/>
      <c r="EK3" s="354" t="str">
        <f>IF(BK3="","",BK3)</f>
        <v/>
      </c>
      <c r="EL3" s="354"/>
      <c r="EM3" s="354"/>
      <c r="EN3" s="354"/>
      <c r="EO3" s="354"/>
      <c r="EP3" s="354"/>
      <c r="EQ3" s="354"/>
      <c r="ER3" s="354"/>
      <c r="ES3" s="354"/>
      <c r="ET3" s="354"/>
      <c r="EU3" s="354"/>
      <c r="EV3" s="354"/>
      <c r="EW3" s="354"/>
      <c r="EX3" s="52"/>
    </row>
    <row r="4" spans="1:154" ht="9" customHeight="1" thickBot="1">
      <c r="A4" s="297"/>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337"/>
      <c r="BL4" s="337"/>
      <c r="BM4" s="337"/>
      <c r="BN4" s="337"/>
      <c r="BO4" s="337"/>
      <c r="BP4" s="337"/>
      <c r="BQ4" s="337"/>
      <c r="BR4" s="337"/>
      <c r="BS4" s="337"/>
      <c r="BT4" s="337"/>
      <c r="BU4" s="337"/>
      <c r="BV4" s="337"/>
      <c r="BW4" s="337"/>
      <c r="BX4" s="51"/>
      <c r="BY4" s="51"/>
      <c r="BZ4" s="52"/>
      <c r="CA4" s="338"/>
      <c r="CB4" s="338"/>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54"/>
      <c r="EL4" s="354"/>
      <c r="EM4" s="354"/>
      <c r="EN4" s="354"/>
      <c r="EO4" s="354"/>
      <c r="EP4" s="354"/>
      <c r="EQ4" s="354"/>
      <c r="ER4" s="354"/>
      <c r="ES4" s="354"/>
      <c r="ET4" s="354"/>
      <c r="EU4" s="354"/>
      <c r="EV4" s="354"/>
      <c r="EW4" s="354"/>
      <c r="EX4" s="52"/>
    </row>
    <row r="5" spans="1:154" ht="9" customHeight="1" thickBot="1">
      <c r="A5" s="329" t="s">
        <v>206</v>
      </c>
      <c r="B5" s="329"/>
      <c r="C5" s="330" t="s">
        <v>207</v>
      </c>
      <c r="D5" s="331"/>
      <c r="E5" s="331"/>
      <c r="F5" s="331"/>
      <c r="G5" s="331" t="s">
        <v>208</v>
      </c>
      <c r="H5" s="331"/>
      <c r="I5" s="331"/>
      <c r="J5" s="331"/>
      <c r="K5" s="331"/>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3" t="s">
        <v>122</v>
      </c>
      <c r="AT5" s="334"/>
      <c r="AU5" s="334"/>
      <c r="AV5" s="334"/>
      <c r="AW5" s="334"/>
      <c r="AX5" s="334"/>
      <c r="AY5" s="334"/>
      <c r="AZ5" s="334"/>
      <c r="BA5" s="335"/>
      <c r="BB5" s="335"/>
      <c r="BC5" s="335"/>
      <c r="BD5" s="335"/>
      <c r="BE5" s="335"/>
      <c r="BF5" s="335"/>
      <c r="BG5" s="335"/>
      <c r="BH5" s="335"/>
      <c r="BI5" s="335"/>
      <c r="BJ5" s="335"/>
      <c r="BK5" s="335"/>
      <c r="BL5" s="335"/>
      <c r="BM5" s="335"/>
      <c r="BN5" s="335"/>
      <c r="BO5" s="335"/>
      <c r="BP5" s="335"/>
      <c r="BQ5" s="335"/>
      <c r="BR5" s="335"/>
      <c r="BS5" s="335"/>
      <c r="BT5" s="335"/>
      <c r="BU5" s="335"/>
      <c r="BV5" s="335"/>
      <c r="BW5" s="336"/>
      <c r="BX5" s="51"/>
      <c r="BY5" s="51"/>
      <c r="BZ5" s="52"/>
      <c r="CA5" s="396" t="s">
        <v>206</v>
      </c>
      <c r="CB5" s="396"/>
      <c r="CC5" s="397" t="s">
        <v>207</v>
      </c>
      <c r="CD5" s="398"/>
      <c r="CE5" s="398"/>
      <c r="CF5" s="398"/>
      <c r="CG5" s="307" t="s">
        <v>208</v>
      </c>
      <c r="CH5" s="307"/>
      <c r="CI5" s="307"/>
      <c r="CJ5" s="307"/>
      <c r="CK5" s="307"/>
      <c r="CL5" s="309" t="str">
        <f>IF(L5="","",L5)</f>
        <v/>
      </c>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49" t="s">
        <v>122</v>
      </c>
      <c r="DT5" s="350"/>
      <c r="DU5" s="350"/>
      <c r="DV5" s="350"/>
      <c r="DW5" s="350"/>
      <c r="DX5" s="350"/>
      <c r="DY5" s="350"/>
      <c r="DZ5" s="350"/>
      <c r="EA5" s="351" t="str">
        <f>IF(BA5="","",BA5)</f>
        <v/>
      </c>
      <c r="EB5" s="351"/>
      <c r="EC5" s="351"/>
      <c r="ED5" s="351"/>
      <c r="EE5" s="351"/>
      <c r="EF5" s="351"/>
      <c r="EG5" s="351"/>
      <c r="EH5" s="351"/>
      <c r="EI5" s="351"/>
      <c r="EJ5" s="351"/>
      <c r="EK5" s="351"/>
      <c r="EL5" s="351"/>
      <c r="EM5" s="351"/>
      <c r="EN5" s="351"/>
      <c r="EO5" s="351"/>
      <c r="EP5" s="351"/>
      <c r="EQ5" s="351"/>
      <c r="ER5" s="351"/>
      <c r="ES5" s="351"/>
      <c r="ET5" s="351"/>
      <c r="EU5" s="351"/>
      <c r="EV5" s="351"/>
      <c r="EW5" s="352"/>
      <c r="EX5" s="52"/>
    </row>
    <row r="6" spans="1:154" ht="9" customHeight="1" thickBot="1">
      <c r="A6" s="329"/>
      <c r="B6" s="329"/>
      <c r="C6" s="331"/>
      <c r="D6" s="331"/>
      <c r="E6" s="331"/>
      <c r="F6" s="331"/>
      <c r="G6" s="331"/>
      <c r="H6" s="331"/>
      <c r="I6" s="331"/>
      <c r="J6" s="331"/>
      <c r="K6" s="331"/>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3"/>
      <c r="AT6" s="334"/>
      <c r="AU6" s="334"/>
      <c r="AV6" s="334"/>
      <c r="AW6" s="334"/>
      <c r="AX6" s="334"/>
      <c r="AY6" s="334"/>
      <c r="AZ6" s="334"/>
      <c r="BA6" s="335"/>
      <c r="BB6" s="335"/>
      <c r="BC6" s="335"/>
      <c r="BD6" s="335"/>
      <c r="BE6" s="335"/>
      <c r="BF6" s="335"/>
      <c r="BG6" s="335"/>
      <c r="BH6" s="335"/>
      <c r="BI6" s="335"/>
      <c r="BJ6" s="335"/>
      <c r="BK6" s="335"/>
      <c r="BL6" s="335"/>
      <c r="BM6" s="335"/>
      <c r="BN6" s="335"/>
      <c r="BO6" s="335"/>
      <c r="BP6" s="335"/>
      <c r="BQ6" s="335"/>
      <c r="BR6" s="335"/>
      <c r="BS6" s="335"/>
      <c r="BT6" s="335"/>
      <c r="BU6" s="335"/>
      <c r="BV6" s="335"/>
      <c r="BW6" s="336"/>
      <c r="BX6" s="51"/>
      <c r="BY6" s="51"/>
      <c r="BZ6" s="52"/>
      <c r="CA6" s="396"/>
      <c r="CB6" s="396"/>
      <c r="CC6" s="398"/>
      <c r="CD6" s="398"/>
      <c r="CE6" s="398"/>
      <c r="CF6" s="398"/>
      <c r="CG6" s="308"/>
      <c r="CH6" s="308"/>
      <c r="CI6" s="308"/>
      <c r="CJ6" s="308"/>
      <c r="CK6" s="308"/>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49"/>
      <c r="DT6" s="350"/>
      <c r="DU6" s="350"/>
      <c r="DV6" s="350"/>
      <c r="DW6" s="350"/>
      <c r="DX6" s="350"/>
      <c r="DY6" s="350"/>
      <c r="DZ6" s="350"/>
      <c r="EA6" s="351"/>
      <c r="EB6" s="351"/>
      <c r="EC6" s="351"/>
      <c r="ED6" s="351"/>
      <c r="EE6" s="351"/>
      <c r="EF6" s="351"/>
      <c r="EG6" s="351"/>
      <c r="EH6" s="351"/>
      <c r="EI6" s="351"/>
      <c r="EJ6" s="351"/>
      <c r="EK6" s="351"/>
      <c r="EL6" s="351"/>
      <c r="EM6" s="351"/>
      <c r="EN6" s="351"/>
      <c r="EO6" s="351"/>
      <c r="EP6" s="351"/>
      <c r="EQ6" s="351"/>
      <c r="ER6" s="351"/>
      <c r="ES6" s="351"/>
      <c r="ET6" s="351"/>
      <c r="EU6" s="351"/>
      <c r="EV6" s="351"/>
      <c r="EW6" s="352"/>
      <c r="EX6" s="52"/>
    </row>
    <row r="7" spans="1:154" ht="9" customHeight="1" thickBot="1">
      <c r="A7" s="329"/>
      <c r="B7" s="329"/>
      <c r="C7" s="331"/>
      <c r="D7" s="331"/>
      <c r="E7" s="331"/>
      <c r="F7" s="331"/>
      <c r="G7" s="392" t="s">
        <v>346</v>
      </c>
      <c r="H7" s="39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93" t="s">
        <v>123</v>
      </c>
      <c r="AT7" s="393"/>
      <c r="AU7" s="393"/>
      <c r="AV7" s="393"/>
      <c r="AW7" s="393"/>
      <c r="AX7" s="393"/>
      <c r="AY7" s="393"/>
      <c r="AZ7" s="355" t="str">
        <f>IF('給与所得者の扶養控除等（異動）申告書'!AE11="","",'給与所得者の扶養控除等（異動）申告書'!AE11)</f>
        <v/>
      </c>
      <c r="BA7" s="355"/>
      <c r="BB7" s="394" t="str">
        <f>IF('給与所得者の扶養控除等（異動）申告書'!AF11="","",'給与所得者の扶養控除等（異動）申告書'!AF11)</f>
        <v/>
      </c>
      <c r="BC7" s="355"/>
      <c r="BD7" s="355" t="str">
        <f>IF('給与所得者の扶養控除等（異動）申告書'!AG11="","",'給与所得者の扶養控除等（異動）申告書'!AG11)</f>
        <v/>
      </c>
      <c r="BE7" s="355"/>
      <c r="BF7" s="355" t="str">
        <f>IF('給与所得者の扶養控除等（異動）申告書'!AH11="","",'給与所得者の扶養控除等（異動）申告書'!AH11)</f>
        <v/>
      </c>
      <c r="BG7" s="355"/>
      <c r="BH7" s="355" t="str">
        <f>IF('給与所得者の扶養控除等（異動）申告書'!AI11="","",'給与所得者の扶養控除等（異動）申告書'!AI11)</f>
        <v/>
      </c>
      <c r="BI7" s="355"/>
      <c r="BJ7" s="355" t="str">
        <f>IF('給与所得者の扶養控除等（異動）申告書'!AJ11="","",'給与所得者の扶養控除等（異動）申告書'!AJ11)</f>
        <v/>
      </c>
      <c r="BK7" s="355"/>
      <c r="BL7" s="355" t="str">
        <f>IF('給与所得者の扶養控除等（異動）申告書'!AK11="","",'給与所得者の扶養控除等（異動）申告書'!AK11)</f>
        <v/>
      </c>
      <c r="BM7" s="355"/>
      <c r="BN7" s="355" t="str">
        <f>IF('給与所得者の扶養控除等（異動）申告書'!AL11="","",'給与所得者の扶養控除等（異動）申告書'!AL11)</f>
        <v/>
      </c>
      <c r="BO7" s="355"/>
      <c r="BP7" s="355" t="str">
        <f>IF('給与所得者の扶養控除等（異動）申告書'!AM11="","",'給与所得者の扶養控除等（異動）申告書'!AM11)</f>
        <v/>
      </c>
      <c r="BQ7" s="355"/>
      <c r="BR7" s="355" t="str">
        <f>IF('給与所得者の扶養控除等（異動）申告書'!AN11="","",'給与所得者の扶養控除等（異動）申告書'!AN11)</f>
        <v/>
      </c>
      <c r="BS7" s="355"/>
      <c r="BT7" s="355" t="str">
        <f>IF('給与所得者の扶養控除等（異動）申告書'!AO11="","",'給与所得者の扶養控除等（異動）申告書'!AO11)</f>
        <v/>
      </c>
      <c r="BU7" s="355"/>
      <c r="BV7" s="355" t="str">
        <f>IF('給与所得者の扶養控除等（異動）申告書'!AP11="","",'給与所得者の扶養控除等（異動）申告書'!AP11)</f>
        <v/>
      </c>
      <c r="BW7" s="355"/>
      <c r="BX7" s="51"/>
      <c r="BY7" s="51"/>
      <c r="BZ7" s="52"/>
      <c r="CA7" s="396"/>
      <c r="CB7" s="396"/>
      <c r="CC7" s="398"/>
      <c r="CD7" s="398"/>
      <c r="CE7" s="398"/>
      <c r="CF7" s="398"/>
      <c r="CG7" s="356" t="s">
        <v>346</v>
      </c>
      <c r="CH7" s="357"/>
      <c r="CI7" s="360"/>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362"/>
      <c r="DS7" s="363" t="s">
        <v>123</v>
      </c>
      <c r="DT7" s="363"/>
      <c r="DU7" s="363"/>
      <c r="DV7" s="363"/>
      <c r="DW7" s="363"/>
      <c r="DX7" s="363"/>
      <c r="DY7" s="363"/>
      <c r="DZ7" s="353" t="str">
        <f>IF(AZ7="","",AZ7)</f>
        <v/>
      </c>
      <c r="EA7" s="353"/>
      <c r="EB7" s="353" t="str">
        <f>IF(BB7="","",BB7)</f>
        <v/>
      </c>
      <c r="EC7" s="353"/>
      <c r="ED7" s="353" t="str">
        <f>IF(BD7="","",BD7)</f>
        <v/>
      </c>
      <c r="EE7" s="353"/>
      <c r="EF7" s="353" t="str">
        <f>IF(BF7="","",BF7)</f>
        <v/>
      </c>
      <c r="EG7" s="353"/>
      <c r="EH7" s="353" t="str">
        <f>IF(BH7="","",BH7)</f>
        <v/>
      </c>
      <c r="EI7" s="353"/>
      <c r="EJ7" s="353" t="str">
        <f>IF(BJ7="","",BJ7)</f>
        <v/>
      </c>
      <c r="EK7" s="353"/>
      <c r="EL7" s="353" t="str">
        <f>IF(BL7="","",BL7)</f>
        <v/>
      </c>
      <c r="EM7" s="353"/>
      <c r="EN7" s="353" t="str">
        <f>IF(BN7="","",BN7)</f>
        <v/>
      </c>
      <c r="EO7" s="353"/>
      <c r="EP7" s="353" t="str">
        <f>IF(BP7="","",BP7)</f>
        <v/>
      </c>
      <c r="EQ7" s="353"/>
      <c r="ER7" s="353" t="str">
        <f>IF(BR7="","",BR7)</f>
        <v/>
      </c>
      <c r="ES7" s="353"/>
      <c r="ET7" s="353" t="str">
        <f>IF(BT7="","",BT7)</f>
        <v/>
      </c>
      <c r="EU7" s="353"/>
      <c r="EV7" s="353" t="str">
        <f>IF(BV7="","",BV7)</f>
        <v/>
      </c>
      <c r="EW7" s="353"/>
      <c r="EX7" s="52"/>
    </row>
    <row r="8" spans="1:154" ht="9" customHeight="1" thickBot="1">
      <c r="A8" s="329"/>
      <c r="B8" s="329"/>
      <c r="C8" s="331"/>
      <c r="D8" s="331"/>
      <c r="E8" s="331"/>
      <c r="F8" s="331"/>
      <c r="G8" s="392"/>
      <c r="H8" s="392"/>
      <c r="I8" s="339" t="str">
        <f>IF(所得税源泉徴収簿!V1="","","〒" &amp; 所得税源泉徴収簿!V1 &amp; "-" &amp; 所得税源泉徴収簿!Y1)</f>
        <v/>
      </c>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93"/>
      <c r="AT8" s="393"/>
      <c r="AU8" s="393"/>
      <c r="AV8" s="393"/>
      <c r="AW8" s="393"/>
      <c r="AX8" s="393"/>
      <c r="AY8" s="393"/>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51"/>
      <c r="BY8" s="51"/>
      <c r="BZ8" s="52"/>
      <c r="CA8" s="396"/>
      <c r="CB8" s="396"/>
      <c r="CC8" s="398"/>
      <c r="CD8" s="398"/>
      <c r="CE8" s="398"/>
      <c r="CF8" s="398"/>
      <c r="CG8" s="356"/>
      <c r="CH8" s="357"/>
      <c r="CI8" s="340" t="str">
        <f>IF(I8="","",I8)</f>
        <v/>
      </c>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2"/>
      <c r="DS8" s="363"/>
      <c r="DT8" s="363"/>
      <c r="DU8" s="363"/>
      <c r="DV8" s="363"/>
      <c r="DW8" s="363"/>
      <c r="DX8" s="363"/>
      <c r="DY8" s="363"/>
      <c r="DZ8" s="353"/>
      <c r="EA8" s="353"/>
      <c r="EB8" s="353"/>
      <c r="EC8" s="353"/>
      <c r="ED8" s="353"/>
      <c r="EE8" s="353"/>
      <c r="EF8" s="353"/>
      <c r="EG8" s="353"/>
      <c r="EH8" s="353"/>
      <c r="EI8" s="353"/>
      <c r="EJ8" s="353"/>
      <c r="EK8" s="353"/>
      <c r="EL8" s="353"/>
      <c r="EM8" s="353"/>
      <c r="EN8" s="353"/>
      <c r="EO8" s="353"/>
      <c r="EP8" s="353"/>
      <c r="EQ8" s="353"/>
      <c r="ER8" s="353"/>
      <c r="ES8" s="353"/>
      <c r="ET8" s="353"/>
      <c r="EU8" s="353"/>
      <c r="EV8" s="353"/>
      <c r="EW8" s="353"/>
      <c r="EX8" s="52"/>
    </row>
    <row r="9" spans="1:154" ht="9" customHeight="1" thickBot="1">
      <c r="A9" s="329"/>
      <c r="B9" s="329"/>
      <c r="C9" s="331"/>
      <c r="D9" s="331"/>
      <c r="E9" s="331"/>
      <c r="F9" s="331"/>
      <c r="G9" s="392"/>
      <c r="H9" s="392"/>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43" t="s">
        <v>124</v>
      </c>
      <c r="AT9" s="344"/>
      <c r="AU9" s="344"/>
      <c r="AV9" s="344"/>
      <c r="AW9" s="344"/>
      <c r="AX9" s="344"/>
      <c r="AY9" s="344"/>
      <c r="AZ9" s="345" t="str">
        <f>CONCATENATE(IF(所得税源泉徴収簿!L1="","",所得税源泉徴収簿!L1),IF(所得税源泉徴収簿!L4="","",所得税源泉徴収簿!L4))</f>
        <v/>
      </c>
      <c r="BA9" s="345"/>
      <c r="BB9" s="345"/>
      <c r="BC9" s="345"/>
      <c r="BD9" s="345"/>
      <c r="BE9" s="345"/>
      <c r="BF9" s="345"/>
      <c r="BG9" s="345"/>
      <c r="BH9" s="345"/>
      <c r="BI9" s="345"/>
      <c r="BJ9" s="345"/>
      <c r="BK9" s="345"/>
      <c r="BL9" s="345"/>
      <c r="BM9" s="345"/>
      <c r="BN9" s="345"/>
      <c r="BO9" s="345"/>
      <c r="BP9" s="345"/>
      <c r="BQ9" s="345"/>
      <c r="BR9" s="345"/>
      <c r="BS9" s="345"/>
      <c r="BT9" s="345"/>
      <c r="BU9" s="345"/>
      <c r="BV9" s="345"/>
      <c r="BW9" s="346"/>
      <c r="BX9" s="51"/>
      <c r="BY9" s="51"/>
      <c r="BZ9" s="52"/>
      <c r="CA9" s="396"/>
      <c r="CB9" s="396"/>
      <c r="CC9" s="398"/>
      <c r="CD9" s="398"/>
      <c r="CE9" s="398"/>
      <c r="CF9" s="398"/>
      <c r="CG9" s="356"/>
      <c r="CH9" s="357"/>
      <c r="CI9" s="340"/>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341"/>
      <c r="DL9" s="341"/>
      <c r="DM9" s="341"/>
      <c r="DN9" s="341"/>
      <c r="DO9" s="341"/>
      <c r="DP9" s="341"/>
      <c r="DQ9" s="341"/>
      <c r="DR9" s="342"/>
      <c r="DS9" s="349" t="s">
        <v>124</v>
      </c>
      <c r="DT9" s="350"/>
      <c r="DU9" s="350"/>
      <c r="DV9" s="350"/>
      <c r="DW9" s="350"/>
      <c r="DX9" s="350"/>
      <c r="DY9" s="350"/>
      <c r="DZ9" s="399" t="str">
        <f>IF(AZ9="","",AZ9)</f>
        <v/>
      </c>
      <c r="EA9" s="399"/>
      <c r="EB9" s="399"/>
      <c r="EC9" s="399"/>
      <c r="ED9" s="399"/>
      <c r="EE9" s="399"/>
      <c r="EF9" s="399"/>
      <c r="EG9" s="399"/>
      <c r="EH9" s="399"/>
      <c r="EI9" s="399"/>
      <c r="EJ9" s="399"/>
      <c r="EK9" s="399"/>
      <c r="EL9" s="399"/>
      <c r="EM9" s="399"/>
      <c r="EN9" s="399"/>
      <c r="EO9" s="399"/>
      <c r="EP9" s="399"/>
      <c r="EQ9" s="399"/>
      <c r="ER9" s="399"/>
      <c r="ES9" s="399"/>
      <c r="ET9" s="399"/>
      <c r="EU9" s="399"/>
      <c r="EV9" s="399"/>
      <c r="EW9" s="400"/>
      <c r="EX9" s="52"/>
    </row>
    <row r="10" spans="1:154" ht="9" customHeight="1" thickBot="1">
      <c r="A10" s="329"/>
      <c r="B10" s="329"/>
      <c r="C10" s="331"/>
      <c r="D10" s="331"/>
      <c r="E10" s="331"/>
      <c r="F10" s="331"/>
      <c r="G10" s="392"/>
      <c r="H10" s="392"/>
      <c r="I10" s="339" t="str">
        <f>IF(所得税源泉徴収簿!S3="","",所得税源泉徴収簿!S3)</f>
        <v/>
      </c>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43"/>
      <c r="AT10" s="344"/>
      <c r="AU10" s="344"/>
      <c r="AV10" s="344"/>
      <c r="AW10" s="344"/>
      <c r="AX10" s="344"/>
      <c r="AY10" s="344"/>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6"/>
      <c r="BX10" s="51"/>
      <c r="BY10" s="51"/>
      <c r="BZ10" s="52"/>
      <c r="CA10" s="396"/>
      <c r="CB10" s="396"/>
      <c r="CC10" s="398"/>
      <c r="CD10" s="398"/>
      <c r="CE10" s="398"/>
      <c r="CF10" s="398"/>
      <c r="CG10" s="356"/>
      <c r="CH10" s="357"/>
      <c r="CI10" s="340" t="str">
        <f>IF(I10="","",I10)</f>
        <v/>
      </c>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2"/>
      <c r="DS10" s="349"/>
      <c r="DT10" s="350"/>
      <c r="DU10" s="350"/>
      <c r="DV10" s="350"/>
      <c r="DW10" s="350"/>
      <c r="DX10" s="350"/>
      <c r="DY10" s="350"/>
      <c r="DZ10" s="399"/>
      <c r="EA10" s="399"/>
      <c r="EB10" s="399"/>
      <c r="EC10" s="399"/>
      <c r="ED10" s="399"/>
      <c r="EE10" s="399"/>
      <c r="EF10" s="399"/>
      <c r="EG10" s="399"/>
      <c r="EH10" s="399"/>
      <c r="EI10" s="399"/>
      <c r="EJ10" s="399"/>
      <c r="EK10" s="399"/>
      <c r="EL10" s="399"/>
      <c r="EM10" s="399"/>
      <c r="EN10" s="399"/>
      <c r="EO10" s="399"/>
      <c r="EP10" s="399"/>
      <c r="EQ10" s="399"/>
      <c r="ER10" s="399"/>
      <c r="ES10" s="399"/>
      <c r="ET10" s="399"/>
      <c r="EU10" s="399"/>
      <c r="EV10" s="399"/>
      <c r="EW10" s="400"/>
      <c r="EX10" s="52"/>
    </row>
    <row r="11" spans="1:154" ht="9" customHeight="1" thickBot="1">
      <c r="A11" s="329"/>
      <c r="B11" s="329"/>
      <c r="C11" s="331"/>
      <c r="D11" s="331"/>
      <c r="E11" s="331"/>
      <c r="F11" s="331"/>
      <c r="G11" s="392"/>
      <c r="H11" s="392"/>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95" t="s">
        <v>6</v>
      </c>
      <c r="AT11" s="395"/>
      <c r="AU11" s="343" t="s">
        <v>125</v>
      </c>
      <c r="AV11" s="344"/>
      <c r="AW11" s="344"/>
      <c r="AX11" s="344"/>
      <c r="AY11" s="344"/>
      <c r="AZ11" s="344"/>
      <c r="BA11" s="344"/>
      <c r="BB11" s="364" t="str">
        <f>IF(所得税源泉徴収簿!AU1="","",所得税源泉徴収簿!AU1)</f>
        <v/>
      </c>
      <c r="BC11" s="364"/>
      <c r="BD11" s="364"/>
      <c r="BE11" s="364"/>
      <c r="BF11" s="364"/>
      <c r="BG11" s="364"/>
      <c r="BH11" s="364"/>
      <c r="BI11" s="364"/>
      <c r="BJ11" s="364"/>
      <c r="BK11" s="364"/>
      <c r="BL11" s="364"/>
      <c r="BM11" s="364"/>
      <c r="BN11" s="364"/>
      <c r="BO11" s="364"/>
      <c r="BP11" s="364"/>
      <c r="BQ11" s="364"/>
      <c r="BR11" s="364"/>
      <c r="BS11" s="364"/>
      <c r="BT11" s="364"/>
      <c r="BU11" s="364"/>
      <c r="BV11" s="364"/>
      <c r="BW11" s="365"/>
      <c r="BX11" s="51"/>
      <c r="BY11" s="51"/>
      <c r="BZ11" s="52"/>
      <c r="CA11" s="396"/>
      <c r="CB11" s="396"/>
      <c r="CC11" s="398"/>
      <c r="CD11" s="398"/>
      <c r="CE11" s="398"/>
      <c r="CF11" s="398"/>
      <c r="CG11" s="356"/>
      <c r="CH11" s="357"/>
      <c r="CI11" s="340"/>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341"/>
      <c r="DL11" s="341"/>
      <c r="DM11" s="341"/>
      <c r="DN11" s="341"/>
      <c r="DO11" s="341"/>
      <c r="DP11" s="341"/>
      <c r="DQ11" s="341"/>
      <c r="DR11" s="342"/>
      <c r="DS11" s="366" t="s">
        <v>6</v>
      </c>
      <c r="DT11" s="366"/>
      <c r="DU11" s="349" t="s">
        <v>125</v>
      </c>
      <c r="DV11" s="350"/>
      <c r="DW11" s="350"/>
      <c r="DX11" s="350"/>
      <c r="DY11" s="350"/>
      <c r="DZ11" s="350"/>
      <c r="EA11" s="350"/>
      <c r="EB11" s="387" t="str">
        <f>IF(BB11="","",BB11)</f>
        <v/>
      </c>
      <c r="EC11" s="387"/>
      <c r="ED11" s="387"/>
      <c r="EE11" s="387"/>
      <c r="EF11" s="387"/>
      <c r="EG11" s="387"/>
      <c r="EH11" s="387"/>
      <c r="EI11" s="387"/>
      <c r="EJ11" s="387"/>
      <c r="EK11" s="387"/>
      <c r="EL11" s="387"/>
      <c r="EM11" s="387"/>
      <c r="EN11" s="387"/>
      <c r="EO11" s="387"/>
      <c r="EP11" s="387"/>
      <c r="EQ11" s="387"/>
      <c r="ER11" s="387"/>
      <c r="ES11" s="387"/>
      <c r="ET11" s="387"/>
      <c r="EU11" s="387"/>
      <c r="EV11" s="387"/>
      <c r="EW11" s="388"/>
      <c r="EX11" s="52"/>
    </row>
    <row r="12" spans="1:154" ht="9" customHeight="1" thickBot="1">
      <c r="A12" s="329"/>
      <c r="B12" s="329"/>
      <c r="C12" s="331"/>
      <c r="D12" s="331"/>
      <c r="E12" s="331"/>
      <c r="F12" s="331"/>
      <c r="G12" s="392"/>
      <c r="H12" s="392"/>
      <c r="I12" s="339" t="str">
        <f>IF(所得税源泉徴収簿!S5="","",所得税源泉徴収簿!S5)</f>
        <v/>
      </c>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95"/>
      <c r="AT12" s="395"/>
      <c r="AU12" s="343"/>
      <c r="AV12" s="344"/>
      <c r="AW12" s="344"/>
      <c r="AX12" s="344"/>
      <c r="AY12" s="344"/>
      <c r="AZ12" s="344"/>
      <c r="BA12" s="34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5"/>
      <c r="BX12" s="51"/>
      <c r="BY12" s="51"/>
      <c r="BZ12" s="52"/>
      <c r="CA12" s="396"/>
      <c r="CB12" s="396"/>
      <c r="CC12" s="398"/>
      <c r="CD12" s="398"/>
      <c r="CE12" s="398"/>
      <c r="CF12" s="398"/>
      <c r="CG12" s="356"/>
      <c r="CH12" s="357"/>
      <c r="CI12" s="340" t="str">
        <f>IF(I12="","",I12)</f>
        <v/>
      </c>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2"/>
      <c r="DS12" s="366"/>
      <c r="DT12" s="366"/>
      <c r="DU12" s="349"/>
      <c r="DV12" s="350"/>
      <c r="DW12" s="350"/>
      <c r="DX12" s="350"/>
      <c r="DY12" s="350"/>
      <c r="DZ12" s="350"/>
      <c r="EA12" s="350"/>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8"/>
      <c r="EX12" s="52"/>
    </row>
    <row r="13" spans="1:154" ht="9" customHeight="1" thickBot="1">
      <c r="A13" s="329"/>
      <c r="B13" s="329"/>
      <c r="C13" s="331"/>
      <c r="D13" s="331"/>
      <c r="E13" s="331"/>
      <c r="F13" s="331"/>
      <c r="G13" s="392"/>
      <c r="H13" s="392"/>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95"/>
      <c r="AT13" s="395"/>
      <c r="AU13" s="389" t="str">
        <f>IF(所得税源泉徴収簿!AR3="","",所得税源泉徴収簿!AR3)</f>
        <v/>
      </c>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51"/>
      <c r="BY13" s="51"/>
      <c r="BZ13" s="52"/>
      <c r="CA13" s="396"/>
      <c r="CB13" s="396"/>
      <c r="CC13" s="398"/>
      <c r="CD13" s="398"/>
      <c r="CE13" s="398"/>
      <c r="CF13" s="398"/>
      <c r="CG13" s="356"/>
      <c r="CH13" s="357"/>
      <c r="CI13" s="340"/>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1"/>
      <c r="DR13" s="342"/>
      <c r="DS13" s="366"/>
      <c r="DT13" s="366"/>
      <c r="DU13" s="390" t="str">
        <f>IF(AU13="","",AU13)</f>
        <v/>
      </c>
      <c r="DV13" s="390"/>
      <c r="DW13" s="390"/>
      <c r="DX13" s="390"/>
      <c r="DY13" s="390"/>
      <c r="DZ13" s="390"/>
      <c r="EA13" s="390"/>
      <c r="EB13" s="390"/>
      <c r="EC13" s="390"/>
      <c r="ED13" s="390"/>
      <c r="EE13" s="390"/>
      <c r="EF13" s="390"/>
      <c r="EG13" s="390"/>
      <c r="EH13" s="390"/>
      <c r="EI13" s="390"/>
      <c r="EJ13" s="390"/>
      <c r="EK13" s="390"/>
      <c r="EL13" s="390"/>
      <c r="EM13" s="390"/>
      <c r="EN13" s="390"/>
      <c r="EO13" s="390"/>
      <c r="EP13" s="390"/>
      <c r="EQ13" s="390"/>
      <c r="ER13" s="390"/>
      <c r="ES13" s="390"/>
      <c r="ET13" s="390"/>
      <c r="EU13" s="390"/>
      <c r="EV13" s="390"/>
      <c r="EW13" s="390"/>
      <c r="EX13" s="52"/>
    </row>
    <row r="14" spans="1:154" ht="9" customHeight="1" thickBot="1">
      <c r="A14" s="329"/>
      <c r="B14" s="329"/>
      <c r="C14" s="331"/>
      <c r="D14" s="331"/>
      <c r="E14" s="331"/>
      <c r="F14" s="331"/>
      <c r="G14" s="392"/>
      <c r="H14" s="392"/>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5"/>
      <c r="AT14" s="395"/>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51"/>
      <c r="BY14" s="51"/>
      <c r="BZ14" s="52"/>
      <c r="CA14" s="396"/>
      <c r="CB14" s="396"/>
      <c r="CC14" s="398"/>
      <c r="CD14" s="398"/>
      <c r="CE14" s="398"/>
      <c r="CF14" s="398"/>
      <c r="CG14" s="356"/>
      <c r="CH14" s="357"/>
      <c r="CI14" s="340" t="str">
        <f>IF(I14="","",I14)</f>
        <v/>
      </c>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341"/>
      <c r="DL14" s="341"/>
      <c r="DM14" s="341"/>
      <c r="DN14" s="341"/>
      <c r="DO14" s="341"/>
      <c r="DP14" s="341"/>
      <c r="DQ14" s="341"/>
      <c r="DR14" s="342"/>
      <c r="DS14" s="366"/>
      <c r="DT14" s="366"/>
      <c r="DU14" s="390"/>
      <c r="DV14" s="390"/>
      <c r="DW14" s="390"/>
      <c r="DX14" s="390"/>
      <c r="DY14" s="390"/>
      <c r="DZ14" s="390"/>
      <c r="EA14" s="390"/>
      <c r="EB14" s="390"/>
      <c r="EC14" s="390"/>
      <c r="ED14" s="390"/>
      <c r="EE14" s="390"/>
      <c r="EF14" s="390"/>
      <c r="EG14" s="390"/>
      <c r="EH14" s="390"/>
      <c r="EI14" s="390"/>
      <c r="EJ14" s="390"/>
      <c r="EK14" s="390"/>
      <c r="EL14" s="390"/>
      <c r="EM14" s="390"/>
      <c r="EN14" s="390"/>
      <c r="EO14" s="390"/>
      <c r="EP14" s="390"/>
      <c r="EQ14" s="390"/>
      <c r="ER14" s="390"/>
      <c r="ES14" s="390"/>
      <c r="ET14" s="390"/>
      <c r="EU14" s="390"/>
      <c r="EV14" s="390"/>
      <c r="EW14" s="390"/>
      <c r="EX14" s="52"/>
    </row>
    <row r="15" spans="1:154" ht="9" customHeight="1" thickBot="1">
      <c r="A15" s="329"/>
      <c r="B15" s="329"/>
      <c r="C15" s="331"/>
      <c r="D15" s="331"/>
      <c r="E15" s="331"/>
      <c r="F15" s="331"/>
      <c r="G15" s="392"/>
      <c r="H15" s="392"/>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5"/>
      <c r="AT15" s="395"/>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51"/>
      <c r="BY15" s="51"/>
      <c r="BZ15" s="52"/>
      <c r="CA15" s="396"/>
      <c r="CB15" s="396"/>
      <c r="CC15" s="398"/>
      <c r="CD15" s="398"/>
      <c r="CE15" s="398"/>
      <c r="CF15" s="398"/>
      <c r="CG15" s="358"/>
      <c r="CH15" s="359"/>
      <c r="CI15" s="340"/>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1"/>
      <c r="DR15" s="342"/>
      <c r="DS15" s="366"/>
      <c r="DT15" s="366"/>
      <c r="DU15" s="390"/>
      <c r="DV15" s="390"/>
      <c r="DW15" s="390"/>
      <c r="DX15" s="390"/>
      <c r="DY15" s="390"/>
      <c r="DZ15" s="390"/>
      <c r="EA15" s="390"/>
      <c r="EB15" s="390"/>
      <c r="EC15" s="390"/>
      <c r="ED15" s="390"/>
      <c r="EE15" s="390"/>
      <c r="EF15" s="390"/>
      <c r="EG15" s="390"/>
      <c r="EH15" s="390"/>
      <c r="EI15" s="390"/>
      <c r="EJ15" s="390"/>
      <c r="EK15" s="390"/>
      <c r="EL15" s="390"/>
      <c r="EM15" s="390"/>
      <c r="EN15" s="390"/>
      <c r="EO15" s="390"/>
      <c r="EP15" s="390"/>
      <c r="EQ15" s="390"/>
      <c r="ER15" s="390"/>
      <c r="ES15" s="390"/>
      <c r="ET15" s="390"/>
      <c r="EU15" s="390"/>
      <c r="EV15" s="390"/>
      <c r="EW15" s="390"/>
      <c r="EX15" s="52"/>
    </row>
    <row r="16" spans="1:154" ht="9" customHeight="1" thickBot="1">
      <c r="A16" s="329"/>
      <c r="B16" s="329"/>
      <c r="C16" s="386" t="s">
        <v>126</v>
      </c>
      <c r="D16" s="386"/>
      <c r="E16" s="386"/>
      <c r="F16" s="386"/>
      <c r="G16" s="386"/>
      <c r="H16" s="386"/>
      <c r="I16" s="386"/>
      <c r="J16" s="386"/>
      <c r="K16" s="386"/>
      <c r="L16" s="386"/>
      <c r="M16" s="386"/>
      <c r="N16" s="386"/>
      <c r="O16" s="386"/>
      <c r="P16" s="386" t="s">
        <v>127</v>
      </c>
      <c r="Q16" s="386"/>
      <c r="R16" s="386"/>
      <c r="S16" s="386"/>
      <c r="T16" s="386"/>
      <c r="U16" s="386"/>
      <c r="V16" s="386"/>
      <c r="W16" s="386"/>
      <c r="X16" s="386"/>
      <c r="Y16" s="386"/>
      <c r="Z16" s="386"/>
      <c r="AA16" s="386"/>
      <c r="AB16" s="386"/>
      <c r="AC16" s="386"/>
      <c r="AD16" s="386"/>
      <c r="AE16" s="386" t="s">
        <v>335</v>
      </c>
      <c r="AF16" s="386"/>
      <c r="AG16" s="386"/>
      <c r="AH16" s="386"/>
      <c r="AI16" s="386"/>
      <c r="AJ16" s="386"/>
      <c r="AK16" s="386"/>
      <c r="AL16" s="386"/>
      <c r="AM16" s="386"/>
      <c r="AN16" s="386"/>
      <c r="AO16" s="386"/>
      <c r="AP16" s="386"/>
      <c r="AQ16" s="386"/>
      <c r="AR16" s="386"/>
      <c r="AS16" s="386"/>
      <c r="AT16" s="386" t="s">
        <v>128</v>
      </c>
      <c r="AU16" s="386"/>
      <c r="AV16" s="386"/>
      <c r="AW16" s="386"/>
      <c r="AX16" s="386"/>
      <c r="AY16" s="386"/>
      <c r="AZ16" s="386"/>
      <c r="BA16" s="386"/>
      <c r="BB16" s="386"/>
      <c r="BC16" s="386"/>
      <c r="BD16" s="386"/>
      <c r="BE16" s="386"/>
      <c r="BF16" s="386"/>
      <c r="BG16" s="386"/>
      <c r="BH16" s="386"/>
      <c r="BI16" s="386" t="s">
        <v>129</v>
      </c>
      <c r="BJ16" s="386"/>
      <c r="BK16" s="386"/>
      <c r="BL16" s="386"/>
      <c r="BM16" s="386"/>
      <c r="BN16" s="386"/>
      <c r="BO16" s="386"/>
      <c r="BP16" s="386"/>
      <c r="BQ16" s="386"/>
      <c r="BR16" s="386"/>
      <c r="BS16" s="386"/>
      <c r="BT16" s="386"/>
      <c r="BU16" s="386"/>
      <c r="BV16" s="386"/>
      <c r="BW16" s="386"/>
      <c r="BX16" s="51"/>
      <c r="BY16" s="51"/>
      <c r="BZ16" s="52"/>
      <c r="CA16" s="396"/>
      <c r="CB16" s="396"/>
      <c r="CC16" s="347" t="s">
        <v>126</v>
      </c>
      <c r="CD16" s="347"/>
      <c r="CE16" s="347"/>
      <c r="CF16" s="347"/>
      <c r="CG16" s="347"/>
      <c r="CH16" s="347"/>
      <c r="CI16" s="347"/>
      <c r="CJ16" s="347"/>
      <c r="CK16" s="347"/>
      <c r="CL16" s="347"/>
      <c r="CM16" s="347"/>
      <c r="CN16" s="347"/>
      <c r="CO16" s="347"/>
      <c r="CP16" s="347" t="s">
        <v>127</v>
      </c>
      <c r="CQ16" s="347"/>
      <c r="CR16" s="347"/>
      <c r="CS16" s="347"/>
      <c r="CT16" s="347"/>
      <c r="CU16" s="347"/>
      <c r="CV16" s="347"/>
      <c r="CW16" s="347"/>
      <c r="CX16" s="347"/>
      <c r="CY16" s="347"/>
      <c r="CZ16" s="347"/>
      <c r="DA16" s="347"/>
      <c r="DB16" s="347"/>
      <c r="DC16" s="347"/>
      <c r="DD16" s="347"/>
      <c r="DE16" s="347" t="s">
        <v>335</v>
      </c>
      <c r="DF16" s="347"/>
      <c r="DG16" s="347"/>
      <c r="DH16" s="347"/>
      <c r="DI16" s="347"/>
      <c r="DJ16" s="347"/>
      <c r="DK16" s="347"/>
      <c r="DL16" s="347"/>
      <c r="DM16" s="347"/>
      <c r="DN16" s="347"/>
      <c r="DO16" s="347"/>
      <c r="DP16" s="347"/>
      <c r="DQ16" s="347"/>
      <c r="DR16" s="347"/>
      <c r="DS16" s="347"/>
      <c r="DT16" s="347" t="s">
        <v>128</v>
      </c>
      <c r="DU16" s="347"/>
      <c r="DV16" s="347"/>
      <c r="DW16" s="347"/>
      <c r="DX16" s="347"/>
      <c r="DY16" s="347"/>
      <c r="DZ16" s="347"/>
      <c r="EA16" s="347"/>
      <c r="EB16" s="347"/>
      <c r="EC16" s="347"/>
      <c r="ED16" s="347"/>
      <c r="EE16" s="347"/>
      <c r="EF16" s="347"/>
      <c r="EG16" s="347"/>
      <c r="EH16" s="347"/>
      <c r="EI16" s="347" t="s">
        <v>129</v>
      </c>
      <c r="EJ16" s="347"/>
      <c r="EK16" s="347"/>
      <c r="EL16" s="347"/>
      <c r="EM16" s="347"/>
      <c r="EN16" s="347"/>
      <c r="EO16" s="347"/>
      <c r="EP16" s="347"/>
      <c r="EQ16" s="347"/>
      <c r="ER16" s="347"/>
      <c r="ES16" s="347"/>
      <c r="ET16" s="347"/>
      <c r="EU16" s="347"/>
      <c r="EV16" s="347"/>
      <c r="EW16" s="347"/>
      <c r="EX16" s="52"/>
    </row>
    <row r="17" spans="1:154" ht="9" customHeight="1" thickBot="1">
      <c r="A17" s="329"/>
      <c r="B17" s="329"/>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51"/>
      <c r="BY17" s="51"/>
      <c r="BZ17" s="52"/>
      <c r="CA17" s="396"/>
      <c r="CB17" s="396"/>
      <c r="CC17" s="347"/>
      <c r="CD17" s="347"/>
      <c r="CE17" s="347"/>
      <c r="CF17" s="347"/>
      <c r="CG17" s="347"/>
      <c r="CH17" s="347"/>
      <c r="CI17" s="347"/>
      <c r="CJ17" s="347"/>
      <c r="CK17" s="347"/>
      <c r="CL17" s="347"/>
      <c r="CM17" s="347"/>
      <c r="CN17" s="347"/>
      <c r="CO17" s="347"/>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348"/>
      <c r="DL17" s="348"/>
      <c r="DM17" s="348"/>
      <c r="DN17" s="348"/>
      <c r="DO17" s="348"/>
      <c r="DP17" s="348"/>
      <c r="DQ17" s="348"/>
      <c r="DR17" s="348"/>
      <c r="DS17" s="348"/>
      <c r="DT17" s="347"/>
      <c r="DU17" s="347"/>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52"/>
    </row>
    <row r="18" spans="1:154" ht="9" customHeight="1" thickTop="1">
      <c r="A18" s="367" t="s">
        <v>209</v>
      </c>
      <c r="B18" s="367"/>
      <c r="C18" s="368"/>
      <c r="D18" s="369"/>
      <c r="E18" s="369"/>
      <c r="F18" s="369"/>
      <c r="G18" s="369"/>
      <c r="H18" s="369"/>
      <c r="I18" s="369"/>
      <c r="J18" s="369"/>
      <c r="K18" s="369"/>
      <c r="L18" s="369"/>
      <c r="M18" s="369"/>
      <c r="N18" s="369"/>
      <c r="O18" s="370"/>
      <c r="P18" s="144" t="s">
        <v>130</v>
      </c>
      <c r="Q18" s="145"/>
      <c r="R18" s="145"/>
      <c r="S18" s="145"/>
      <c r="T18" s="145"/>
      <c r="U18" s="145"/>
      <c r="V18" s="145"/>
      <c r="W18" s="145"/>
      <c r="X18" s="145"/>
      <c r="Y18" s="145"/>
      <c r="Z18" s="145"/>
      <c r="AA18" s="145"/>
      <c r="AB18" s="145"/>
      <c r="AC18" s="145"/>
      <c r="AD18" s="146" t="s">
        <v>131</v>
      </c>
      <c r="AE18" s="144"/>
      <c r="AF18" s="145"/>
      <c r="AG18" s="145"/>
      <c r="AH18" s="145"/>
      <c r="AI18" s="145"/>
      <c r="AJ18" s="145"/>
      <c r="AK18" s="145"/>
      <c r="AL18" s="145"/>
      <c r="AM18" s="145"/>
      <c r="AN18" s="145"/>
      <c r="AO18" s="145"/>
      <c r="AP18" s="145"/>
      <c r="AQ18" s="145"/>
      <c r="AR18" s="145"/>
      <c r="AS18" s="146" t="s">
        <v>131</v>
      </c>
      <c r="AT18" s="144"/>
      <c r="AU18" s="145"/>
      <c r="AV18" s="145"/>
      <c r="AW18" s="145"/>
      <c r="AX18" s="145"/>
      <c r="AY18" s="145"/>
      <c r="AZ18" s="145"/>
      <c r="BA18" s="145"/>
      <c r="BB18" s="145"/>
      <c r="BC18" s="145"/>
      <c r="BD18" s="145"/>
      <c r="BE18" s="145"/>
      <c r="BF18" s="145"/>
      <c r="BG18" s="145"/>
      <c r="BH18" s="146" t="s">
        <v>131</v>
      </c>
      <c r="BI18" s="145" t="s">
        <v>130</v>
      </c>
      <c r="BJ18" s="145"/>
      <c r="BK18" s="145"/>
      <c r="BL18" s="145"/>
      <c r="BM18" s="145"/>
      <c r="BN18" s="145"/>
      <c r="BO18" s="145"/>
      <c r="BP18" s="145"/>
      <c r="BQ18" s="145"/>
      <c r="BR18" s="145"/>
      <c r="BS18" s="145"/>
      <c r="BT18" s="145"/>
      <c r="BU18" s="145"/>
      <c r="BV18" s="145"/>
      <c r="BW18" s="146" t="s">
        <v>131</v>
      </c>
      <c r="BX18" s="51"/>
      <c r="BY18" s="51"/>
      <c r="BZ18" s="52"/>
      <c r="CA18" s="371" t="s">
        <v>209</v>
      </c>
      <c r="CB18" s="371"/>
      <c r="CC18" s="372"/>
      <c r="CD18" s="373"/>
      <c r="CE18" s="373"/>
      <c r="CF18" s="373"/>
      <c r="CG18" s="373"/>
      <c r="CH18" s="373"/>
      <c r="CI18" s="373"/>
      <c r="CJ18" s="373"/>
      <c r="CK18" s="373"/>
      <c r="CL18" s="373"/>
      <c r="CM18" s="373"/>
      <c r="CN18" s="373"/>
      <c r="CO18" s="373"/>
      <c r="CP18" s="56" t="s">
        <v>130</v>
      </c>
      <c r="CQ18" s="57"/>
      <c r="CR18" s="57"/>
      <c r="CS18" s="57"/>
      <c r="CT18" s="57"/>
      <c r="CU18" s="57"/>
      <c r="CV18" s="57"/>
      <c r="CW18" s="57"/>
      <c r="CX18" s="57"/>
      <c r="CY18" s="57"/>
      <c r="CZ18" s="57"/>
      <c r="DA18" s="57"/>
      <c r="DB18" s="57"/>
      <c r="DC18" s="57"/>
      <c r="DD18" s="57" t="s">
        <v>131</v>
      </c>
      <c r="DE18" s="56"/>
      <c r="DF18" s="57"/>
      <c r="DG18" s="57"/>
      <c r="DH18" s="57"/>
      <c r="DI18" s="57"/>
      <c r="DJ18" s="57"/>
      <c r="DK18" s="57"/>
      <c r="DL18" s="57"/>
      <c r="DM18" s="57"/>
      <c r="DN18" s="57"/>
      <c r="DO18" s="57"/>
      <c r="DP18" s="57"/>
      <c r="DQ18" s="57"/>
      <c r="DR18" s="57"/>
      <c r="DS18" s="57" t="s">
        <v>131</v>
      </c>
      <c r="DT18" s="58"/>
      <c r="DU18" s="59"/>
      <c r="DV18" s="59"/>
      <c r="DW18" s="59"/>
      <c r="DX18" s="59"/>
      <c r="DY18" s="59"/>
      <c r="DZ18" s="59"/>
      <c r="EA18" s="59"/>
      <c r="EB18" s="59"/>
      <c r="EC18" s="59"/>
      <c r="ED18" s="59"/>
      <c r="EE18" s="59"/>
      <c r="EF18" s="59"/>
      <c r="EG18" s="59"/>
      <c r="EH18" s="59" t="s">
        <v>131</v>
      </c>
      <c r="EI18" s="58" t="s">
        <v>130</v>
      </c>
      <c r="EJ18" s="59"/>
      <c r="EK18" s="59"/>
      <c r="EL18" s="59"/>
      <c r="EM18" s="59"/>
      <c r="EN18" s="59"/>
      <c r="EO18" s="59"/>
      <c r="EP18" s="59"/>
      <c r="EQ18" s="59"/>
      <c r="ER18" s="59"/>
      <c r="ES18" s="59"/>
      <c r="ET18" s="59"/>
      <c r="EU18" s="59"/>
      <c r="EV18" s="59"/>
      <c r="EW18" s="60" t="s">
        <v>131</v>
      </c>
      <c r="EX18" s="52"/>
    </row>
    <row r="19" spans="1:154" ht="9" customHeight="1">
      <c r="A19" s="367"/>
      <c r="B19" s="367"/>
      <c r="C19" s="374" t="s">
        <v>210</v>
      </c>
      <c r="D19" s="375"/>
      <c r="E19" s="375"/>
      <c r="F19" s="375"/>
      <c r="G19" s="375"/>
      <c r="H19" s="375"/>
      <c r="I19" s="375"/>
      <c r="J19" s="375"/>
      <c r="K19" s="375"/>
      <c r="L19" s="375"/>
      <c r="M19" s="375"/>
      <c r="N19" s="375"/>
      <c r="O19" s="376"/>
      <c r="P19" s="380">
        <f>所得税源泉徴収簿!AT37</f>
        <v>0</v>
      </c>
      <c r="Q19" s="381"/>
      <c r="R19" s="381"/>
      <c r="S19" s="381"/>
      <c r="T19" s="381"/>
      <c r="U19" s="381"/>
      <c r="V19" s="381"/>
      <c r="W19" s="381"/>
      <c r="X19" s="381"/>
      <c r="Y19" s="381"/>
      <c r="Z19" s="381"/>
      <c r="AA19" s="381"/>
      <c r="AB19" s="381"/>
      <c r="AC19" s="381"/>
      <c r="AD19" s="382"/>
      <c r="AE19" s="380">
        <f>所得税源泉徴収簿!AT46</f>
        <v>0</v>
      </c>
      <c r="AF19" s="381"/>
      <c r="AG19" s="381"/>
      <c r="AH19" s="381"/>
      <c r="AI19" s="381"/>
      <c r="AJ19" s="381"/>
      <c r="AK19" s="381"/>
      <c r="AL19" s="381"/>
      <c r="AM19" s="381"/>
      <c r="AN19" s="381"/>
      <c r="AO19" s="381"/>
      <c r="AP19" s="381"/>
      <c r="AQ19" s="381"/>
      <c r="AR19" s="381"/>
      <c r="AS19" s="382"/>
      <c r="AT19" s="380">
        <f>所得税源泉徴収簿!AT70</f>
        <v>0</v>
      </c>
      <c r="AU19" s="381"/>
      <c r="AV19" s="381"/>
      <c r="AW19" s="381"/>
      <c r="AX19" s="381"/>
      <c r="AY19" s="381"/>
      <c r="AZ19" s="381"/>
      <c r="BA19" s="381"/>
      <c r="BB19" s="381"/>
      <c r="BC19" s="381"/>
      <c r="BD19" s="381"/>
      <c r="BE19" s="381"/>
      <c r="BF19" s="381"/>
      <c r="BG19" s="381"/>
      <c r="BH19" s="382"/>
      <c r="BI19" s="381">
        <f>所得税源泉徴収簿!BB84</f>
        <v>0</v>
      </c>
      <c r="BJ19" s="381"/>
      <c r="BK19" s="381"/>
      <c r="BL19" s="381"/>
      <c r="BM19" s="381"/>
      <c r="BN19" s="381"/>
      <c r="BO19" s="381"/>
      <c r="BP19" s="381"/>
      <c r="BQ19" s="381"/>
      <c r="BR19" s="381"/>
      <c r="BS19" s="381"/>
      <c r="BT19" s="381"/>
      <c r="BU19" s="381"/>
      <c r="BV19" s="381"/>
      <c r="BW19" s="382"/>
      <c r="BX19" s="51"/>
      <c r="BY19" s="51"/>
      <c r="BZ19" s="52"/>
      <c r="CA19" s="371"/>
      <c r="CB19" s="371"/>
      <c r="CC19" s="423" t="s">
        <v>211</v>
      </c>
      <c r="CD19" s="424"/>
      <c r="CE19" s="424"/>
      <c r="CF19" s="424"/>
      <c r="CG19" s="424"/>
      <c r="CH19" s="424"/>
      <c r="CI19" s="424"/>
      <c r="CJ19" s="424"/>
      <c r="CK19" s="424"/>
      <c r="CL19" s="424"/>
      <c r="CM19" s="424"/>
      <c r="CN19" s="424"/>
      <c r="CO19" s="424"/>
      <c r="CP19" s="427">
        <f>IF(P19="","",P19)</f>
        <v>0</v>
      </c>
      <c r="CQ19" s="406"/>
      <c r="CR19" s="406"/>
      <c r="CS19" s="406"/>
      <c r="CT19" s="406"/>
      <c r="CU19" s="406"/>
      <c r="CV19" s="406"/>
      <c r="CW19" s="406"/>
      <c r="CX19" s="406"/>
      <c r="CY19" s="406"/>
      <c r="CZ19" s="406"/>
      <c r="DA19" s="406"/>
      <c r="DB19" s="406"/>
      <c r="DC19" s="406"/>
      <c r="DD19" s="406"/>
      <c r="DE19" s="427">
        <f>IF(AE19="","",AE19)</f>
        <v>0</v>
      </c>
      <c r="DF19" s="406"/>
      <c r="DG19" s="406"/>
      <c r="DH19" s="406"/>
      <c r="DI19" s="406"/>
      <c r="DJ19" s="406"/>
      <c r="DK19" s="406"/>
      <c r="DL19" s="406"/>
      <c r="DM19" s="406"/>
      <c r="DN19" s="406"/>
      <c r="DO19" s="406"/>
      <c r="DP19" s="406"/>
      <c r="DQ19" s="406"/>
      <c r="DR19" s="406"/>
      <c r="DS19" s="406"/>
      <c r="DT19" s="405">
        <f>IF(AT19="","",AT19)</f>
        <v>0</v>
      </c>
      <c r="DU19" s="406"/>
      <c r="DV19" s="406"/>
      <c r="DW19" s="406"/>
      <c r="DX19" s="406"/>
      <c r="DY19" s="406"/>
      <c r="DZ19" s="406"/>
      <c r="EA19" s="406"/>
      <c r="EB19" s="406"/>
      <c r="EC19" s="406"/>
      <c r="ED19" s="406"/>
      <c r="EE19" s="406"/>
      <c r="EF19" s="406"/>
      <c r="EG19" s="406"/>
      <c r="EH19" s="406"/>
      <c r="EI19" s="405">
        <f>IF(BI19="","",BI19)</f>
        <v>0</v>
      </c>
      <c r="EJ19" s="406"/>
      <c r="EK19" s="406"/>
      <c r="EL19" s="406"/>
      <c r="EM19" s="406"/>
      <c r="EN19" s="406"/>
      <c r="EO19" s="406"/>
      <c r="EP19" s="406"/>
      <c r="EQ19" s="406"/>
      <c r="ER19" s="406"/>
      <c r="ES19" s="406"/>
      <c r="ET19" s="406"/>
      <c r="EU19" s="406"/>
      <c r="EV19" s="406"/>
      <c r="EW19" s="409"/>
      <c r="EX19" s="52"/>
    </row>
    <row r="20" spans="1:154" ht="9" customHeight="1">
      <c r="A20" s="329" t="s">
        <v>212</v>
      </c>
      <c r="B20" s="329"/>
      <c r="C20" s="374"/>
      <c r="D20" s="375"/>
      <c r="E20" s="375"/>
      <c r="F20" s="375"/>
      <c r="G20" s="375"/>
      <c r="H20" s="375"/>
      <c r="I20" s="375"/>
      <c r="J20" s="375"/>
      <c r="K20" s="375"/>
      <c r="L20" s="375"/>
      <c r="M20" s="375"/>
      <c r="N20" s="375"/>
      <c r="O20" s="376"/>
      <c r="P20" s="380"/>
      <c r="Q20" s="381"/>
      <c r="R20" s="381"/>
      <c r="S20" s="381"/>
      <c r="T20" s="381"/>
      <c r="U20" s="381"/>
      <c r="V20" s="381"/>
      <c r="W20" s="381"/>
      <c r="X20" s="381"/>
      <c r="Y20" s="381"/>
      <c r="Z20" s="381"/>
      <c r="AA20" s="381"/>
      <c r="AB20" s="381"/>
      <c r="AC20" s="381"/>
      <c r="AD20" s="382"/>
      <c r="AE20" s="380"/>
      <c r="AF20" s="381"/>
      <c r="AG20" s="381"/>
      <c r="AH20" s="381"/>
      <c r="AI20" s="381"/>
      <c r="AJ20" s="381"/>
      <c r="AK20" s="381"/>
      <c r="AL20" s="381"/>
      <c r="AM20" s="381"/>
      <c r="AN20" s="381"/>
      <c r="AO20" s="381"/>
      <c r="AP20" s="381"/>
      <c r="AQ20" s="381"/>
      <c r="AR20" s="381"/>
      <c r="AS20" s="382"/>
      <c r="AT20" s="380"/>
      <c r="AU20" s="381"/>
      <c r="AV20" s="381"/>
      <c r="AW20" s="381"/>
      <c r="AX20" s="381"/>
      <c r="AY20" s="381"/>
      <c r="AZ20" s="381"/>
      <c r="BA20" s="381"/>
      <c r="BB20" s="381"/>
      <c r="BC20" s="381"/>
      <c r="BD20" s="381"/>
      <c r="BE20" s="381"/>
      <c r="BF20" s="381"/>
      <c r="BG20" s="381"/>
      <c r="BH20" s="382"/>
      <c r="BI20" s="381"/>
      <c r="BJ20" s="381"/>
      <c r="BK20" s="381"/>
      <c r="BL20" s="381"/>
      <c r="BM20" s="381"/>
      <c r="BN20" s="381"/>
      <c r="BO20" s="381"/>
      <c r="BP20" s="381"/>
      <c r="BQ20" s="381"/>
      <c r="BR20" s="381"/>
      <c r="BS20" s="381"/>
      <c r="BT20" s="381"/>
      <c r="BU20" s="381"/>
      <c r="BV20" s="381"/>
      <c r="BW20" s="382"/>
      <c r="BX20" s="51"/>
      <c r="BY20" s="51"/>
      <c r="BZ20" s="52"/>
      <c r="CA20" s="396" t="s">
        <v>212</v>
      </c>
      <c r="CB20" s="396"/>
      <c r="CC20" s="423"/>
      <c r="CD20" s="424"/>
      <c r="CE20" s="424"/>
      <c r="CF20" s="424"/>
      <c r="CG20" s="424"/>
      <c r="CH20" s="424"/>
      <c r="CI20" s="424"/>
      <c r="CJ20" s="424"/>
      <c r="CK20" s="424"/>
      <c r="CL20" s="424"/>
      <c r="CM20" s="424"/>
      <c r="CN20" s="424"/>
      <c r="CO20" s="424"/>
      <c r="CP20" s="427"/>
      <c r="CQ20" s="406"/>
      <c r="CR20" s="406"/>
      <c r="CS20" s="406"/>
      <c r="CT20" s="406"/>
      <c r="CU20" s="406"/>
      <c r="CV20" s="406"/>
      <c r="CW20" s="406"/>
      <c r="CX20" s="406"/>
      <c r="CY20" s="406"/>
      <c r="CZ20" s="406"/>
      <c r="DA20" s="406"/>
      <c r="DB20" s="406"/>
      <c r="DC20" s="406"/>
      <c r="DD20" s="406"/>
      <c r="DE20" s="427"/>
      <c r="DF20" s="406"/>
      <c r="DG20" s="406"/>
      <c r="DH20" s="406"/>
      <c r="DI20" s="406"/>
      <c r="DJ20" s="406"/>
      <c r="DK20" s="406"/>
      <c r="DL20" s="406"/>
      <c r="DM20" s="406"/>
      <c r="DN20" s="406"/>
      <c r="DO20" s="406"/>
      <c r="DP20" s="406"/>
      <c r="DQ20" s="406"/>
      <c r="DR20" s="406"/>
      <c r="DS20" s="406"/>
      <c r="DT20" s="405"/>
      <c r="DU20" s="406"/>
      <c r="DV20" s="406"/>
      <c r="DW20" s="406"/>
      <c r="DX20" s="406"/>
      <c r="DY20" s="406"/>
      <c r="DZ20" s="406"/>
      <c r="EA20" s="406"/>
      <c r="EB20" s="406"/>
      <c r="EC20" s="406"/>
      <c r="ED20" s="406"/>
      <c r="EE20" s="406"/>
      <c r="EF20" s="406"/>
      <c r="EG20" s="406"/>
      <c r="EH20" s="406"/>
      <c r="EI20" s="405"/>
      <c r="EJ20" s="406"/>
      <c r="EK20" s="406"/>
      <c r="EL20" s="406"/>
      <c r="EM20" s="406"/>
      <c r="EN20" s="406"/>
      <c r="EO20" s="406"/>
      <c r="EP20" s="406"/>
      <c r="EQ20" s="406"/>
      <c r="ER20" s="406"/>
      <c r="ES20" s="406"/>
      <c r="ET20" s="406"/>
      <c r="EU20" s="406"/>
      <c r="EV20" s="406"/>
      <c r="EW20" s="409"/>
      <c r="EX20" s="52"/>
    </row>
    <row r="21" spans="1:154" ht="9" customHeight="1" thickBot="1">
      <c r="A21" s="329"/>
      <c r="B21" s="329"/>
      <c r="C21" s="377"/>
      <c r="D21" s="378"/>
      <c r="E21" s="378"/>
      <c r="F21" s="378"/>
      <c r="G21" s="378"/>
      <c r="H21" s="378"/>
      <c r="I21" s="378"/>
      <c r="J21" s="378"/>
      <c r="K21" s="378"/>
      <c r="L21" s="378"/>
      <c r="M21" s="378"/>
      <c r="N21" s="378"/>
      <c r="O21" s="379"/>
      <c r="P21" s="383"/>
      <c r="Q21" s="384"/>
      <c r="R21" s="384"/>
      <c r="S21" s="384"/>
      <c r="T21" s="384"/>
      <c r="U21" s="384"/>
      <c r="V21" s="384"/>
      <c r="W21" s="384"/>
      <c r="X21" s="384"/>
      <c r="Y21" s="384"/>
      <c r="Z21" s="384"/>
      <c r="AA21" s="384"/>
      <c r="AB21" s="384"/>
      <c r="AC21" s="384"/>
      <c r="AD21" s="385"/>
      <c r="AE21" s="383"/>
      <c r="AF21" s="384"/>
      <c r="AG21" s="384"/>
      <c r="AH21" s="384"/>
      <c r="AI21" s="384"/>
      <c r="AJ21" s="384"/>
      <c r="AK21" s="384"/>
      <c r="AL21" s="384"/>
      <c r="AM21" s="384"/>
      <c r="AN21" s="384"/>
      <c r="AO21" s="384"/>
      <c r="AP21" s="384"/>
      <c r="AQ21" s="384"/>
      <c r="AR21" s="384"/>
      <c r="AS21" s="385"/>
      <c r="AT21" s="383"/>
      <c r="AU21" s="384"/>
      <c r="AV21" s="384"/>
      <c r="AW21" s="384"/>
      <c r="AX21" s="384"/>
      <c r="AY21" s="384"/>
      <c r="AZ21" s="384"/>
      <c r="BA21" s="384"/>
      <c r="BB21" s="384"/>
      <c r="BC21" s="384"/>
      <c r="BD21" s="384"/>
      <c r="BE21" s="384"/>
      <c r="BF21" s="384"/>
      <c r="BG21" s="384"/>
      <c r="BH21" s="385"/>
      <c r="BI21" s="384"/>
      <c r="BJ21" s="384"/>
      <c r="BK21" s="384"/>
      <c r="BL21" s="384"/>
      <c r="BM21" s="384"/>
      <c r="BN21" s="384"/>
      <c r="BO21" s="384"/>
      <c r="BP21" s="384"/>
      <c r="BQ21" s="384"/>
      <c r="BR21" s="384"/>
      <c r="BS21" s="384"/>
      <c r="BT21" s="384"/>
      <c r="BU21" s="384"/>
      <c r="BV21" s="384"/>
      <c r="BW21" s="385"/>
      <c r="BX21" s="51"/>
      <c r="BY21" s="51"/>
      <c r="BZ21" s="52"/>
      <c r="CA21" s="396"/>
      <c r="CB21" s="396"/>
      <c r="CC21" s="425"/>
      <c r="CD21" s="426"/>
      <c r="CE21" s="426"/>
      <c r="CF21" s="426"/>
      <c r="CG21" s="426"/>
      <c r="CH21" s="426"/>
      <c r="CI21" s="426"/>
      <c r="CJ21" s="426"/>
      <c r="CK21" s="426"/>
      <c r="CL21" s="426"/>
      <c r="CM21" s="426"/>
      <c r="CN21" s="426"/>
      <c r="CO21" s="426"/>
      <c r="CP21" s="428"/>
      <c r="CQ21" s="429"/>
      <c r="CR21" s="429"/>
      <c r="CS21" s="429"/>
      <c r="CT21" s="429"/>
      <c r="CU21" s="429"/>
      <c r="CV21" s="429"/>
      <c r="CW21" s="429"/>
      <c r="CX21" s="429"/>
      <c r="CY21" s="429"/>
      <c r="CZ21" s="429"/>
      <c r="DA21" s="429"/>
      <c r="DB21" s="429"/>
      <c r="DC21" s="429"/>
      <c r="DD21" s="429"/>
      <c r="DE21" s="428"/>
      <c r="DF21" s="429"/>
      <c r="DG21" s="429"/>
      <c r="DH21" s="429"/>
      <c r="DI21" s="429"/>
      <c r="DJ21" s="429"/>
      <c r="DK21" s="429"/>
      <c r="DL21" s="429"/>
      <c r="DM21" s="429"/>
      <c r="DN21" s="429"/>
      <c r="DO21" s="429"/>
      <c r="DP21" s="429"/>
      <c r="DQ21" s="429"/>
      <c r="DR21" s="429"/>
      <c r="DS21" s="429"/>
      <c r="DT21" s="407"/>
      <c r="DU21" s="408"/>
      <c r="DV21" s="408"/>
      <c r="DW21" s="408"/>
      <c r="DX21" s="408"/>
      <c r="DY21" s="408"/>
      <c r="DZ21" s="408"/>
      <c r="EA21" s="408"/>
      <c r="EB21" s="408"/>
      <c r="EC21" s="408"/>
      <c r="ED21" s="408"/>
      <c r="EE21" s="408"/>
      <c r="EF21" s="408"/>
      <c r="EG21" s="408"/>
      <c r="EH21" s="408"/>
      <c r="EI21" s="407"/>
      <c r="EJ21" s="408"/>
      <c r="EK21" s="408"/>
      <c r="EL21" s="408"/>
      <c r="EM21" s="408"/>
      <c r="EN21" s="408"/>
      <c r="EO21" s="408"/>
      <c r="EP21" s="408"/>
      <c r="EQ21" s="408"/>
      <c r="ER21" s="408"/>
      <c r="ES21" s="408"/>
      <c r="ET21" s="408"/>
      <c r="EU21" s="408"/>
      <c r="EV21" s="408"/>
      <c r="EW21" s="410"/>
      <c r="EX21" s="52"/>
    </row>
    <row r="22" spans="1:154" ht="9" customHeight="1" thickBot="1">
      <c r="A22" s="329"/>
      <c r="B22" s="329"/>
      <c r="C22" s="411" t="s">
        <v>345</v>
      </c>
      <c r="D22" s="412"/>
      <c r="E22" s="412"/>
      <c r="F22" s="412"/>
      <c r="G22" s="412"/>
      <c r="H22" s="412"/>
      <c r="I22" s="412"/>
      <c r="J22" s="412"/>
      <c r="K22" s="154"/>
      <c r="L22" s="160"/>
      <c r="M22" s="160"/>
      <c r="N22" s="161"/>
      <c r="O22" s="417" t="s">
        <v>213</v>
      </c>
      <c r="P22" s="418"/>
      <c r="Q22" s="418"/>
      <c r="R22" s="418"/>
      <c r="S22" s="418"/>
      <c r="T22" s="418"/>
      <c r="U22" s="418"/>
      <c r="V22" s="418"/>
      <c r="W22" s="418"/>
      <c r="X22" s="418"/>
      <c r="Y22" s="419" t="s">
        <v>214</v>
      </c>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19" t="s">
        <v>215</v>
      </c>
      <c r="BA22" s="420"/>
      <c r="BB22" s="420"/>
      <c r="BC22" s="420"/>
      <c r="BD22" s="420"/>
      <c r="BE22" s="419" t="s">
        <v>216</v>
      </c>
      <c r="BF22" s="420"/>
      <c r="BG22" s="420"/>
      <c r="BH22" s="420"/>
      <c r="BI22" s="420"/>
      <c r="BJ22" s="420"/>
      <c r="BK22" s="420"/>
      <c r="BL22" s="420"/>
      <c r="BM22" s="420"/>
      <c r="BN22" s="420"/>
      <c r="BO22" s="420"/>
      <c r="BP22" s="420"/>
      <c r="BQ22" s="420"/>
      <c r="BR22" s="420"/>
      <c r="BS22" s="420"/>
      <c r="BT22" s="421" t="s">
        <v>217</v>
      </c>
      <c r="BU22" s="422"/>
      <c r="BV22" s="422"/>
      <c r="BW22" s="422"/>
      <c r="BX22" s="51"/>
      <c r="BY22" s="51"/>
      <c r="BZ22" s="52"/>
      <c r="CA22" s="396"/>
      <c r="CB22" s="396"/>
      <c r="CC22" s="467" t="s">
        <v>218</v>
      </c>
      <c r="CD22" s="462"/>
      <c r="CE22" s="462"/>
      <c r="CF22" s="462"/>
      <c r="CG22" s="462"/>
      <c r="CH22" s="462"/>
      <c r="CI22" s="462"/>
      <c r="CJ22" s="462"/>
      <c r="CK22" s="61"/>
      <c r="CL22" s="62"/>
      <c r="CM22" s="62"/>
      <c r="CN22" s="63"/>
      <c r="CO22" s="469" t="s">
        <v>213</v>
      </c>
      <c r="CP22" s="470"/>
      <c r="CQ22" s="470"/>
      <c r="CR22" s="470"/>
      <c r="CS22" s="470"/>
      <c r="CT22" s="470"/>
      <c r="CU22" s="470"/>
      <c r="CV22" s="470"/>
      <c r="CW22" s="470"/>
      <c r="CX22" s="470"/>
      <c r="CY22" s="471" t="s">
        <v>214</v>
      </c>
      <c r="CZ22" s="472"/>
      <c r="DA22" s="472"/>
      <c r="DB22" s="472"/>
      <c r="DC22" s="472"/>
      <c r="DD22" s="472"/>
      <c r="DE22" s="472"/>
      <c r="DF22" s="472"/>
      <c r="DG22" s="472"/>
      <c r="DH22" s="472"/>
      <c r="DI22" s="472"/>
      <c r="DJ22" s="472"/>
      <c r="DK22" s="472"/>
      <c r="DL22" s="472"/>
      <c r="DM22" s="472"/>
      <c r="DN22" s="472"/>
      <c r="DO22" s="472"/>
      <c r="DP22" s="472"/>
      <c r="DQ22" s="472"/>
      <c r="DR22" s="472"/>
      <c r="DS22" s="472"/>
      <c r="DT22" s="473"/>
      <c r="DU22" s="473"/>
      <c r="DV22" s="473"/>
      <c r="DW22" s="473"/>
      <c r="DX22" s="473"/>
      <c r="DY22" s="473"/>
      <c r="DZ22" s="474" t="s">
        <v>215</v>
      </c>
      <c r="EA22" s="473"/>
      <c r="EB22" s="473"/>
      <c r="EC22" s="473"/>
      <c r="ED22" s="473"/>
      <c r="EE22" s="474" t="s">
        <v>216</v>
      </c>
      <c r="EF22" s="473"/>
      <c r="EG22" s="473"/>
      <c r="EH22" s="473"/>
      <c r="EI22" s="473"/>
      <c r="EJ22" s="473"/>
      <c r="EK22" s="473"/>
      <c r="EL22" s="473"/>
      <c r="EM22" s="473"/>
      <c r="EN22" s="473"/>
      <c r="EO22" s="473"/>
      <c r="EP22" s="473"/>
      <c r="EQ22" s="473"/>
      <c r="ER22" s="473"/>
      <c r="ES22" s="473"/>
      <c r="ET22" s="401" t="s">
        <v>217</v>
      </c>
      <c r="EU22" s="402"/>
      <c r="EV22" s="402"/>
      <c r="EW22" s="402"/>
      <c r="EX22" s="52"/>
    </row>
    <row r="23" spans="1:154" ht="9" customHeight="1" thickBot="1">
      <c r="A23" s="329"/>
      <c r="B23" s="329"/>
      <c r="C23" s="413"/>
      <c r="D23" s="414"/>
      <c r="E23" s="414"/>
      <c r="F23" s="414"/>
      <c r="G23" s="414"/>
      <c r="H23" s="414"/>
      <c r="I23" s="414"/>
      <c r="J23" s="414"/>
      <c r="K23" s="458" t="s">
        <v>219</v>
      </c>
      <c r="L23" s="412"/>
      <c r="M23" s="412"/>
      <c r="N23" s="459"/>
      <c r="O23" s="418"/>
      <c r="P23" s="418"/>
      <c r="Q23" s="418"/>
      <c r="R23" s="418"/>
      <c r="S23" s="418"/>
      <c r="T23" s="418"/>
      <c r="U23" s="418"/>
      <c r="V23" s="418"/>
      <c r="W23" s="418"/>
      <c r="X23" s="418"/>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2"/>
      <c r="BU23" s="422"/>
      <c r="BV23" s="422"/>
      <c r="BW23" s="422"/>
      <c r="BX23" s="51"/>
      <c r="BY23" s="51"/>
      <c r="BZ23" s="52"/>
      <c r="CA23" s="396"/>
      <c r="CB23" s="396"/>
      <c r="CC23" s="464"/>
      <c r="CD23" s="465"/>
      <c r="CE23" s="465"/>
      <c r="CF23" s="465"/>
      <c r="CG23" s="465"/>
      <c r="CH23" s="465"/>
      <c r="CI23" s="465"/>
      <c r="CJ23" s="465"/>
      <c r="CK23" s="461" t="s">
        <v>38</v>
      </c>
      <c r="CL23" s="462"/>
      <c r="CM23" s="462"/>
      <c r="CN23" s="463"/>
      <c r="CO23" s="404"/>
      <c r="CP23" s="404"/>
      <c r="CQ23" s="404"/>
      <c r="CR23" s="404"/>
      <c r="CS23" s="404"/>
      <c r="CT23" s="404"/>
      <c r="CU23" s="404"/>
      <c r="CV23" s="404"/>
      <c r="CW23" s="404"/>
      <c r="CX23" s="404"/>
      <c r="CY23" s="473"/>
      <c r="CZ23" s="473"/>
      <c r="DA23" s="473"/>
      <c r="DB23" s="473"/>
      <c r="DC23" s="473"/>
      <c r="DD23" s="473"/>
      <c r="DE23" s="473"/>
      <c r="DF23" s="473"/>
      <c r="DG23" s="473"/>
      <c r="DH23" s="473"/>
      <c r="DI23" s="473"/>
      <c r="DJ23" s="473"/>
      <c r="DK23" s="473"/>
      <c r="DL23" s="473"/>
      <c r="DM23" s="473"/>
      <c r="DN23" s="473"/>
      <c r="DO23" s="473"/>
      <c r="DP23" s="473"/>
      <c r="DQ23" s="473"/>
      <c r="DR23" s="473"/>
      <c r="DS23" s="473"/>
      <c r="DT23" s="473"/>
      <c r="DU23" s="473"/>
      <c r="DV23" s="473"/>
      <c r="DW23" s="473"/>
      <c r="DX23" s="473"/>
      <c r="DY23" s="473"/>
      <c r="DZ23" s="473"/>
      <c r="EA23" s="473"/>
      <c r="EB23" s="473"/>
      <c r="EC23" s="473"/>
      <c r="ED23" s="473"/>
      <c r="EE23" s="473"/>
      <c r="EF23" s="473"/>
      <c r="EG23" s="473"/>
      <c r="EH23" s="473"/>
      <c r="EI23" s="473"/>
      <c r="EJ23" s="473"/>
      <c r="EK23" s="473"/>
      <c r="EL23" s="473"/>
      <c r="EM23" s="473"/>
      <c r="EN23" s="473"/>
      <c r="EO23" s="473"/>
      <c r="EP23" s="473"/>
      <c r="EQ23" s="473"/>
      <c r="ER23" s="473"/>
      <c r="ES23" s="473"/>
      <c r="ET23" s="402"/>
      <c r="EU23" s="402"/>
      <c r="EV23" s="402"/>
      <c r="EW23" s="402"/>
      <c r="EX23" s="52"/>
    </row>
    <row r="24" spans="1:154" ht="9" customHeight="1" thickBot="1">
      <c r="A24" s="329"/>
      <c r="B24" s="329"/>
      <c r="C24" s="415"/>
      <c r="D24" s="416"/>
      <c r="E24" s="416"/>
      <c r="F24" s="416"/>
      <c r="G24" s="416"/>
      <c r="H24" s="416"/>
      <c r="I24" s="416"/>
      <c r="J24" s="416"/>
      <c r="K24" s="415"/>
      <c r="L24" s="416"/>
      <c r="M24" s="416"/>
      <c r="N24" s="460"/>
      <c r="O24" s="418"/>
      <c r="P24" s="418"/>
      <c r="Q24" s="418"/>
      <c r="R24" s="418"/>
      <c r="S24" s="418"/>
      <c r="T24" s="418"/>
      <c r="U24" s="418"/>
      <c r="V24" s="418"/>
      <c r="W24" s="418"/>
      <c r="X24" s="418"/>
      <c r="Y24" s="418" t="s">
        <v>132</v>
      </c>
      <c r="Z24" s="418"/>
      <c r="AA24" s="418"/>
      <c r="AB24" s="418"/>
      <c r="AC24" s="418"/>
      <c r="AD24" s="418"/>
      <c r="AE24" s="418"/>
      <c r="AF24" s="418"/>
      <c r="AG24" s="418" t="s">
        <v>133</v>
      </c>
      <c r="AH24" s="418"/>
      <c r="AI24" s="418"/>
      <c r="AJ24" s="418"/>
      <c r="AK24" s="418"/>
      <c r="AL24" s="418"/>
      <c r="AM24" s="418"/>
      <c r="AN24" s="418"/>
      <c r="AO24" s="418"/>
      <c r="AP24" s="418"/>
      <c r="AQ24" s="418"/>
      <c r="AR24" s="418" t="s">
        <v>134</v>
      </c>
      <c r="AS24" s="418"/>
      <c r="AT24" s="418"/>
      <c r="AU24" s="418"/>
      <c r="AV24" s="418"/>
      <c r="AW24" s="418"/>
      <c r="AX24" s="418"/>
      <c r="AY24" s="418"/>
      <c r="AZ24" s="420"/>
      <c r="BA24" s="420"/>
      <c r="BB24" s="420"/>
      <c r="BC24" s="420"/>
      <c r="BD24" s="420"/>
      <c r="BE24" s="418" t="s">
        <v>135</v>
      </c>
      <c r="BF24" s="418"/>
      <c r="BG24" s="418"/>
      <c r="BH24" s="418"/>
      <c r="BI24" s="418"/>
      <c r="BJ24" s="418"/>
      <c r="BK24" s="418"/>
      <c r="BL24" s="418"/>
      <c r="BM24" s="418"/>
      <c r="BN24" s="418"/>
      <c r="BO24" s="418" t="s">
        <v>39</v>
      </c>
      <c r="BP24" s="418"/>
      <c r="BQ24" s="418"/>
      <c r="BR24" s="418"/>
      <c r="BS24" s="418"/>
      <c r="BT24" s="422"/>
      <c r="BU24" s="422"/>
      <c r="BV24" s="422"/>
      <c r="BW24" s="422"/>
      <c r="BX24" s="51"/>
      <c r="BY24" s="51"/>
      <c r="BZ24" s="52"/>
      <c r="CA24" s="396"/>
      <c r="CB24" s="396"/>
      <c r="CC24" s="464"/>
      <c r="CD24" s="465"/>
      <c r="CE24" s="465"/>
      <c r="CF24" s="465"/>
      <c r="CG24" s="468"/>
      <c r="CH24" s="468"/>
      <c r="CI24" s="468"/>
      <c r="CJ24" s="468"/>
      <c r="CK24" s="464"/>
      <c r="CL24" s="465"/>
      <c r="CM24" s="465"/>
      <c r="CN24" s="466"/>
      <c r="CO24" s="403"/>
      <c r="CP24" s="403"/>
      <c r="CQ24" s="403"/>
      <c r="CR24" s="403"/>
      <c r="CS24" s="403"/>
      <c r="CT24" s="403"/>
      <c r="CU24" s="403"/>
      <c r="CV24" s="403"/>
      <c r="CW24" s="403"/>
      <c r="CX24" s="403"/>
      <c r="CY24" s="403" t="s">
        <v>132</v>
      </c>
      <c r="CZ24" s="403"/>
      <c r="DA24" s="403"/>
      <c r="DB24" s="403"/>
      <c r="DC24" s="403"/>
      <c r="DD24" s="404"/>
      <c r="DE24" s="404"/>
      <c r="DF24" s="404"/>
      <c r="DG24" s="403" t="s">
        <v>133</v>
      </c>
      <c r="DH24" s="403"/>
      <c r="DI24" s="403"/>
      <c r="DJ24" s="403"/>
      <c r="DK24" s="403"/>
      <c r="DL24" s="403"/>
      <c r="DM24" s="403"/>
      <c r="DN24" s="403"/>
      <c r="DO24" s="404"/>
      <c r="DP24" s="404"/>
      <c r="DQ24" s="404"/>
      <c r="DR24" s="403" t="s">
        <v>134</v>
      </c>
      <c r="DS24" s="403"/>
      <c r="DT24" s="403"/>
      <c r="DU24" s="403"/>
      <c r="DV24" s="403"/>
      <c r="DW24" s="404"/>
      <c r="DX24" s="404"/>
      <c r="DY24" s="404"/>
      <c r="DZ24" s="473"/>
      <c r="EA24" s="473"/>
      <c r="EB24" s="473"/>
      <c r="EC24" s="473"/>
      <c r="ED24" s="473"/>
      <c r="EE24" s="403" t="s">
        <v>135</v>
      </c>
      <c r="EF24" s="403"/>
      <c r="EG24" s="403"/>
      <c r="EH24" s="403"/>
      <c r="EI24" s="403"/>
      <c r="EJ24" s="403"/>
      <c r="EK24" s="403"/>
      <c r="EL24" s="403"/>
      <c r="EM24" s="403"/>
      <c r="EN24" s="403"/>
      <c r="EO24" s="403" t="s">
        <v>39</v>
      </c>
      <c r="EP24" s="403"/>
      <c r="EQ24" s="403"/>
      <c r="ER24" s="403"/>
      <c r="ES24" s="403"/>
      <c r="ET24" s="402"/>
      <c r="EU24" s="402"/>
      <c r="EV24" s="402"/>
      <c r="EW24" s="402"/>
      <c r="EX24" s="52"/>
    </row>
    <row r="25" spans="1:154" ht="9" customHeight="1" thickTop="1" thickBot="1">
      <c r="A25" s="329"/>
      <c r="B25" s="329"/>
      <c r="C25" s="386" t="s">
        <v>42</v>
      </c>
      <c r="D25" s="386"/>
      <c r="E25" s="386"/>
      <c r="F25" s="386"/>
      <c r="G25" s="386" t="s">
        <v>136</v>
      </c>
      <c r="H25" s="386"/>
      <c r="I25" s="386"/>
      <c r="J25" s="386"/>
      <c r="K25" s="162"/>
      <c r="L25" s="158"/>
      <c r="M25" s="158"/>
      <c r="N25" s="259"/>
      <c r="O25" s="162"/>
      <c r="P25" s="158"/>
      <c r="Q25" s="158"/>
      <c r="R25" s="158"/>
      <c r="S25" s="158"/>
      <c r="T25" s="158"/>
      <c r="U25" s="145"/>
      <c r="V25" s="145"/>
      <c r="W25" s="145"/>
      <c r="X25" s="146" t="s">
        <v>131</v>
      </c>
      <c r="Y25" s="144"/>
      <c r="Z25" s="145"/>
      <c r="AA25" s="145"/>
      <c r="AB25" s="145"/>
      <c r="AC25" s="146" t="s">
        <v>41</v>
      </c>
      <c r="AD25" s="147"/>
      <c r="AE25" s="148" t="s">
        <v>137</v>
      </c>
      <c r="AF25" s="149" t="s">
        <v>41</v>
      </c>
      <c r="AG25" s="258"/>
      <c r="AH25" s="145"/>
      <c r="AI25" s="257" t="s">
        <v>130</v>
      </c>
      <c r="AJ25" s="144"/>
      <c r="AK25" s="145"/>
      <c r="AL25" s="145"/>
      <c r="AM25" s="145"/>
      <c r="AN25" s="146" t="s">
        <v>41</v>
      </c>
      <c r="AO25" s="147"/>
      <c r="AP25" s="148" t="s">
        <v>137</v>
      </c>
      <c r="AQ25" s="149" t="s">
        <v>41</v>
      </c>
      <c r="AR25" s="144"/>
      <c r="AS25" s="145"/>
      <c r="AT25" s="145"/>
      <c r="AU25" s="145"/>
      <c r="AV25" s="146" t="s">
        <v>41</v>
      </c>
      <c r="AW25" s="147"/>
      <c r="AX25" s="159" t="s">
        <v>137</v>
      </c>
      <c r="AY25" s="163" t="s">
        <v>41</v>
      </c>
      <c r="AZ25" s="164"/>
      <c r="BA25" s="148"/>
      <c r="BB25" s="148"/>
      <c r="BC25" s="148"/>
      <c r="BD25" s="149" t="s">
        <v>41</v>
      </c>
      <c r="BE25" s="144"/>
      <c r="BF25" s="145"/>
      <c r="BG25" s="145"/>
      <c r="BH25" s="156"/>
      <c r="BI25" s="257" t="s">
        <v>130</v>
      </c>
      <c r="BJ25" s="157"/>
      <c r="BK25" s="145"/>
      <c r="BL25" s="145"/>
      <c r="BM25" s="145"/>
      <c r="BN25" s="146" t="s">
        <v>41</v>
      </c>
      <c r="BO25" s="144"/>
      <c r="BP25" s="145"/>
      <c r="BQ25" s="145"/>
      <c r="BR25" s="145"/>
      <c r="BS25" s="146" t="s">
        <v>41</v>
      </c>
      <c r="BT25" s="148"/>
      <c r="BU25" s="148"/>
      <c r="BV25" s="148"/>
      <c r="BW25" s="149" t="s">
        <v>41</v>
      </c>
      <c r="BX25" s="51"/>
      <c r="BY25" s="51"/>
      <c r="BZ25" s="52"/>
      <c r="CA25" s="396"/>
      <c r="CB25" s="396"/>
      <c r="CC25" s="447" t="s">
        <v>42</v>
      </c>
      <c r="CD25" s="448"/>
      <c r="CE25" s="448"/>
      <c r="CF25" s="449"/>
      <c r="CG25" s="450" t="s">
        <v>136</v>
      </c>
      <c r="CH25" s="347"/>
      <c r="CI25" s="347"/>
      <c r="CJ25" s="451"/>
      <c r="CK25" s="64"/>
      <c r="CL25" s="65"/>
      <c r="CM25" s="65"/>
      <c r="CN25" s="66"/>
      <c r="CO25" s="64"/>
      <c r="CP25" s="65"/>
      <c r="CQ25" s="65"/>
      <c r="CR25" s="57"/>
      <c r="CS25" s="57"/>
      <c r="CT25" s="57"/>
      <c r="CU25" s="57"/>
      <c r="CV25" s="57"/>
      <c r="CW25" s="57"/>
      <c r="CX25" s="57" t="s">
        <v>131</v>
      </c>
      <c r="CY25" s="56"/>
      <c r="CZ25" s="57"/>
      <c r="DA25" s="57"/>
      <c r="DB25" s="57"/>
      <c r="DC25" s="57" t="s">
        <v>41</v>
      </c>
      <c r="DD25" s="58"/>
      <c r="DE25" s="59" t="s">
        <v>137</v>
      </c>
      <c r="DF25" s="59" t="s">
        <v>41</v>
      </c>
      <c r="DG25" s="67"/>
      <c r="DH25" s="57"/>
      <c r="DI25" s="68" t="s">
        <v>130</v>
      </c>
      <c r="DJ25" s="69"/>
      <c r="DK25" s="57"/>
      <c r="DL25" s="57"/>
      <c r="DM25" s="57"/>
      <c r="DN25" s="57" t="s">
        <v>41</v>
      </c>
      <c r="DO25" s="58"/>
      <c r="DP25" s="59" t="s">
        <v>137</v>
      </c>
      <c r="DQ25" s="59" t="s">
        <v>41</v>
      </c>
      <c r="DR25" s="56"/>
      <c r="DS25" s="57"/>
      <c r="DT25" s="57"/>
      <c r="DU25" s="57"/>
      <c r="DV25" s="57" t="s">
        <v>41</v>
      </c>
      <c r="DW25" s="70"/>
      <c r="DX25" s="71" t="s">
        <v>137</v>
      </c>
      <c r="DY25" s="71" t="s">
        <v>41</v>
      </c>
      <c r="DZ25" s="72"/>
      <c r="EA25" s="59"/>
      <c r="EB25" s="59"/>
      <c r="EC25" s="59"/>
      <c r="ED25" s="73" t="s">
        <v>41</v>
      </c>
      <c r="EE25" s="56"/>
      <c r="EF25" s="57"/>
      <c r="EG25" s="57"/>
      <c r="EH25" s="68"/>
      <c r="EI25" s="68" t="s">
        <v>130</v>
      </c>
      <c r="EJ25" s="74"/>
      <c r="EK25" s="57"/>
      <c r="EL25" s="57"/>
      <c r="EM25" s="57"/>
      <c r="EN25" s="57" t="s">
        <v>41</v>
      </c>
      <c r="EO25" s="69"/>
      <c r="EP25" s="57"/>
      <c r="EQ25" s="57"/>
      <c r="ER25" s="57"/>
      <c r="ES25" s="57" t="s">
        <v>41</v>
      </c>
      <c r="ET25" s="58"/>
      <c r="EU25" s="59"/>
      <c r="EV25" s="59"/>
      <c r="EW25" s="60" t="s">
        <v>41</v>
      </c>
      <c r="EX25" s="52"/>
    </row>
    <row r="26" spans="1:154" ht="9" customHeight="1" thickBot="1">
      <c r="A26" s="329"/>
      <c r="B26" s="329"/>
      <c r="C26" s="355" t="str">
        <f>IF(所得税源泉徴収簿!A2="甲欄",IF(基礎控除申告書兼配偶者控除等申告書兼所得金額調整控除申告書!AK30="","",IF(基礎控除申告書兼配偶者控除等申告書兼所得金額調整控除申告書!CA50="②","○","")),"")</f>
        <v/>
      </c>
      <c r="D26" s="355"/>
      <c r="E26" s="355"/>
      <c r="F26" s="355"/>
      <c r="G26" s="355" t="str">
        <f>IF(所得税源泉徴収簿!A2="乙欄",IF(所得税源泉徴収簿="①","○",IF(所得税源泉徴収簿="②","○","")),"")</f>
        <v/>
      </c>
      <c r="H26" s="355"/>
      <c r="I26" s="355"/>
      <c r="J26" s="355"/>
      <c r="K26" s="436" t="str">
        <f>IF(所得税源泉徴収簿!A2="甲欄",IF(基礎控除申告書兼配偶者控除等申告書兼所得金額調整控除申告書!AK30="","",IF(基礎控除申告書兼配偶者控除等申告書兼所得金額調整控除申告書!CA50="①","○","")),"")</f>
        <v/>
      </c>
      <c r="L26" s="437"/>
      <c r="M26" s="437"/>
      <c r="N26" s="438"/>
      <c r="O26" s="452" t="str">
        <f>IF(OR(C26="○",G26="○",K26="○"),IF(基礎控除申告書兼配偶者控除等申告書兼所得金額調整控除申告書!CF56&gt;0,基礎控除申告書兼配偶者控除等申告書兼所得金額調整控除申告書!CF56,IF(基礎控除申告書兼配偶者控除等申告書兼所得金額調整控除申告書!CF61&gt;0,基礎控除申告書兼配偶者控除等申告書兼所得金額調整控除申告書!CF61,0)),"")</f>
        <v/>
      </c>
      <c r="P26" s="453"/>
      <c r="Q26" s="453"/>
      <c r="R26" s="453"/>
      <c r="S26" s="453"/>
      <c r="T26" s="453"/>
      <c r="U26" s="453"/>
      <c r="V26" s="453"/>
      <c r="W26" s="453"/>
      <c r="X26" s="454"/>
      <c r="Y26" s="436">
        <f>COUNTIF('給与所得者の扶養控除等（異動）申告書'!BP36:BS36,1)</f>
        <v>0</v>
      </c>
      <c r="Z26" s="437"/>
      <c r="AA26" s="437"/>
      <c r="AB26" s="437"/>
      <c r="AC26" s="438"/>
      <c r="AD26" s="430"/>
      <c r="AE26" s="431"/>
      <c r="AF26" s="432"/>
      <c r="AG26" s="436">
        <f>COUNTIF('給与所得者の扶養控除等（異動）申告書'!BP34:BS34,1)</f>
        <v>0</v>
      </c>
      <c r="AH26" s="437"/>
      <c r="AI26" s="438"/>
      <c r="AJ26" s="436">
        <f>COUNTIF('給与所得者の扶養控除等（異動）申告書'!BP35:BS35,1)</f>
        <v>0</v>
      </c>
      <c r="AK26" s="437"/>
      <c r="AL26" s="437"/>
      <c r="AM26" s="437"/>
      <c r="AN26" s="438"/>
      <c r="AO26" s="430"/>
      <c r="AP26" s="431"/>
      <c r="AQ26" s="432"/>
      <c r="AR26" s="436">
        <f>IF(COUNTIF('給与所得者の扶養控除等（異動）申告書'!BP34:BS36,1)&gt;0,"",COUNTIF('給与所得者の扶養控除等（異動）申告書'!I35,"&lt;&gt;")+COUNTIF('給与所得者の扶養控除等（異動）申告書'!I42,"&lt;&gt;")+COUNTIF('給与所得者の扶養控除等（異動）申告書'!I49,"&lt;&gt;")+COUNTIF('給与所得者の扶養控除等（異動）申告書'!I56,"&lt;&gt;"))</f>
        <v>0</v>
      </c>
      <c r="AS26" s="437"/>
      <c r="AT26" s="437"/>
      <c r="AU26" s="437"/>
      <c r="AV26" s="438"/>
      <c r="AW26" s="430"/>
      <c r="AX26" s="431"/>
      <c r="AY26" s="432"/>
      <c r="AZ26" s="430"/>
      <c r="BA26" s="431"/>
      <c r="BB26" s="431"/>
      <c r="BC26" s="431"/>
      <c r="BD26" s="432"/>
      <c r="BE26" s="436">
        <f>IF('給与所得者の扶養控除等（異動）申告書'!BR73="○",COUNTIF('給与所得者の扶養控除等（異動）申告書'!BQ73,"○")+'給与所得者の扶養控除等（異動）申告書'!Z71,COUNTIF('給与所得者の扶養控除等（異動）申告書'!BQ73,"○"))</f>
        <v>0</v>
      </c>
      <c r="BF26" s="437"/>
      <c r="BG26" s="437"/>
      <c r="BH26" s="437"/>
      <c r="BI26" s="438"/>
      <c r="BJ26" s="436">
        <f>IF('給与所得者の扶養控除等（異動）申告書'!BR71="○",COUNTIF('給与所得者の扶養控除等（異動）申告書'!BQ71,"○")+'給与所得者の扶養控除等（異動）申告書'!Z68,COUNTIF('給与所得者の扶養控除等（異動）申告書'!BQ71,"○"))</f>
        <v>0</v>
      </c>
      <c r="BK26" s="437"/>
      <c r="BL26" s="437"/>
      <c r="BM26" s="437"/>
      <c r="BN26" s="438"/>
      <c r="BO26" s="436">
        <f>IF('給与所得者の扶養控除等（異動）申告書'!BR69="○",COUNTIF('給与所得者の扶養控除等（異動）申告書'!BQ69,"○")+'給与所得者の扶養控除等（異動）申告書'!Z65,COUNTIF('給与所得者の扶養控除等（異動）申告書'!BQ69,"○"))</f>
        <v>0</v>
      </c>
      <c r="BP26" s="437"/>
      <c r="BQ26" s="437"/>
      <c r="BR26" s="437"/>
      <c r="BS26" s="438"/>
      <c r="BT26" s="431"/>
      <c r="BU26" s="431"/>
      <c r="BV26" s="431"/>
      <c r="BW26" s="432"/>
      <c r="BX26" s="51"/>
      <c r="BY26" s="51"/>
      <c r="BZ26" s="52"/>
      <c r="CA26" s="396"/>
      <c r="CB26" s="396"/>
      <c r="CC26" s="442" t="str">
        <f>IF(C26="","",C26)</f>
        <v/>
      </c>
      <c r="CD26" s="353"/>
      <c r="CE26" s="353"/>
      <c r="CF26" s="443"/>
      <c r="CG26" s="352" t="str">
        <f>IF(G26="","",G26)</f>
        <v/>
      </c>
      <c r="CH26" s="353"/>
      <c r="CI26" s="353"/>
      <c r="CJ26" s="497"/>
      <c r="CK26" s="492" t="str">
        <f>IF(K26="","",K26)</f>
        <v/>
      </c>
      <c r="CL26" s="485"/>
      <c r="CM26" s="485"/>
      <c r="CN26" s="495"/>
      <c r="CO26" s="499" t="str">
        <f>IF(O26="","",O26)</f>
        <v/>
      </c>
      <c r="CP26" s="500"/>
      <c r="CQ26" s="500"/>
      <c r="CR26" s="500"/>
      <c r="CS26" s="500"/>
      <c r="CT26" s="500"/>
      <c r="CU26" s="500"/>
      <c r="CV26" s="500"/>
      <c r="CW26" s="500"/>
      <c r="CX26" s="500"/>
      <c r="CY26" s="492">
        <f>IF(Y26="","",Y26)</f>
        <v>0</v>
      </c>
      <c r="CZ26" s="485"/>
      <c r="DA26" s="485"/>
      <c r="DB26" s="485"/>
      <c r="DC26" s="485"/>
      <c r="DD26" s="484" t="str">
        <f>IF(AD26="","",AD26)</f>
        <v/>
      </c>
      <c r="DE26" s="485"/>
      <c r="DF26" s="485"/>
      <c r="DG26" s="492">
        <f>IF(AG26="","",AG26)</f>
        <v>0</v>
      </c>
      <c r="DH26" s="485"/>
      <c r="DI26" s="485"/>
      <c r="DJ26" s="484">
        <f>IF(AJ26="","",AJ26)</f>
        <v>0</v>
      </c>
      <c r="DK26" s="485"/>
      <c r="DL26" s="485"/>
      <c r="DM26" s="485"/>
      <c r="DN26" s="485"/>
      <c r="DO26" s="484" t="str">
        <f>IF(AO26="","",AO26)</f>
        <v/>
      </c>
      <c r="DP26" s="485"/>
      <c r="DQ26" s="485"/>
      <c r="DR26" s="492">
        <f>IF(AR26="","",AR26)</f>
        <v>0</v>
      </c>
      <c r="DS26" s="485"/>
      <c r="DT26" s="485"/>
      <c r="DU26" s="485"/>
      <c r="DV26" s="485"/>
      <c r="DW26" s="492" t="str">
        <f>IF(AW26="","",AW26)</f>
        <v/>
      </c>
      <c r="DX26" s="485"/>
      <c r="DY26" s="485"/>
      <c r="DZ26" s="484" t="str">
        <f>IF(AZ26="","",AZ26)</f>
        <v/>
      </c>
      <c r="EA26" s="485"/>
      <c r="EB26" s="485"/>
      <c r="EC26" s="485"/>
      <c r="ED26" s="495"/>
      <c r="EE26" s="492">
        <f>IF(BE26="","",BE26)</f>
        <v>0</v>
      </c>
      <c r="EF26" s="485"/>
      <c r="EG26" s="485"/>
      <c r="EH26" s="485"/>
      <c r="EI26" s="485"/>
      <c r="EJ26" s="484">
        <f>IF(BJ26="","",BJ26)</f>
        <v>0</v>
      </c>
      <c r="EK26" s="485"/>
      <c r="EL26" s="485"/>
      <c r="EM26" s="485"/>
      <c r="EN26" s="485"/>
      <c r="EO26" s="484">
        <f>IF(BO26="","",BO26)</f>
        <v>0</v>
      </c>
      <c r="EP26" s="485"/>
      <c r="EQ26" s="485"/>
      <c r="ER26" s="485"/>
      <c r="ES26" s="485"/>
      <c r="ET26" s="484" t="str">
        <f>IF(BT26="","",BT26)</f>
        <v/>
      </c>
      <c r="EU26" s="485"/>
      <c r="EV26" s="485"/>
      <c r="EW26" s="488"/>
      <c r="EX26" s="52"/>
    </row>
    <row r="27" spans="1:154" ht="9" customHeight="1" thickBot="1">
      <c r="A27" s="329"/>
      <c r="B27" s="329"/>
      <c r="C27" s="355"/>
      <c r="D27" s="355"/>
      <c r="E27" s="355"/>
      <c r="F27" s="355"/>
      <c r="G27" s="355"/>
      <c r="H27" s="355"/>
      <c r="I27" s="355"/>
      <c r="J27" s="355"/>
      <c r="K27" s="436"/>
      <c r="L27" s="437"/>
      <c r="M27" s="437"/>
      <c r="N27" s="438"/>
      <c r="O27" s="452"/>
      <c r="P27" s="453"/>
      <c r="Q27" s="453"/>
      <c r="R27" s="453"/>
      <c r="S27" s="453"/>
      <c r="T27" s="453"/>
      <c r="U27" s="453"/>
      <c r="V27" s="453"/>
      <c r="W27" s="453"/>
      <c r="X27" s="454"/>
      <c r="Y27" s="436"/>
      <c r="Z27" s="437"/>
      <c r="AA27" s="437"/>
      <c r="AB27" s="437"/>
      <c r="AC27" s="438"/>
      <c r="AD27" s="430"/>
      <c r="AE27" s="431"/>
      <c r="AF27" s="432"/>
      <c r="AG27" s="436"/>
      <c r="AH27" s="437"/>
      <c r="AI27" s="438"/>
      <c r="AJ27" s="436"/>
      <c r="AK27" s="437"/>
      <c r="AL27" s="437"/>
      <c r="AM27" s="437"/>
      <c r="AN27" s="438"/>
      <c r="AO27" s="430"/>
      <c r="AP27" s="431"/>
      <c r="AQ27" s="432"/>
      <c r="AR27" s="436"/>
      <c r="AS27" s="437"/>
      <c r="AT27" s="437"/>
      <c r="AU27" s="437"/>
      <c r="AV27" s="438"/>
      <c r="AW27" s="430"/>
      <c r="AX27" s="431"/>
      <c r="AY27" s="432"/>
      <c r="AZ27" s="430"/>
      <c r="BA27" s="431"/>
      <c r="BB27" s="431"/>
      <c r="BC27" s="431"/>
      <c r="BD27" s="432"/>
      <c r="BE27" s="436"/>
      <c r="BF27" s="437"/>
      <c r="BG27" s="437"/>
      <c r="BH27" s="437"/>
      <c r="BI27" s="438"/>
      <c r="BJ27" s="436"/>
      <c r="BK27" s="437"/>
      <c r="BL27" s="437"/>
      <c r="BM27" s="437"/>
      <c r="BN27" s="438"/>
      <c r="BO27" s="436"/>
      <c r="BP27" s="437"/>
      <c r="BQ27" s="437"/>
      <c r="BR27" s="437"/>
      <c r="BS27" s="438"/>
      <c r="BT27" s="431"/>
      <c r="BU27" s="431"/>
      <c r="BV27" s="431"/>
      <c r="BW27" s="432"/>
      <c r="BX27" s="51"/>
      <c r="BY27" s="51"/>
      <c r="BZ27" s="52"/>
      <c r="CA27" s="396"/>
      <c r="CB27" s="396"/>
      <c r="CC27" s="442"/>
      <c r="CD27" s="353"/>
      <c r="CE27" s="353"/>
      <c r="CF27" s="443"/>
      <c r="CG27" s="352"/>
      <c r="CH27" s="353"/>
      <c r="CI27" s="353"/>
      <c r="CJ27" s="497"/>
      <c r="CK27" s="492"/>
      <c r="CL27" s="485"/>
      <c r="CM27" s="485"/>
      <c r="CN27" s="495"/>
      <c r="CO27" s="499"/>
      <c r="CP27" s="500"/>
      <c r="CQ27" s="500"/>
      <c r="CR27" s="500"/>
      <c r="CS27" s="500"/>
      <c r="CT27" s="500"/>
      <c r="CU27" s="500"/>
      <c r="CV27" s="500"/>
      <c r="CW27" s="500"/>
      <c r="CX27" s="500"/>
      <c r="CY27" s="492"/>
      <c r="CZ27" s="485"/>
      <c r="DA27" s="485"/>
      <c r="DB27" s="485"/>
      <c r="DC27" s="485"/>
      <c r="DD27" s="484"/>
      <c r="DE27" s="485"/>
      <c r="DF27" s="485"/>
      <c r="DG27" s="492"/>
      <c r="DH27" s="485"/>
      <c r="DI27" s="485"/>
      <c r="DJ27" s="484"/>
      <c r="DK27" s="485"/>
      <c r="DL27" s="485"/>
      <c r="DM27" s="485"/>
      <c r="DN27" s="485"/>
      <c r="DO27" s="484"/>
      <c r="DP27" s="485"/>
      <c r="DQ27" s="485"/>
      <c r="DR27" s="492"/>
      <c r="DS27" s="485"/>
      <c r="DT27" s="485"/>
      <c r="DU27" s="485"/>
      <c r="DV27" s="485"/>
      <c r="DW27" s="492"/>
      <c r="DX27" s="485"/>
      <c r="DY27" s="485"/>
      <c r="DZ27" s="484"/>
      <c r="EA27" s="485"/>
      <c r="EB27" s="485"/>
      <c r="EC27" s="485"/>
      <c r="ED27" s="495"/>
      <c r="EE27" s="492"/>
      <c r="EF27" s="485"/>
      <c r="EG27" s="485"/>
      <c r="EH27" s="485"/>
      <c r="EI27" s="485"/>
      <c r="EJ27" s="484"/>
      <c r="EK27" s="485"/>
      <c r="EL27" s="485"/>
      <c r="EM27" s="485"/>
      <c r="EN27" s="485"/>
      <c r="EO27" s="484"/>
      <c r="EP27" s="485"/>
      <c r="EQ27" s="485"/>
      <c r="ER27" s="485"/>
      <c r="ES27" s="485"/>
      <c r="ET27" s="484"/>
      <c r="EU27" s="485"/>
      <c r="EV27" s="485"/>
      <c r="EW27" s="488"/>
      <c r="EX27" s="52"/>
    </row>
    <row r="28" spans="1:154" ht="9" customHeight="1" thickBot="1">
      <c r="A28" s="329"/>
      <c r="B28" s="329"/>
      <c r="C28" s="355"/>
      <c r="D28" s="355"/>
      <c r="E28" s="355"/>
      <c r="F28" s="355"/>
      <c r="G28" s="355"/>
      <c r="H28" s="355"/>
      <c r="I28" s="355"/>
      <c r="J28" s="355"/>
      <c r="K28" s="439"/>
      <c r="L28" s="440"/>
      <c r="M28" s="440"/>
      <c r="N28" s="441"/>
      <c r="O28" s="455"/>
      <c r="P28" s="456"/>
      <c r="Q28" s="456"/>
      <c r="R28" s="456"/>
      <c r="S28" s="456"/>
      <c r="T28" s="456"/>
      <c r="U28" s="456"/>
      <c r="V28" s="456"/>
      <c r="W28" s="456"/>
      <c r="X28" s="457"/>
      <c r="Y28" s="439"/>
      <c r="Z28" s="440"/>
      <c r="AA28" s="440"/>
      <c r="AB28" s="440"/>
      <c r="AC28" s="441"/>
      <c r="AD28" s="433"/>
      <c r="AE28" s="434"/>
      <c r="AF28" s="435"/>
      <c r="AG28" s="439"/>
      <c r="AH28" s="440"/>
      <c r="AI28" s="441"/>
      <c r="AJ28" s="439"/>
      <c r="AK28" s="440"/>
      <c r="AL28" s="440"/>
      <c r="AM28" s="440"/>
      <c r="AN28" s="441"/>
      <c r="AO28" s="433"/>
      <c r="AP28" s="434"/>
      <c r="AQ28" s="435"/>
      <c r="AR28" s="439"/>
      <c r="AS28" s="440"/>
      <c r="AT28" s="440"/>
      <c r="AU28" s="440"/>
      <c r="AV28" s="441"/>
      <c r="AW28" s="433"/>
      <c r="AX28" s="434"/>
      <c r="AY28" s="435"/>
      <c r="AZ28" s="433"/>
      <c r="BA28" s="434"/>
      <c r="BB28" s="434"/>
      <c r="BC28" s="434"/>
      <c r="BD28" s="435"/>
      <c r="BE28" s="439"/>
      <c r="BF28" s="440"/>
      <c r="BG28" s="440"/>
      <c r="BH28" s="440"/>
      <c r="BI28" s="441"/>
      <c r="BJ28" s="439"/>
      <c r="BK28" s="440"/>
      <c r="BL28" s="440"/>
      <c r="BM28" s="440"/>
      <c r="BN28" s="441"/>
      <c r="BO28" s="439"/>
      <c r="BP28" s="440"/>
      <c r="BQ28" s="440"/>
      <c r="BR28" s="440"/>
      <c r="BS28" s="441"/>
      <c r="BT28" s="434"/>
      <c r="BU28" s="434"/>
      <c r="BV28" s="434"/>
      <c r="BW28" s="435"/>
      <c r="BX28" s="51"/>
      <c r="BY28" s="51"/>
      <c r="BZ28" s="52"/>
      <c r="CA28" s="396"/>
      <c r="CB28" s="396"/>
      <c r="CC28" s="444"/>
      <c r="CD28" s="445"/>
      <c r="CE28" s="445"/>
      <c r="CF28" s="446"/>
      <c r="CG28" s="352"/>
      <c r="CH28" s="353"/>
      <c r="CI28" s="353"/>
      <c r="CJ28" s="497"/>
      <c r="CK28" s="493"/>
      <c r="CL28" s="487"/>
      <c r="CM28" s="487"/>
      <c r="CN28" s="498"/>
      <c r="CO28" s="501"/>
      <c r="CP28" s="502"/>
      <c r="CQ28" s="502"/>
      <c r="CR28" s="502"/>
      <c r="CS28" s="502"/>
      <c r="CT28" s="502"/>
      <c r="CU28" s="502"/>
      <c r="CV28" s="502"/>
      <c r="CW28" s="502"/>
      <c r="CX28" s="502"/>
      <c r="CY28" s="493"/>
      <c r="CZ28" s="487"/>
      <c r="DA28" s="487"/>
      <c r="DB28" s="487"/>
      <c r="DC28" s="487"/>
      <c r="DD28" s="489"/>
      <c r="DE28" s="490"/>
      <c r="DF28" s="490"/>
      <c r="DG28" s="493"/>
      <c r="DH28" s="487"/>
      <c r="DI28" s="487"/>
      <c r="DJ28" s="486"/>
      <c r="DK28" s="487"/>
      <c r="DL28" s="487"/>
      <c r="DM28" s="487"/>
      <c r="DN28" s="487"/>
      <c r="DO28" s="489"/>
      <c r="DP28" s="490"/>
      <c r="DQ28" s="490"/>
      <c r="DR28" s="493"/>
      <c r="DS28" s="487"/>
      <c r="DT28" s="487"/>
      <c r="DU28" s="487"/>
      <c r="DV28" s="487"/>
      <c r="DW28" s="494"/>
      <c r="DX28" s="490"/>
      <c r="DY28" s="490"/>
      <c r="DZ28" s="489"/>
      <c r="EA28" s="490"/>
      <c r="EB28" s="490"/>
      <c r="EC28" s="490"/>
      <c r="ED28" s="496"/>
      <c r="EE28" s="493"/>
      <c r="EF28" s="487"/>
      <c r="EG28" s="487"/>
      <c r="EH28" s="487"/>
      <c r="EI28" s="487"/>
      <c r="EJ28" s="486"/>
      <c r="EK28" s="487"/>
      <c r="EL28" s="487"/>
      <c r="EM28" s="487"/>
      <c r="EN28" s="487"/>
      <c r="EO28" s="486"/>
      <c r="EP28" s="487"/>
      <c r="EQ28" s="487"/>
      <c r="ER28" s="487"/>
      <c r="ES28" s="487"/>
      <c r="ET28" s="489"/>
      <c r="EU28" s="490"/>
      <c r="EV28" s="490"/>
      <c r="EW28" s="491"/>
      <c r="EX28" s="52"/>
    </row>
    <row r="29" spans="1:154" ht="9" customHeight="1" thickBot="1">
      <c r="A29" s="329"/>
      <c r="B29" s="329"/>
      <c r="C29" s="418" t="s">
        <v>138</v>
      </c>
      <c r="D29" s="418"/>
      <c r="E29" s="418"/>
      <c r="F29" s="418"/>
      <c r="G29" s="418"/>
      <c r="H29" s="418"/>
      <c r="I29" s="418"/>
      <c r="J29" s="418"/>
      <c r="K29" s="418"/>
      <c r="L29" s="418"/>
      <c r="M29" s="418"/>
      <c r="N29" s="418"/>
      <c r="O29" s="418"/>
      <c r="P29" s="418"/>
      <c r="Q29" s="418"/>
      <c r="R29" s="418"/>
      <c r="S29" s="418"/>
      <c r="T29" s="418"/>
      <c r="U29" s="418"/>
      <c r="V29" s="386" t="s">
        <v>139</v>
      </c>
      <c r="W29" s="386"/>
      <c r="X29" s="386"/>
      <c r="Y29" s="386"/>
      <c r="Z29" s="386"/>
      <c r="AA29" s="386"/>
      <c r="AB29" s="386"/>
      <c r="AC29" s="386"/>
      <c r="AD29" s="386"/>
      <c r="AE29" s="386"/>
      <c r="AF29" s="386"/>
      <c r="AG29" s="386"/>
      <c r="AH29" s="386"/>
      <c r="AI29" s="386"/>
      <c r="AJ29" s="386"/>
      <c r="AK29" s="386"/>
      <c r="AL29" s="386"/>
      <c r="AM29" s="386"/>
      <c r="AN29" s="386" t="s">
        <v>140</v>
      </c>
      <c r="AO29" s="386"/>
      <c r="AP29" s="386"/>
      <c r="AQ29" s="386"/>
      <c r="AR29" s="386"/>
      <c r="AS29" s="386"/>
      <c r="AT29" s="386"/>
      <c r="AU29" s="386"/>
      <c r="AV29" s="386"/>
      <c r="AW29" s="386"/>
      <c r="AX29" s="386"/>
      <c r="AY29" s="386"/>
      <c r="AZ29" s="386"/>
      <c r="BA29" s="386"/>
      <c r="BB29" s="386"/>
      <c r="BC29" s="386"/>
      <c r="BD29" s="386"/>
      <c r="BE29" s="386"/>
      <c r="BF29" s="386" t="s">
        <v>141</v>
      </c>
      <c r="BG29" s="386"/>
      <c r="BH29" s="386"/>
      <c r="BI29" s="386"/>
      <c r="BJ29" s="386"/>
      <c r="BK29" s="386"/>
      <c r="BL29" s="386"/>
      <c r="BM29" s="386"/>
      <c r="BN29" s="386"/>
      <c r="BO29" s="386"/>
      <c r="BP29" s="386"/>
      <c r="BQ29" s="386"/>
      <c r="BR29" s="386"/>
      <c r="BS29" s="386"/>
      <c r="BT29" s="386"/>
      <c r="BU29" s="386"/>
      <c r="BV29" s="386"/>
      <c r="BW29" s="386"/>
      <c r="BX29" s="51"/>
      <c r="BY29" s="51"/>
      <c r="BZ29" s="52"/>
      <c r="CA29" s="396"/>
      <c r="CB29" s="396"/>
      <c r="CC29" s="470" t="s">
        <v>138</v>
      </c>
      <c r="CD29" s="470"/>
      <c r="CE29" s="470"/>
      <c r="CF29" s="470"/>
      <c r="CG29" s="404"/>
      <c r="CH29" s="404"/>
      <c r="CI29" s="404"/>
      <c r="CJ29" s="404"/>
      <c r="CK29" s="470"/>
      <c r="CL29" s="470"/>
      <c r="CM29" s="470"/>
      <c r="CN29" s="470"/>
      <c r="CO29" s="470"/>
      <c r="CP29" s="470"/>
      <c r="CQ29" s="470"/>
      <c r="CR29" s="470"/>
      <c r="CS29" s="470"/>
      <c r="CT29" s="470"/>
      <c r="CU29" s="470"/>
      <c r="CV29" s="475" t="s">
        <v>139</v>
      </c>
      <c r="CW29" s="475"/>
      <c r="CX29" s="475"/>
      <c r="CY29" s="475"/>
      <c r="CZ29" s="475"/>
      <c r="DA29" s="475"/>
      <c r="DB29" s="475"/>
      <c r="DC29" s="475"/>
      <c r="DD29" s="347"/>
      <c r="DE29" s="347"/>
      <c r="DF29" s="347"/>
      <c r="DG29" s="475"/>
      <c r="DH29" s="475"/>
      <c r="DI29" s="475"/>
      <c r="DJ29" s="475"/>
      <c r="DK29" s="475"/>
      <c r="DL29" s="475"/>
      <c r="DM29" s="475"/>
      <c r="DN29" s="475" t="s">
        <v>140</v>
      </c>
      <c r="DO29" s="347"/>
      <c r="DP29" s="347"/>
      <c r="DQ29" s="347"/>
      <c r="DR29" s="475"/>
      <c r="DS29" s="475"/>
      <c r="DT29" s="475"/>
      <c r="DU29" s="475"/>
      <c r="DV29" s="475"/>
      <c r="DW29" s="347"/>
      <c r="DX29" s="347"/>
      <c r="DY29" s="347"/>
      <c r="DZ29" s="347"/>
      <c r="EA29" s="347"/>
      <c r="EB29" s="347"/>
      <c r="EC29" s="347"/>
      <c r="ED29" s="347"/>
      <c r="EE29" s="475"/>
      <c r="EF29" s="475" t="s">
        <v>141</v>
      </c>
      <c r="EG29" s="475"/>
      <c r="EH29" s="475"/>
      <c r="EI29" s="475"/>
      <c r="EJ29" s="475"/>
      <c r="EK29" s="475"/>
      <c r="EL29" s="475"/>
      <c r="EM29" s="475"/>
      <c r="EN29" s="475"/>
      <c r="EO29" s="475"/>
      <c r="EP29" s="475"/>
      <c r="EQ29" s="475"/>
      <c r="ER29" s="475"/>
      <c r="ES29" s="475"/>
      <c r="ET29" s="347"/>
      <c r="EU29" s="347"/>
      <c r="EV29" s="347"/>
      <c r="EW29" s="347"/>
      <c r="EX29" s="52"/>
    </row>
    <row r="30" spans="1:154" ht="9" customHeight="1" thickBot="1">
      <c r="A30" s="476" t="s">
        <v>209</v>
      </c>
      <c r="B30" s="476"/>
      <c r="C30" s="418"/>
      <c r="D30" s="418"/>
      <c r="E30" s="418"/>
      <c r="F30" s="418"/>
      <c r="G30" s="418"/>
      <c r="H30" s="418"/>
      <c r="I30" s="418"/>
      <c r="J30" s="418"/>
      <c r="K30" s="418"/>
      <c r="L30" s="418"/>
      <c r="M30" s="418"/>
      <c r="N30" s="418"/>
      <c r="O30" s="418"/>
      <c r="P30" s="418"/>
      <c r="Q30" s="418"/>
      <c r="R30" s="418"/>
      <c r="S30" s="418"/>
      <c r="T30" s="418"/>
      <c r="U30" s="418"/>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6"/>
      <c r="BL30" s="386"/>
      <c r="BM30" s="386"/>
      <c r="BN30" s="386"/>
      <c r="BO30" s="386"/>
      <c r="BP30" s="386"/>
      <c r="BQ30" s="386"/>
      <c r="BR30" s="386"/>
      <c r="BS30" s="386"/>
      <c r="BT30" s="386"/>
      <c r="BU30" s="386"/>
      <c r="BV30" s="386"/>
      <c r="BW30" s="386"/>
      <c r="BX30" s="51"/>
      <c r="BY30" s="51"/>
      <c r="BZ30" s="52"/>
      <c r="CA30" s="477" t="s">
        <v>209</v>
      </c>
      <c r="CB30" s="477"/>
      <c r="CC30" s="404"/>
      <c r="CD30" s="404"/>
      <c r="CE30" s="404"/>
      <c r="CF30" s="404"/>
      <c r="CG30" s="404"/>
      <c r="CH30" s="404"/>
      <c r="CI30" s="404"/>
      <c r="CJ30" s="404"/>
      <c r="CK30" s="404"/>
      <c r="CL30" s="404"/>
      <c r="CM30" s="404"/>
      <c r="CN30" s="404"/>
      <c r="CO30" s="404"/>
      <c r="CP30" s="404"/>
      <c r="CQ30" s="404"/>
      <c r="CR30" s="404"/>
      <c r="CS30" s="404"/>
      <c r="CT30" s="404"/>
      <c r="CU30" s="404"/>
      <c r="CV30" s="347"/>
      <c r="CW30" s="347"/>
      <c r="CX30" s="347"/>
      <c r="CY30" s="347"/>
      <c r="CZ30" s="347"/>
      <c r="DA30" s="347"/>
      <c r="DB30" s="347"/>
      <c r="DC30" s="347"/>
      <c r="DD30" s="347"/>
      <c r="DE30" s="347"/>
      <c r="DF30" s="347"/>
      <c r="DG30" s="347"/>
      <c r="DH30" s="347"/>
      <c r="DI30" s="347"/>
      <c r="DJ30" s="347"/>
      <c r="DK30" s="347"/>
      <c r="DL30" s="347"/>
      <c r="DM30" s="347"/>
      <c r="DN30" s="347"/>
      <c r="DO30" s="347"/>
      <c r="DP30" s="347"/>
      <c r="DQ30" s="347"/>
      <c r="DR30" s="347"/>
      <c r="DS30" s="347"/>
      <c r="DT30" s="347"/>
      <c r="DU30" s="347"/>
      <c r="DV30" s="347"/>
      <c r="DW30" s="347"/>
      <c r="DX30" s="347"/>
      <c r="DY30" s="347"/>
      <c r="DZ30" s="347"/>
      <c r="EA30" s="347"/>
      <c r="EB30" s="347"/>
      <c r="EC30" s="347"/>
      <c r="ED30" s="347"/>
      <c r="EE30" s="347"/>
      <c r="EF30" s="347"/>
      <c r="EG30" s="347"/>
      <c r="EH30" s="347"/>
      <c r="EI30" s="347"/>
      <c r="EJ30" s="347"/>
      <c r="EK30" s="347"/>
      <c r="EL30" s="347"/>
      <c r="EM30" s="347"/>
      <c r="EN30" s="347"/>
      <c r="EO30" s="347"/>
      <c r="EP30" s="347"/>
      <c r="EQ30" s="347"/>
      <c r="ER30" s="347"/>
      <c r="ES30" s="347"/>
      <c r="ET30" s="347"/>
      <c r="EU30" s="347"/>
      <c r="EV30" s="347"/>
      <c r="EW30" s="347"/>
      <c r="EX30" s="52"/>
    </row>
    <row r="31" spans="1:154" ht="9" customHeight="1">
      <c r="A31" s="476"/>
      <c r="B31" s="476"/>
      <c r="C31" s="144" t="s">
        <v>130</v>
      </c>
      <c r="D31" s="145"/>
      <c r="E31" s="145"/>
      <c r="F31" s="145"/>
      <c r="G31" s="145"/>
      <c r="H31" s="145"/>
      <c r="I31" s="145"/>
      <c r="J31" s="145"/>
      <c r="K31" s="145"/>
      <c r="L31" s="145"/>
      <c r="M31" s="145"/>
      <c r="N31" s="145"/>
      <c r="O31" s="145"/>
      <c r="P31" s="145"/>
      <c r="Q31" s="145"/>
      <c r="R31" s="145"/>
      <c r="S31" s="145"/>
      <c r="T31" s="145"/>
      <c r="U31" s="146" t="s">
        <v>131</v>
      </c>
      <c r="V31" s="157"/>
      <c r="W31" s="156"/>
      <c r="X31" s="156"/>
      <c r="Y31" s="156"/>
      <c r="Z31" s="156"/>
      <c r="AA31" s="156"/>
      <c r="AB31" s="156"/>
      <c r="AC31" s="156"/>
      <c r="AD31" s="145"/>
      <c r="AE31" s="145"/>
      <c r="AF31" s="156"/>
      <c r="AG31" s="156"/>
      <c r="AH31" s="156"/>
      <c r="AI31" s="145"/>
      <c r="AJ31" s="145"/>
      <c r="AK31" s="145"/>
      <c r="AL31" s="145"/>
      <c r="AM31" s="146" t="s">
        <v>131</v>
      </c>
      <c r="AN31" s="157"/>
      <c r="AO31" s="156"/>
      <c r="AP31" s="156"/>
      <c r="AQ31" s="156"/>
      <c r="AR31" s="156"/>
      <c r="AS31" s="156"/>
      <c r="AT31" s="156"/>
      <c r="AU31" s="156"/>
      <c r="AV31" s="145"/>
      <c r="AW31" s="145"/>
      <c r="AX31" s="156"/>
      <c r="AY31" s="156"/>
      <c r="AZ31" s="156"/>
      <c r="BA31" s="145"/>
      <c r="BB31" s="145"/>
      <c r="BC31" s="145"/>
      <c r="BD31" s="145"/>
      <c r="BE31" s="146" t="s">
        <v>131</v>
      </c>
      <c r="BF31" s="156"/>
      <c r="BG31" s="156"/>
      <c r="BH31" s="156"/>
      <c r="BI31" s="156"/>
      <c r="BJ31" s="156"/>
      <c r="BK31" s="156"/>
      <c r="BL31" s="156"/>
      <c r="BM31" s="156"/>
      <c r="BN31" s="145"/>
      <c r="BO31" s="145"/>
      <c r="BP31" s="156"/>
      <c r="BQ31" s="156"/>
      <c r="BR31" s="156"/>
      <c r="BS31" s="145"/>
      <c r="BT31" s="145"/>
      <c r="BU31" s="145"/>
      <c r="BV31" s="145"/>
      <c r="BW31" s="146" t="s">
        <v>131</v>
      </c>
      <c r="BX31" s="51"/>
      <c r="BY31" s="51"/>
      <c r="BZ31" s="52"/>
      <c r="CA31" s="477"/>
      <c r="CB31" s="477"/>
      <c r="CC31" s="58" t="s">
        <v>130</v>
      </c>
      <c r="CD31" s="59"/>
      <c r="CE31" s="59"/>
      <c r="CF31" s="59"/>
      <c r="CG31" s="59"/>
      <c r="CH31" s="59"/>
      <c r="CI31" s="59"/>
      <c r="CJ31" s="59"/>
      <c r="CK31" s="59"/>
      <c r="CL31" s="59"/>
      <c r="CM31" s="59"/>
      <c r="CN31" s="59"/>
      <c r="CO31" s="59"/>
      <c r="CP31" s="59"/>
      <c r="CQ31" s="59"/>
      <c r="CR31" s="59"/>
      <c r="CS31" s="59"/>
      <c r="CT31" s="59"/>
      <c r="CU31" s="59" t="s">
        <v>131</v>
      </c>
      <c r="CV31" s="72"/>
      <c r="CW31" s="71"/>
      <c r="CX31" s="71"/>
      <c r="CY31" s="71"/>
      <c r="CZ31" s="71"/>
      <c r="DA31" s="71"/>
      <c r="DB31" s="71"/>
      <c r="DC31" s="71"/>
      <c r="DD31" s="59"/>
      <c r="DE31" s="59"/>
      <c r="DF31" s="71"/>
      <c r="DG31" s="71"/>
      <c r="DH31" s="71"/>
      <c r="DI31" s="59"/>
      <c r="DJ31" s="59"/>
      <c r="DK31" s="59"/>
      <c r="DL31" s="59"/>
      <c r="DM31" s="59" t="s">
        <v>131</v>
      </c>
      <c r="DN31" s="72"/>
      <c r="DO31" s="71"/>
      <c r="DP31" s="71"/>
      <c r="DQ31" s="71"/>
      <c r="DR31" s="71"/>
      <c r="DS31" s="71"/>
      <c r="DT31" s="71"/>
      <c r="DU31" s="71"/>
      <c r="DV31" s="59"/>
      <c r="DW31" s="59"/>
      <c r="DX31" s="71"/>
      <c r="DY31" s="71"/>
      <c r="DZ31" s="71"/>
      <c r="EA31" s="59"/>
      <c r="EB31" s="59"/>
      <c r="EC31" s="59"/>
      <c r="ED31" s="59"/>
      <c r="EE31" s="59" t="s">
        <v>131</v>
      </c>
      <c r="EF31" s="72"/>
      <c r="EG31" s="71"/>
      <c r="EH31" s="71"/>
      <c r="EI31" s="71"/>
      <c r="EJ31" s="71"/>
      <c r="EK31" s="71"/>
      <c r="EL31" s="71"/>
      <c r="EM31" s="71"/>
      <c r="EN31" s="59"/>
      <c r="EO31" s="59"/>
      <c r="EP31" s="71"/>
      <c r="EQ31" s="71"/>
      <c r="ER31" s="71"/>
      <c r="ES31" s="59"/>
      <c r="ET31" s="59"/>
      <c r="EU31" s="59"/>
      <c r="EV31" s="59"/>
      <c r="EW31" s="60" t="s">
        <v>131</v>
      </c>
      <c r="EX31" s="52"/>
    </row>
    <row r="32" spans="1:154" ht="9" customHeight="1">
      <c r="A32" s="135"/>
      <c r="B32" s="135"/>
      <c r="C32" s="478">
        <f>所得税源泉徴収簿!AT49+所得税源泉徴収簿!AT52+所得税源泉徴収簿!AT55</f>
        <v>0</v>
      </c>
      <c r="D32" s="479"/>
      <c r="E32" s="479"/>
      <c r="F32" s="479"/>
      <c r="G32" s="479"/>
      <c r="H32" s="479"/>
      <c r="I32" s="479"/>
      <c r="J32" s="479"/>
      <c r="K32" s="479"/>
      <c r="L32" s="479"/>
      <c r="M32" s="479"/>
      <c r="N32" s="479"/>
      <c r="O32" s="479"/>
      <c r="P32" s="479"/>
      <c r="Q32" s="479"/>
      <c r="R32" s="479"/>
      <c r="S32" s="479"/>
      <c r="T32" s="479"/>
      <c r="U32" s="480"/>
      <c r="V32" s="478">
        <f>所得税源泉徴収簿!AT58</f>
        <v>0</v>
      </c>
      <c r="W32" s="479"/>
      <c r="X32" s="479"/>
      <c r="Y32" s="479"/>
      <c r="Z32" s="479"/>
      <c r="AA32" s="479"/>
      <c r="AB32" s="479"/>
      <c r="AC32" s="479"/>
      <c r="AD32" s="479"/>
      <c r="AE32" s="479"/>
      <c r="AF32" s="479"/>
      <c r="AG32" s="479"/>
      <c r="AH32" s="479"/>
      <c r="AI32" s="479"/>
      <c r="AJ32" s="479"/>
      <c r="AK32" s="479"/>
      <c r="AL32" s="479"/>
      <c r="AM32" s="480"/>
      <c r="AN32" s="478">
        <f>所得税源泉徴収簿!AT60</f>
        <v>0</v>
      </c>
      <c r="AO32" s="479"/>
      <c r="AP32" s="479"/>
      <c r="AQ32" s="479"/>
      <c r="AR32" s="479"/>
      <c r="AS32" s="479"/>
      <c r="AT32" s="479"/>
      <c r="AU32" s="479"/>
      <c r="AV32" s="479"/>
      <c r="AW32" s="479"/>
      <c r="AX32" s="479"/>
      <c r="AY32" s="479"/>
      <c r="AZ32" s="479"/>
      <c r="BA32" s="479"/>
      <c r="BB32" s="479"/>
      <c r="BC32" s="479"/>
      <c r="BD32" s="479"/>
      <c r="BE32" s="480"/>
      <c r="BF32" s="479">
        <f>所得税源泉徴収簿!BB77</f>
        <v>0</v>
      </c>
      <c r="BG32" s="479"/>
      <c r="BH32" s="479"/>
      <c r="BI32" s="479"/>
      <c r="BJ32" s="479"/>
      <c r="BK32" s="479"/>
      <c r="BL32" s="479"/>
      <c r="BM32" s="479"/>
      <c r="BN32" s="479"/>
      <c r="BO32" s="479"/>
      <c r="BP32" s="479"/>
      <c r="BQ32" s="479"/>
      <c r="BR32" s="479"/>
      <c r="BS32" s="479"/>
      <c r="BT32" s="479"/>
      <c r="BU32" s="479"/>
      <c r="BV32" s="479"/>
      <c r="BW32" s="480"/>
      <c r="BX32" s="51"/>
      <c r="BY32" s="51"/>
      <c r="BZ32" s="52"/>
      <c r="CA32" s="54"/>
      <c r="CB32" s="54"/>
      <c r="CC32" s="405">
        <f>IF(C32="","",C32)</f>
        <v>0</v>
      </c>
      <c r="CD32" s="406"/>
      <c r="CE32" s="406"/>
      <c r="CF32" s="406"/>
      <c r="CG32" s="406"/>
      <c r="CH32" s="406"/>
      <c r="CI32" s="406"/>
      <c r="CJ32" s="406"/>
      <c r="CK32" s="406"/>
      <c r="CL32" s="406"/>
      <c r="CM32" s="406"/>
      <c r="CN32" s="406"/>
      <c r="CO32" s="406"/>
      <c r="CP32" s="406"/>
      <c r="CQ32" s="406"/>
      <c r="CR32" s="406"/>
      <c r="CS32" s="406"/>
      <c r="CT32" s="406"/>
      <c r="CU32" s="406"/>
      <c r="CV32" s="405">
        <f>IF(V32="","",V32)</f>
        <v>0</v>
      </c>
      <c r="CW32" s="406"/>
      <c r="CX32" s="406"/>
      <c r="CY32" s="406"/>
      <c r="CZ32" s="406"/>
      <c r="DA32" s="406"/>
      <c r="DB32" s="406"/>
      <c r="DC32" s="406"/>
      <c r="DD32" s="406"/>
      <c r="DE32" s="406"/>
      <c r="DF32" s="406"/>
      <c r="DG32" s="406"/>
      <c r="DH32" s="406"/>
      <c r="DI32" s="406"/>
      <c r="DJ32" s="406"/>
      <c r="DK32" s="406"/>
      <c r="DL32" s="406"/>
      <c r="DM32" s="406"/>
      <c r="DN32" s="405">
        <f>IF(AN32="","",AN32)</f>
        <v>0</v>
      </c>
      <c r="DO32" s="406"/>
      <c r="DP32" s="406"/>
      <c r="DQ32" s="406"/>
      <c r="DR32" s="406"/>
      <c r="DS32" s="406"/>
      <c r="DT32" s="406"/>
      <c r="DU32" s="406"/>
      <c r="DV32" s="406"/>
      <c r="DW32" s="406"/>
      <c r="DX32" s="406"/>
      <c r="DY32" s="406"/>
      <c r="DZ32" s="406"/>
      <c r="EA32" s="406"/>
      <c r="EB32" s="406"/>
      <c r="EC32" s="406"/>
      <c r="ED32" s="406"/>
      <c r="EE32" s="406"/>
      <c r="EF32" s="405">
        <f>IF(BF32="","",BF32)</f>
        <v>0</v>
      </c>
      <c r="EG32" s="406"/>
      <c r="EH32" s="406"/>
      <c r="EI32" s="406"/>
      <c r="EJ32" s="406"/>
      <c r="EK32" s="406"/>
      <c r="EL32" s="406"/>
      <c r="EM32" s="406"/>
      <c r="EN32" s="406"/>
      <c r="EO32" s="406"/>
      <c r="EP32" s="406"/>
      <c r="EQ32" s="406"/>
      <c r="ER32" s="406"/>
      <c r="ES32" s="406"/>
      <c r="ET32" s="406"/>
      <c r="EU32" s="406"/>
      <c r="EV32" s="406"/>
      <c r="EW32" s="409"/>
      <c r="EX32" s="52"/>
    </row>
    <row r="33" spans="1:154" ht="9" customHeight="1">
      <c r="A33" s="135"/>
      <c r="B33" s="135"/>
      <c r="C33" s="478"/>
      <c r="D33" s="479"/>
      <c r="E33" s="479"/>
      <c r="F33" s="479"/>
      <c r="G33" s="479"/>
      <c r="H33" s="479"/>
      <c r="I33" s="479"/>
      <c r="J33" s="479"/>
      <c r="K33" s="479"/>
      <c r="L33" s="479"/>
      <c r="M33" s="479"/>
      <c r="N33" s="479"/>
      <c r="O33" s="479"/>
      <c r="P33" s="479"/>
      <c r="Q33" s="479"/>
      <c r="R33" s="479"/>
      <c r="S33" s="479"/>
      <c r="T33" s="479"/>
      <c r="U33" s="480"/>
      <c r="V33" s="478"/>
      <c r="W33" s="479"/>
      <c r="X33" s="479"/>
      <c r="Y33" s="479"/>
      <c r="Z33" s="479"/>
      <c r="AA33" s="479"/>
      <c r="AB33" s="479"/>
      <c r="AC33" s="479"/>
      <c r="AD33" s="479"/>
      <c r="AE33" s="479"/>
      <c r="AF33" s="479"/>
      <c r="AG33" s="479"/>
      <c r="AH33" s="479"/>
      <c r="AI33" s="479"/>
      <c r="AJ33" s="479"/>
      <c r="AK33" s="479"/>
      <c r="AL33" s="479"/>
      <c r="AM33" s="480"/>
      <c r="AN33" s="478"/>
      <c r="AO33" s="479"/>
      <c r="AP33" s="479"/>
      <c r="AQ33" s="479"/>
      <c r="AR33" s="479"/>
      <c r="AS33" s="479"/>
      <c r="AT33" s="479"/>
      <c r="AU33" s="479"/>
      <c r="AV33" s="479"/>
      <c r="AW33" s="479"/>
      <c r="AX33" s="479"/>
      <c r="AY33" s="479"/>
      <c r="AZ33" s="479"/>
      <c r="BA33" s="479"/>
      <c r="BB33" s="479"/>
      <c r="BC33" s="479"/>
      <c r="BD33" s="479"/>
      <c r="BE33" s="480"/>
      <c r="BF33" s="479"/>
      <c r="BG33" s="479"/>
      <c r="BH33" s="479"/>
      <c r="BI33" s="479"/>
      <c r="BJ33" s="479"/>
      <c r="BK33" s="479"/>
      <c r="BL33" s="479"/>
      <c r="BM33" s="479"/>
      <c r="BN33" s="479"/>
      <c r="BO33" s="479"/>
      <c r="BP33" s="479"/>
      <c r="BQ33" s="479"/>
      <c r="BR33" s="479"/>
      <c r="BS33" s="479"/>
      <c r="BT33" s="479"/>
      <c r="BU33" s="479"/>
      <c r="BV33" s="479"/>
      <c r="BW33" s="480"/>
      <c r="BX33" s="51"/>
      <c r="BY33" s="51"/>
      <c r="BZ33" s="52"/>
      <c r="CA33" s="54"/>
      <c r="CB33" s="54"/>
      <c r="CC33" s="405"/>
      <c r="CD33" s="406"/>
      <c r="CE33" s="406"/>
      <c r="CF33" s="406"/>
      <c r="CG33" s="406"/>
      <c r="CH33" s="406"/>
      <c r="CI33" s="406"/>
      <c r="CJ33" s="406"/>
      <c r="CK33" s="406"/>
      <c r="CL33" s="406"/>
      <c r="CM33" s="406"/>
      <c r="CN33" s="406"/>
      <c r="CO33" s="406"/>
      <c r="CP33" s="406"/>
      <c r="CQ33" s="406"/>
      <c r="CR33" s="406"/>
      <c r="CS33" s="406"/>
      <c r="CT33" s="406"/>
      <c r="CU33" s="406"/>
      <c r="CV33" s="405"/>
      <c r="CW33" s="406"/>
      <c r="CX33" s="406"/>
      <c r="CY33" s="406"/>
      <c r="CZ33" s="406"/>
      <c r="DA33" s="406"/>
      <c r="DB33" s="406"/>
      <c r="DC33" s="406"/>
      <c r="DD33" s="406"/>
      <c r="DE33" s="406"/>
      <c r="DF33" s="406"/>
      <c r="DG33" s="406"/>
      <c r="DH33" s="406"/>
      <c r="DI33" s="406"/>
      <c r="DJ33" s="406"/>
      <c r="DK33" s="406"/>
      <c r="DL33" s="406"/>
      <c r="DM33" s="406"/>
      <c r="DN33" s="405"/>
      <c r="DO33" s="406"/>
      <c r="DP33" s="406"/>
      <c r="DQ33" s="406"/>
      <c r="DR33" s="406"/>
      <c r="DS33" s="406"/>
      <c r="DT33" s="406"/>
      <c r="DU33" s="406"/>
      <c r="DV33" s="406"/>
      <c r="DW33" s="406"/>
      <c r="DX33" s="406"/>
      <c r="DY33" s="406"/>
      <c r="DZ33" s="406"/>
      <c r="EA33" s="406"/>
      <c r="EB33" s="406"/>
      <c r="EC33" s="406"/>
      <c r="ED33" s="406"/>
      <c r="EE33" s="406"/>
      <c r="EF33" s="405"/>
      <c r="EG33" s="406"/>
      <c r="EH33" s="406"/>
      <c r="EI33" s="406"/>
      <c r="EJ33" s="406"/>
      <c r="EK33" s="406"/>
      <c r="EL33" s="406"/>
      <c r="EM33" s="406"/>
      <c r="EN33" s="406"/>
      <c r="EO33" s="406"/>
      <c r="EP33" s="406"/>
      <c r="EQ33" s="406"/>
      <c r="ER33" s="406"/>
      <c r="ES33" s="406"/>
      <c r="ET33" s="406"/>
      <c r="EU33" s="406"/>
      <c r="EV33" s="406"/>
      <c r="EW33" s="409"/>
      <c r="EX33" s="52"/>
    </row>
    <row r="34" spans="1:154" ht="9" customHeight="1" thickBot="1">
      <c r="A34" s="135"/>
      <c r="B34" s="135"/>
      <c r="C34" s="481"/>
      <c r="D34" s="482"/>
      <c r="E34" s="482"/>
      <c r="F34" s="482"/>
      <c r="G34" s="482"/>
      <c r="H34" s="482"/>
      <c r="I34" s="482"/>
      <c r="J34" s="482"/>
      <c r="K34" s="482"/>
      <c r="L34" s="482"/>
      <c r="M34" s="482"/>
      <c r="N34" s="482"/>
      <c r="O34" s="482"/>
      <c r="P34" s="482"/>
      <c r="Q34" s="482"/>
      <c r="R34" s="482"/>
      <c r="S34" s="482"/>
      <c r="T34" s="482"/>
      <c r="U34" s="483"/>
      <c r="V34" s="481"/>
      <c r="W34" s="482"/>
      <c r="X34" s="482"/>
      <c r="Y34" s="482"/>
      <c r="Z34" s="482"/>
      <c r="AA34" s="482"/>
      <c r="AB34" s="482"/>
      <c r="AC34" s="482"/>
      <c r="AD34" s="482"/>
      <c r="AE34" s="482"/>
      <c r="AF34" s="482"/>
      <c r="AG34" s="482"/>
      <c r="AH34" s="482"/>
      <c r="AI34" s="482"/>
      <c r="AJ34" s="482"/>
      <c r="AK34" s="482"/>
      <c r="AL34" s="482"/>
      <c r="AM34" s="483"/>
      <c r="AN34" s="481"/>
      <c r="AO34" s="482"/>
      <c r="AP34" s="482"/>
      <c r="AQ34" s="482"/>
      <c r="AR34" s="482"/>
      <c r="AS34" s="482"/>
      <c r="AT34" s="482"/>
      <c r="AU34" s="482"/>
      <c r="AV34" s="482"/>
      <c r="AW34" s="482"/>
      <c r="AX34" s="482"/>
      <c r="AY34" s="482"/>
      <c r="AZ34" s="482"/>
      <c r="BA34" s="482"/>
      <c r="BB34" s="482"/>
      <c r="BC34" s="482"/>
      <c r="BD34" s="482"/>
      <c r="BE34" s="483"/>
      <c r="BF34" s="482"/>
      <c r="BG34" s="482"/>
      <c r="BH34" s="482"/>
      <c r="BI34" s="482"/>
      <c r="BJ34" s="482"/>
      <c r="BK34" s="482"/>
      <c r="BL34" s="482"/>
      <c r="BM34" s="482"/>
      <c r="BN34" s="482"/>
      <c r="BO34" s="482"/>
      <c r="BP34" s="482"/>
      <c r="BQ34" s="482"/>
      <c r="BR34" s="482"/>
      <c r="BS34" s="482"/>
      <c r="BT34" s="482"/>
      <c r="BU34" s="482"/>
      <c r="BV34" s="482"/>
      <c r="BW34" s="483"/>
      <c r="BX34" s="51"/>
      <c r="BY34" s="51"/>
      <c r="BZ34" s="52"/>
      <c r="CA34" s="54"/>
      <c r="CB34" s="54"/>
      <c r="CC34" s="407"/>
      <c r="CD34" s="408"/>
      <c r="CE34" s="408"/>
      <c r="CF34" s="408"/>
      <c r="CG34" s="408"/>
      <c r="CH34" s="408"/>
      <c r="CI34" s="408"/>
      <c r="CJ34" s="408"/>
      <c r="CK34" s="408"/>
      <c r="CL34" s="408"/>
      <c r="CM34" s="408"/>
      <c r="CN34" s="408"/>
      <c r="CO34" s="408"/>
      <c r="CP34" s="408"/>
      <c r="CQ34" s="408"/>
      <c r="CR34" s="408"/>
      <c r="CS34" s="408"/>
      <c r="CT34" s="408"/>
      <c r="CU34" s="408"/>
      <c r="CV34" s="407"/>
      <c r="CW34" s="408"/>
      <c r="CX34" s="408"/>
      <c r="CY34" s="408"/>
      <c r="CZ34" s="408"/>
      <c r="DA34" s="408"/>
      <c r="DB34" s="408"/>
      <c r="DC34" s="408"/>
      <c r="DD34" s="408"/>
      <c r="DE34" s="408"/>
      <c r="DF34" s="408"/>
      <c r="DG34" s="408"/>
      <c r="DH34" s="408"/>
      <c r="DI34" s="408"/>
      <c r="DJ34" s="408"/>
      <c r="DK34" s="408"/>
      <c r="DL34" s="408"/>
      <c r="DM34" s="408"/>
      <c r="DN34" s="407"/>
      <c r="DO34" s="408"/>
      <c r="DP34" s="408"/>
      <c r="DQ34" s="408"/>
      <c r="DR34" s="408"/>
      <c r="DS34" s="408"/>
      <c r="DT34" s="408"/>
      <c r="DU34" s="408"/>
      <c r="DV34" s="408"/>
      <c r="DW34" s="408"/>
      <c r="DX34" s="408"/>
      <c r="DY34" s="408"/>
      <c r="DZ34" s="408"/>
      <c r="EA34" s="408"/>
      <c r="EB34" s="408"/>
      <c r="EC34" s="408"/>
      <c r="ED34" s="408"/>
      <c r="EE34" s="408"/>
      <c r="EF34" s="407"/>
      <c r="EG34" s="408"/>
      <c r="EH34" s="408"/>
      <c r="EI34" s="408"/>
      <c r="EJ34" s="408"/>
      <c r="EK34" s="408"/>
      <c r="EL34" s="408"/>
      <c r="EM34" s="408"/>
      <c r="EN34" s="408"/>
      <c r="EO34" s="408"/>
      <c r="EP34" s="408"/>
      <c r="EQ34" s="408"/>
      <c r="ER34" s="408"/>
      <c r="ES34" s="408"/>
      <c r="ET34" s="408"/>
      <c r="EU34" s="408"/>
      <c r="EV34" s="408"/>
      <c r="EW34" s="410"/>
      <c r="EX34" s="52"/>
    </row>
    <row r="35" spans="1:154" ht="9" customHeight="1">
      <c r="A35" s="136"/>
      <c r="B35" s="135"/>
      <c r="C35" s="458" t="s">
        <v>142</v>
      </c>
      <c r="D35" s="412"/>
      <c r="E35" s="412"/>
      <c r="F35" s="412"/>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3"/>
      <c r="BB35" s="513"/>
      <c r="BC35" s="513"/>
      <c r="BD35" s="513"/>
      <c r="BE35" s="513"/>
      <c r="BF35" s="513"/>
      <c r="BG35" s="513"/>
      <c r="BH35" s="513"/>
      <c r="BI35" s="513"/>
      <c r="BJ35" s="513"/>
      <c r="BK35" s="513"/>
      <c r="BL35" s="513"/>
      <c r="BM35" s="513"/>
      <c r="BN35" s="513"/>
      <c r="BO35" s="513"/>
      <c r="BP35" s="513"/>
      <c r="BQ35" s="513"/>
      <c r="BR35" s="513"/>
      <c r="BS35" s="513"/>
      <c r="BT35" s="513"/>
      <c r="BU35" s="513"/>
      <c r="BV35" s="513"/>
      <c r="BW35" s="514"/>
      <c r="BX35" s="51"/>
      <c r="BY35" s="51"/>
      <c r="BZ35" s="52"/>
      <c r="CA35" s="75"/>
      <c r="CB35" s="54"/>
      <c r="CC35" s="461" t="s">
        <v>142</v>
      </c>
      <c r="CD35" s="462"/>
      <c r="CE35" s="462"/>
      <c r="CF35" s="462"/>
      <c r="CG35" s="515" t="str">
        <f>IF(G35="","",G35)</f>
        <v/>
      </c>
      <c r="CH35" s="515"/>
      <c r="CI35" s="515"/>
      <c r="CJ35" s="515"/>
      <c r="CK35" s="515"/>
      <c r="CL35" s="515"/>
      <c r="CM35" s="515"/>
      <c r="CN35" s="515"/>
      <c r="CO35" s="515"/>
      <c r="CP35" s="515"/>
      <c r="CQ35" s="515"/>
      <c r="CR35" s="515"/>
      <c r="CS35" s="515"/>
      <c r="CT35" s="515"/>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15"/>
      <c r="DV35" s="515"/>
      <c r="DW35" s="515"/>
      <c r="DX35" s="515"/>
      <c r="DY35" s="515"/>
      <c r="DZ35" s="515"/>
      <c r="EA35" s="515"/>
      <c r="EB35" s="515"/>
      <c r="EC35" s="515"/>
      <c r="ED35" s="515"/>
      <c r="EE35" s="515"/>
      <c r="EF35" s="515"/>
      <c r="EG35" s="515"/>
      <c r="EH35" s="515"/>
      <c r="EI35" s="515"/>
      <c r="EJ35" s="515"/>
      <c r="EK35" s="515"/>
      <c r="EL35" s="515"/>
      <c r="EM35" s="515"/>
      <c r="EN35" s="515"/>
      <c r="EO35" s="515"/>
      <c r="EP35" s="515"/>
      <c r="EQ35" s="515"/>
      <c r="ER35" s="515"/>
      <c r="ES35" s="515"/>
      <c r="ET35" s="515"/>
      <c r="EU35" s="515"/>
      <c r="EV35" s="515"/>
      <c r="EW35" s="516"/>
      <c r="EX35" s="52"/>
    </row>
    <row r="36" spans="1:154" ht="9" customHeight="1">
      <c r="A36" s="135"/>
      <c r="B36" s="135"/>
      <c r="C36" s="413"/>
      <c r="D36" s="414"/>
      <c r="E36" s="414"/>
      <c r="F36" s="41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5"/>
      <c r="BX36" s="51"/>
      <c r="BY36" s="51"/>
      <c r="BZ36" s="52"/>
      <c r="CA36" s="54"/>
      <c r="CB36" s="54"/>
      <c r="CC36" s="464"/>
      <c r="CD36" s="465"/>
      <c r="CE36" s="465"/>
      <c r="CF36" s="465"/>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c r="DL36" s="341"/>
      <c r="DM36" s="341"/>
      <c r="DN36" s="341"/>
      <c r="DO36" s="341"/>
      <c r="DP36" s="341"/>
      <c r="DQ36" s="341"/>
      <c r="DR36" s="341"/>
      <c r="DS36" s="341"/>
      <c r="DT36" s="341"/>
      <c r="DU36" s="341"/>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2"/>
      <c r="EX36" s="52"/>
    </row>
    <row r="37" spans="1:154" ht="9" customHeight="1">
      <c r="A37" s="135"/>
      <c r="B37" s="135"/>
      <c r="C37" s="503"/>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c r="BT37" s="504"/>
      <c r="BU37" s="504"/>
      <c r="BV37" s="504"/>
      <c r="BW37" s="505"/>
      <c r="BX37" s="51"/>
      <c r="BY37" s="51"/>
      <c r="BZ37" s="52"/>
      <c r="CA37" s="54"/>
      <c r="CB37" s="54"/>
      <c r="CC37" s="340" t="str">
        <f>IF(C37="","",C37)</f>
        <v/>
      </c>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c r="DL37" s="341"/>
      <c r="DM37" s="341"/>
      <c r="DN37" s="341"/>
      <c r="DO37" s="341"/>
      <c r="DP37" s="341"/>
      <c r="DQ37" s="341"/>
      <c r="DR37" s="341"/>
      <c r="DS37" s="341"/>
      <c r="DT37" s="341"/>
      <c r="DU37" s="341"/>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2"/>
      <c r="EX37" s="52"/>
    </row>
    <row r="38" spans="1:154" ht="9" customHeight="1">
      <c r="A38" s="137"/>
      <c r="B38" s="135"/>
      <c r="C38" s="503"/>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c r="BU38" s="504"/>
      <c r="BV38" s="504"/>
      <c r="BW38" s="505"/>
      <c r="BX38" s="51"/>
      <c r="BY38" s="51"/>
      <c r="BZ38" s="52"/>
      <c r="CA38" s="76"/>
      <c r="CB38" s="54"/>
      <c r="CC38" s="340"/>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2"/>
      <c r="EX38" s="52"/>
    </row>
    <row r="39" spans="1:154" ht="9" customHeight="1">
      <c r="A39" s="137"/>
      <c r="B39" s="135"/>
      <c r="C39" s="503"/>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c r="BT39" s="504"/>
      <c r="BU39" s="504"/>
      <c r="BV39" s="504"/>
      <c r="BW39" s="505"/>
      <c r="BX39" s="51"/>
      <c r="BY39" s="51"/>
      <c r="BZ39" s="52"/>
      <c r="CA39" s="76"/>
      <c r="CB39" s="54"/>
      <c r="CC39" s="340" t="str">
        <f>IF(C39="","",C39)</f>
        <v/>
      </c>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1"/>
      <c r="EC39" s="341"/>
      <c r="ED39" s="341"/>
      <c r="EE39" s="341"/>
      <c r="EF39" s="341"/>
      <c r="EG39" s="341"/>
      <c r="EH39" s="341"/>
      <c r="EI39" s="341"/>
      <c r="EJ39" s="341"/>
      <c r="EK39" s="341"/>
      <c r="EL39" s="341"/>
      <c r="EM39" s="341"/>
      <c r="EN39" s="341"/>
      <c r="EO39" s="341"/>
      <c r="EP39" s="341"/>
      <c r="EQ39" s="341"/>
      <c r="ER39" s="341"/>
      <c r="ES39" s="341"/>
      <c r="ET39" s="341"/>
      <c r="EU39" s="341"/>
      <c r="EV39" s="341"/>
      <c r="EW39" s="342"/>
      <c r="EX39" s="52"/>
    </row>
    <row r="40" spans="1:154" ht="9" customHeight="1">
      <c r="A40" s="137"/>
      <c r="B40" s="135"/>
      <c r="C40" s="503"/>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4"/>
      <c r="BJ40" s="504"/>
      <c r="BK40" s="504"/>
      <c r="BL40" s="504"/>
      <c r="BM40" s="504"/>
      <c r="BN40" s="504"/>
      <c r="BO40" s="504"/>
      <c r="BP40" s="504"/>
      <c r="BQ40" s="504"/>
      <c r="BR40" s="504"/>
      <c r="BS40" s="504"/>
      <c r="BT40" s="504"/>
      <c r="BU40" s="504"/>
      <c r="BV40" s="504"/>
      <c r="BW40" s="505"/>
      <c r="BX40" s="51"/>
      <c r="BY40" s="51"/>
      <c r="BZ40" s="52"/>
      <c r="CA40" s="76"/>
      <c r="CB40" s="54"/>
      <c r="CC40" s="340"/>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341"/>
      <c r="DI40" s="341"/>
      <c r="DJ40" s="341"/>
      <c r="DK40" s="341"/>
      <c r="DL40" s="341"/>
      <c r="DM40" s="341"/>
      <c r="DN40" s="341"/>
      <c r="DO40" s="341"/>
      <c r="DP40" s="341"/>
      <c r="DQ40" s="341"/>
      <c r="DR40" s="341"/>
      <c r="DS40" s="341"/>
      <c r="DT40" s="341"/>
      <c r="DU40" s="341"/>
      <c r="DV40" s="341"/>
      <c r="DW40" s="341"/>
      <c r="DX40" s="341"/>
      <c r="DY40" s="341"/>
      <c r="DZ40" s="341"/>
      <c r="EA40" s="341"/>
      <c r="EB40" s="341"/>
      <c r="EC40" s="341"/>
      <c r="ED40" s="341"/>
      <c r="EE40" s="341"/>
      <c r="EF40" s="341"/>
      <c r="EG40" s="341"/>
      <c r="EH40" s="341"/>
      <c r="EI40" s="341"/>
      <c r="EJ40" s="341"/>
      <c r="EK40" s="341"/>
      <c r="EL40" s="341"/>
      <c r="EM40" s="341"/>
      <c r="EN40" s="341"/>
      <c r="EO40" s="341"/>
      <c r="EP40" s="341"/>
      <c r="EQ40" s="341"/>
      <c r="ER40" s="341"/>
      <c r="ES40" s="341"/>
      <c r="ET40" s="341"/>
      <c r="EU40" s="341"/>
      <c r="EV40" s="341"/>
      <c r="EW40" s="342"/>
      <c r="EX40" s="52"/>
    </row>
    <row r="41" spans="1:154" ht="9" customHeight="1">
      <c r="A41" s="137"/>
      <c r="B41" s="135"/>
      <c r="C41" s="503"/>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c r="BT41" s="504"/>
      <c r="BU41" s="504"/>
      <c r="BV41" s="504"/>
      <c r="BW41" s="505"/>
      <c r="BX41" s="51"/>
      <c r="BY41" s="51"/>
      <c r="BZ41" s="52"/>
      <c r="CA41" s="76"/>
      <c r="CB41" s="54"/>
      <c r="CC41" s="340" t="str">
        <f>IF(C41="","",C41)</f>
        <v/>
      </c>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341"/>
      <c r="DL41" s="341"/>
      <c r="DM41" s="341"/>
      <c r="DN41" s="341"/>
      <c r="DO41" s="341"/>
      <c r="DP41" s="341"/>
      <c r="DQ41" s="341"/>
      <c r="DR41" s="341"/>
      <c r="DS41" s="341"/>
      <c r="DT41" s="341"/>
      <c r="DU41" s="341"/>
      <c r="DV41" s="341"/>
      <c r="DW41" s="341"/>
      <c r="DX41" s="341"/>
      <c r="DY41" s="341"/>
      <c r="DZ41" s="341"/>
      <c r="EA41" s="341"/>
      <c r="EB41" s="341"/>
      <c r="EC41" s="341"/>
      <c r="ED41" s="341"/>
      <c r="EE41" s="341"/>
      <c r="EF41" s="341"/>
      <c r="EG41" s="341"/>
      <c r="EH41" s="341"/>
      <c r="EI41" s="341"/>
      <c r="EJ41" s="341"/>
      <c r="EK41" s="341"/>
      <c r="EL41" s="341"/>
      <c r="EM41" s="341"/>
      <c r="EN41" s="341"/>
      <c r="EO41" s="341"/>
      <c r="EP41" s="341"/>
      <c r="EQ41" s="341"/>
      <c r="ER41" s="341"/>
      <c r="ES41" s="341"/>
      <c r="ET41" s="341"/>
      <c r="EU41" s="341"/>
      <c r="EV41" s="341"/>
      <c r="EW41" s="342"/>
      <c r="EX41" s="52"/>
    </row>
    <row r="42" spans="1:154" ht="9" customHeight="1" thickBot="1">
      <c r="A42" s="137"/>
      <c r="B42" s="135"/>
      <c r="C42" s="506"/>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8"/>
      <c r="BX42" s="51"/>
      <c r="BY42" s="51"/>
      <c r="BZ42" s="52"/>
      <c r="CA42" s="76"/>
      <c r="CB42" s="54"/>
      <c r="CC42" s="509"/>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A42" s="510"/>
      <c r="EB42" s="510"/>
      <c r="EC42" s="510"/>
      <c r="ED42" s="510"/>
      <c r="EE42" s="510"/>
      <c r="EF42" s="510"/>
      <c r="EG42" s="510"/>
      <c r="EH42" s="510"/>
      <c r="EI42" s="510"/>
      <c r="EJ42" s="510"/>
      <c r="EK42" s="510"/>
      <c r="EL42" s="510"/>
      <c r="EM42" s="510"/>
      <c r="EN42" s="510"/>
      <c r="EO42" s="510"/>
      <c r="EP42" s="510"/>
      <c r="EQ42" s="510"/>
      <c r="ER42" s="510"/>
      <c r="ES42" s="510"/>
      <c r="ET42" s="510"/>
      <c r="EU42" s="510"/>
      <c r="EV42" s="510"/>
      <c r="EW42" s="511"/>
      <c r="EX42" s="52"/>
    </row>
    <row r="43" spans="1:154" ht="9" customHeight="1" thickBot="1">
      <c r="A43" s="137"/>
      <c r="B43" s="135"/>
      <c r="C43" s="311" t="s">
        <v>143</v>
      </c>
      <c r="D43" s="312" t="s">
        <v>144</v>
      </c>
      <c r="E43" s="317" t="s">
        <v>145</v>
      </c>
      <c r="F43" s="512" t="s">
        <v>220</v>
      </c>
      <c r="G43" s="386"/>
      <c r="H43" s="386"/>
      <c r="I43" s="386"/>
      <c r="J43" s="386"/>
      <c r="K43" s="386"/>
      <c r="L43" s="386"/>
      <c r="M43" s="144"/>
      <c r="N43" s="145"/>
      <c r="O43" s="145"/>
      <c r="P43" s="145"/>
      <c r="Q43" s="145"/>
      <c r="R43" s="145"/>
      <c r="S43" s="146" t="s">
        <v>131</v>
      </c>
      <c r="T43" s="512" t="s">
        <v>221</v>
      </c>
      <c r="U43" s="386"/>
      <c r="V43" s="386"/>
      <c r="W43" s="386"/>
      <c r="X43" s="386"/>
      <c r="Y43" s="386"/>
      <c r="Z43" s="386"/>
      <c r="AA43" s="144"/>
      <c r="AB43" s="145"/>
      <c r="AC43" s="145"/>
      <c r="AD43" s="145"/>
      <c r="AE43" s="145"/>
      <c r="AF43" s="145"/>
      <c r="AG43" s="146" t="s">
        <v>131</v>
      </c>
      <c r="AH43" s="512" t="s">
        <v>222</v>
      </c>
      <c r="AI43" s="386"/>
      <c r="AJ43" s="386"/>
      <c r="AK43" s="386"/>
      <c r="AL43" s="386"/>
      <c r="AM43" s="386"/>
      <c r="AN43" s="386"/>
      <c r="AO43" s="144"/>
      <c r="AP43" s="145"/>
      <c r="AQ43" s="145"/>
      <c r="AR43" s="145"/>
      <c r="AS43" s="145"/>
      <c r="AT43" s="145"/>
      <c r="AU43" s="146" t="s">
        <v>131</v>
      </c>
      <c r="AV43" s="512" t="s">
        <v>223</v>
      </c>
      <c r="AW43" s="386"/>
      <c r="AX43" s="386"/>
      <c r="AY43" s="386"/>
      <c r="AZ43" s="386"/>
      <c r="BA43" s="386"/>
      <c r="BB43" s="386"/>
      <c r="BC43" s="144"/>
      <c r="BD43" s="145"/>
      <c r="BE43" s="145"/>
      <c r="BF43" s="145"/>
      <c r="BG43" s="145"/>
      <c r="BH43" s="145"/>
      <c r="BI43" s="146" t="s">
        <v>131</v>
      </c>
      <c r="BJ43" s="512" t="s">
        <v>224</v>
      </c>
      <c r="BK43" s="386"/>
      <c r="BL43" s="386"/>
      <c r="BM43" s="386"/>
      <c r="BN43" s="386"/>
      <c r="BO43" s="386"/>
      <c r="BP43" s="386"/>
      <c r="BQ43" s="144"/>
      <c r="BR43" s="145"/>
      <c r="BS43" s="145"/>
      <c r="BT43" s="145"/>
      <c r="BU43" s="145"/>
      <c r="BV43" s="145"/>
      <c r="BW43" s="146" t="s">
        <v>131</v>
      </c>
      <c r="BX43" s="51"/>
      <c r="BY43" s="51"/>
      <c r="BZ43" s="52"/>
      <c r="CA43" s="76"/>
      <c r="CB43" s="54"/>
      <c r="CC43" s="529" t="s">
        <v>143</v>
      </c>
      <c r="CD43" s="530" t="s">
        <v>144</v>
      </c>
      <c r="CE43" s="531" t="s">
        <v>145</v>
      </c>
      <c r="CF43" s="522" t="s">
        <v>220</v>
      </c>
      <c r="CG43" s="347"/>
      <c r="CH43" s="347"/>
      <c r="CI43" s="347"/>
      <c r="CJ43" s="347"/>
      <c r="CK43" s="347"/>
      <c r="CL43" s="347"/>
      <c r="CM43" s="58"/>
      <c r="CN43" s="59"/>
      <c r="CO43" s="59"/>
      <c r="CP43" s="59"/>
      <c r="CQ43" s="59"/>
      <c r="CR43" s="59"/>
      <c r="CS43" s="60" t="s">
        <v>131</v>
      </c>
      <c r="CT43" s="522" t="s">
        <v>221</v>
      </c>
      <c r="CU43" s="347"/>
      <c r="CV43" s="347"/>
      <c r="CW43" s="347"/>
      <c r="CX43" s="347"/>
      <c r="CY43" s="347"/>
      <c r="CZ43" s="347"/>
      <c r="DA43" s="58"/>
      <c r="DB43" s="59"/>
      <c r="DC43" s="59"/>
      <c r="DD43" s="59"/>
      <c r="DE43" s="59"/>
      <c r="DF43" s="59"/>
      <c r="DG43" s="60" t="s">
        <v>131</v>
      </c>
      <c r="DH43" s="522" t="s">
        <v>222</v>
      </c>
      <c r="DI43" s="347"/>
      <c r="DJ43" s="347"/>
      <c r="DK43" s="347"/>
      <c r="DL43" s="347"/>
      <c r="DM43" s="347"/>
      <c r="DN43" s="347"/>
      <c r="DO43" s="58"/>
      <c r="DP43" s="59"/>
      <c r="DQ43" s="59"/>
      <c r="DR43" s="59"/>
      <c r="DS43" s="59"/>
      <c r="DT43" s="59"/>
      <c r="DU43" s="60" t="s">
        <v>131</v>
      </c>
      <c r="DV43" s="522" t="s">
        <v>223</v>
      </c>
      <c r="DW43" s="347"/>
      <c r="DX43" s="347"/>
      <c r="DY43" s="347"/>
      <c r="DZ43" s="347"/>
      <c r="EA43" s="347"/>
      <c r="EB43" s="347"/>
      <c r="EC43" s="58"/>
      <c r="ED43" s="59"/>
      <c r="EE43" s="59"/>
      <c r="EF43" s="59"/>
      <c r="EG43" s="59"/>
      <c r="EH43" s="59"/>
      <c r="EI43" s="60" t="s">
        <v>131</v>
      </c>
      <c r="EJ43" s="522" t="s">
        <v>224</v>
      </c>
      <c r="EK43" s="347"/>
      <c r="EL43" s="347"/>
      <c r="EM43" s="347"/>
      <c r="EN43" s="347"/>
      <c r="EO43" s="347"/>
      <c r="EP43" s="347"/>
      <c r="EQ43" s="58"/>
      <c r="ER43" s="59"/>
      <c r="ES43" s="59"/>
      <c r="ET43" s="59"/>
      <c r="EU43" s="59"/>
      <c r="EV43" s="59"/>
      <c r="EW43" s="60" t="s">
        <v>131</v>
      </c>
      <c r="EX43" s="52"/>
    </row>
    <row r="44" spans="1:154" ht="9" customHeight="1" thickBot="1">
      <c r="A44" s="137"/>
      <c r="B44" s="135"/>
      <c r="C44" s="313"/>
      <c r="D44" s="314"/>
      <c r="E44" s="318"/>
      <c r="F44" s="386"/>
      <c r="G44" s="386"/>
      <c r="H44" s="386"/>
      <c r="I44" s="386"/>
      <c r="J44" s="386"/>
      <c r="K44" s="386"/>
      <c r="L44" s="386"/>
      <c r="M44" s="452" t="str">
        <f>IF(保険料控除申告書!K35=0,"",保険料控除申告書!K35)</f>
        <v/>
      </c>
      <c r="N44" s="453"/>
      <c r="O44" s="453"/>
      <c r="P44" s="453"/>
      <c r="Q44" s="453"/>
      <c r="R44" s="453"/>
      <c r="S44" s="454"/>
      <c r="T44" s="386"/>
      <c r="U44" s="386"/>
      <c r="V44" s="386"/>
      <c r="W44" s="386"/>
      <c r="X44" s="386"/>
      <c r="Y44" s="386"/>
      <c r="Z44" s="386"/>
      <c r="AA44" s="452" t="str">
        <f>IF(保険料控除申告書!K39=0,"",保険料控除申告書!K39)</f>
        <v/>
      </c>
      <c r="AB44" s="453"/>
      <c r="AC44" s="453"/>
      <c r="AD44" s="453"/>
      <c r="AE44" s="453"/>
      <c r="AF44" s="453"/>
      <c r="AG44" s="454"/>
      <c r="AH44" s="386"/>
      <c r="AI44" s="386"/>
      <c r="AJ44" s="386"/>
      <c r="AK44" s="386"/>
      <c r="AL44" s="386"/>
      <c r="AM44" s="386"/>
      <c r="AN44" s="386"/>
      <c r="AO44" s="452" t="str">
        <f>IF(保険料控除申告書!K52=0,"",保険料控除申告書!K52)</f>
        <v/>
      </c>
      <c r="AP44" s="453"/>
      <c r="AQ44" s="453"/>
      <c r="AR44" s="453"/>
      <c r="AS44" s="453"/>
      <c r="AT44" s="453"/>
      <c r="AU44" s="454"/>
      <c r="AV44" s="386"/>
      <c r="AW44" s="386"/>
      <c r="AX44" s="386"/>
      <c r="AY44" s="386"/>
      <c r="AZ44" s="386"/>
      <c r="BA44" s="386"/>
      <c r="BB44" s="386"/>
      <c r="BC44" s="452" t="str">
        <f>IF(保険料控除申告書!K65=0,"",保険料控除申告書!K65)</f>
        <v/>
      </c>
      <c r="BD44" s="453"/>
      <c r="BE44" s="453"/>
      <c r="BF44" s="453"/>
      <c r="BG44" s="453"/>
      <c r="BH44" s="453"/>
      <c r="BI44" s="454"/>
      <c r="BJ44" s="386"/>
      <c r="BK44" s="386"/>
      <c r="BL44" s="386"/>
      <c r="BM44" s="386"/>
      <c r="BN44" s="386"/>
      <c r="BO44" s="386"/>
      <c r="BP44" s="386"/>
      <c r="BQ44" s="523" t="str">
        <f>IF(保険料控除申告書!K69=0,"",保険料控除申告書!K69)</f>
        <v/>
      </c>
      <c r="BR44" s="524"/>
      <c r="BS44" s="524"/>
      <c r="BT44" s="524"/>
      <c r="BU44" s="524"/>
      <c r="BV44" s="524"/>
      <c r="BW44" s="525"/>
      <c r="BX44" s="51"/>
      <c r="BY44" s="51"/>
      <c r="BZ44" s="52"/>
      <c r="CA44" s="76"/>
      <c r="CB44" s="54"/>
      <c r="CC44" s="529"/>
      <c r="CD44" s="530"/>
      <c r="CE44" s="531"/>
      <c r="CF44" s="347"/>
      <c r="CG44" s="347"/>
      <c r="CH44" s="347"/>
      <c r="CI44" s="347"/>
      <c r="CJ44" s="347"/>
      <c r="CK44" s="347"/>
      <c r="CL44" s="347"/>
      <c r="CM44" s="517" t="str">
        <f>IF(M44="","",M44)</f>
        <v/>
      </c>
      <c r="CN44" s="500"/>
      <c r="CO44" s="500"/>
      <c r="CP44" s="500"/>
      <c r="CQ44" s="500"/>
      <c r="CR44" s="500"/>
      <c r="CS44" s="518"/>
      <c r="CT44" s="347"/>
      <c r="CU44" s="347"/>
      <c r="CV44" s="347"/>
      <c r="CW44" s="347"/>
      <c r="CX44" s="347"/>
      <c r="CY44" s="347"/>
      <c r="CZ44" s="347"/>
      <c r="DA44" s="517" t="str">
        <f>IF(AA44="","",AA44)</f>
        <v/>
      </c>
      <c r="DB44" s="500"/>
      <c r="DC44" s="500"/>
      <c r="DD44" s="500"/>
      <c r="DE44" s="500"/>
      <c r="DF44" s="500"/>
      <c r="DG44" s="518"/>
      <c r="DH44" s="347"/>
      <c r="DI44" s="347"/>
      <c r="DJ44" s="347"/>
      <c r="DK44" s="347"/>
      <c r="DL44" s="347"/>
      <c r="DM44" s="347"/>
      <c r="DN44" s="347"/>
      <c r="DO44" s="517" t="str">
        <f>IF(AO44="","",AO44)</f>
        <v/>
      </c>
      <c r="DP44" s="500"/>
      <c r="DQ44" s="500"/>
      <c r="DR44" s="500"/>
      <c r="DS44" s="500"/>
      <c r="DT44" s="500"/>
      <c r="DU44" s="518"/>
      <c r="DV44" s="347"/>
      <c r="DW44" s="347"/>
      <c r="DX44" s="347"/>
      <c r="DY44" s="347"/>
      <c r="DZ44" s="347"/>
      <c r="EA44" s="347"/>
      <c r="EB44" s="347"/>
      <c r="EC44" s="517" t="str">
        <f>IF(BC44="","",BC44)</f>
        <v/>
      </c>
      <c r="ED44" s="500"/>
      <c r="EE44" s="500"/>
      <c r="EF44" s="500"/>
      <c r="EG44" s="500"/>
      <c r="EH44" s="500"/>
      <c r="EI44" s="518"/>
      <c r="EJ44" s="347"/>
      <c r="EK44" s="347"/>
      <c r="EL44" s="347"/>
      <c r="EM44" s="347"/>
      <c r="EN44" s="347"/>
      <c r="EO44" s="347"/>
      <c r="EP44" s="347"/>
      <c r="EQ44" s="517" t="str">
        <f>IF(BQ44="","",BQ44)</f>
        <v/>
      </c>
      <c r="ER44" s="500"/>
      <c r="ES44" s="500"/>
      <c r="ET44" s="500"/>
      <c r="EU44" s="500"/>
      <c r="EV44" s="500"/>
      <c r="EW44" s="518"/>
      <c r="EX44" s="52"/>
    </row>
    <row r="45" spans="1:154" ht="9" customHeight="1" thickBot="1">
      <c r="A45" s="137"/>
      <c r="B45" s="135"/>
      <c r="C45" s="313"/>
      <c r="D45" s="314"/>
      <c r="E45" s="318"/>
      <c r="F45" s="386"/>
      <c r="G45" s="386"/>
      <c r="H45" s="386"/>
      <c r="I45" s="386"/>
      <c r="J45" s="386"/>
      <c r="K45" s="386"/>
      <c r="L45" s="386"/>
      <c r="M45" s="452"/>
      <c r="N45" s="453"/>
      <c r="O45" s="453"/>
      <c r="P45" s="453"/>
      <c r="Q45" s="453"/>
      <c r="R45" s="453"/>
      <c r="S45" s="454"/>
      <c r="T45" s="386"/>
      <c r="U45" s="386"/>
      <c r="V45" s="386"/>
      <c r="W45" s="386"/>
      <c r="X45" s="386"/>
      <c r="Y45" s="386"/>
      <c r="Z45" s="386"/>
      <c r="AA45" s="452"/>
      <c r="AB45" s="453"/>
      <c r="AC45" s="453"/>
      <c r="AD45" s="453"/>
      <c r="AE45" s="453"/>
      <c r="AF45" s="453"/>
      <c r="AG45" s="454"/>
      <c r="AH45" s="386"/>
      <c r="AI45" s="386"/>
      <c r="AJ45" s="386"/>
      <c r="AK45" s="386"/>
      <c r="AL45" s="386"/>
      <c r="AM45" s="386"/>
      <c r="AN45" s="386"/>
      <c r="AO45" s="452"/>
      <c r="AP45" s="453"/>
      <c r="AQ45" s="453"/>
      <c r="AR45" s="453"/>
      <c r="AS45" s="453"/>
      <c r="AT45" s="453"/>
      <c r="AU45" s="454"/>
      <c r="AV45" s="386"/>
      <c r="AW45" s="386"/>
      <c r="AX45" s="386"/>
      <c r="AY45" s="386"/>
      <c r="AZ45" s="386"/>
      <c r="BA45" s="386"/>
      <c r="BB45" s="386"/>
      <c r="BC45" s="452"/>
      <c r="BD45" s="453"/>
      <c r="BE45" s="453"/>
      <c r="BF45" s="453"/>
      <c r="BG45" s="453"/>
      <c r="BH45" s="453"/>
      <c r="BI45" s="454"/>
      <c r="BJ45" s="386"/>
      <c r="BK45" s="386"/>
      <c r="BL45" s="386"/>
      <c r="BM45" s="386"/>
      <c r="BN45" s="386"/>
      <c r="BO45" s="386"/>
      <c r="BP45" s="386"/>
      <c r="BQ45" s="523"/>
      <c r="BR45" s="524"/>
      <c r="BS45" s="524"/>
      <c r="BT45" s="524"/>
      <c r="BU45" s="524"/>
      <c r="BV45" s="524"/>
      <c r="BW45" s="525"/>
      <c r="BX45" s="51"/>
      <c r="BY45" s="51"/>
      <c r="BZ45" s="52"/>
      <c r="CA45" s="76"/>
      <c r="CB45" s="54"/>
      <c r="CC45" s="529"/>
      <c r="CD45" s="530"/>
      <c r="CE45" s="531"/>
      <c r="CF45" s="347"/>
      <c r="CG45" s="347"/>
      <c r="CH45" s="347"/>
      <c r="CI45" s="347"/>
      <c r="CJ45" s="347"/>
      <c r="CK45" s="347"/>
      <c r="CL45" s="347"/>
      <c r="CM45" s="517"/>
      <c r="CN45" s="500"/>
      <c r="CO45" s="500"/>
      <c r="CP45" s="500"/>
      <c r="CQ45" s="500"/>
      <c r="CR45" s="500"/>
      <c r="CS45" s="518"/>
      <c r="CT45" s="347"/>
      <c r="CU45" s="347"/>
      <c r="CV45" s="347"/>
      <c r="CW45" s="347"/>
      <c r="CX45" s="347"/>
      <c r="CY45" s="347"/>
      <c r="CZ45" s="347"/>
      <c r="DA45" s="517"/>
      <c r="DB45" s="500"/>
      <c r="DC45" s="500"/>
      <c r="DD45" s="500"/>
      <c r="DE45" s="500"/>
      <c r="DF45" s="500"/>
      <c r="DG45" s="518"/>
      <c r="DH45" s="347"/>
      <c r="DI45" s="347"/>
      <c r="DJ45" s="347"/>
      <c r="DK45" s="347"/>
      <c r="DL45" s="347"/>
      <c r="DM45" s="347"/>
      <c r="DN45" s="347"/>
      <c r="DO45" s="517"/>
      <c r="DP45" s="500"/>
      <c r="DQ45" s="500"/>
      <c r="DR45" s="500"/>
      <c r="DS45" s="500"/>
      <c r="DT45" s="500"/>
      <c r="DU45" s="518"/>
      <c r="DV45" s="347"/>
      <c r="DW45" s="347"/>
      <c r="DX45" s="347"/>
      <c r="DY45" s="347"/>
      <c r="DZ45" s="347"/>
      <c r="EA45" s="347"/>
      <c r="EB45" s="347"/>
      <c r="EC45" s="517"/>
      <c r="ED45" s="500"/>
      <c r="EE45" s="500"/>
      <c r="EF45" s="500"/>
      <c r="EG45" s="500"/>
      <c r="EH45" s="500"/>
      <c r="EI45" s="518"/>
      <c r="EJ45" s="347"/>
      <c r="EK45" s="347"/>
      <c r="EL45" s="347"/>
      <c r="EM45" s="347"/>
      <c r="EN45" s="347"/>
      <c r="EO45" s="347"/>
      <c r="EP45" s="347"/>
      <c r="EQ45" s="517"/>
      <c r="ER45" s="500"/>
      <c r="ES45" s="500"/>
      <c r="ET45" s="500"/>
      <c r="EU45" s="500"/>
      <c r="EV45" s="500"/>
      <c r="EW45" s="518"/>
      <c r="EX45" s="52"/>
    </row>
    <row r="46" spans="1:154" ht="9" customHeight="1" thickBot="1">
      <c r="A46" s="137"/>
      <c r="B46" s="135"/>
      <c r="C46" s="313"/>
      <c r="D46" s="314"/>
      <c r="E46" s="318"/>
      <c r="F46" s="386"/>
      <c r="G46" s="386"/>
      <c r="H46" s="386"/>
      <c r="I46" s="386"/>
      <c r="J46" s="386"/>
      <c r="K46" s="386"/>
      <c r="L46" s="386"/>
      <c r="M46" s="452"/>
      <c r="N46" s="453"/>
      <c r="O46" s="453"/>
      <c r="P46" s="453"/>
      <c r="Q46" s="453"/>
      <c r="R46" s="453"/>
      <c r="S46" s="454"/>
      <c r="T46" s="386"/>
      <c r="U46" s="386"/>
      <c r="V46" s="386"/>
      <c r="W46" s="386"/>
      <c r="X46" s="386"/>
      <c r="Y46" s="386"/>
      <c r="Z46" s="386"/>
      <c r="AA46" s="452"/>
      <c r="AB46" s="453"/>
      <c r="AC46" s="453"/>
      <c r="AD46" s="453"/>
      <c r="AE46" s="453"/>
      <c r="AF46" s="453"/>
      <c r="AG46" s="454"/>
      <c r="AH46" s="386"/>
      <c r="AI46" s="386"/>
      <c r="AJ46" s="386"/>
      <c r="AK46" s="386"/>
      <c r="AL46" s="386"/>
      <c r="AM46" s="386"/>
      <c r="AN46" s="386"/>
      <c r="AO46" s="452"/>
      <c r="AP46" s="453"/>
      <c r="AQ46" s="453"/>
      <c r="AR46" s="453"/>
      <c r="AS46" s="453"/>
      <c r="AT46" s="453"/>
      <c r="AU46" s="454"/>
      <c r="AV46" s="386"/>
      <c r="AW46" s="386"/>
      <c r="AX46" s="386"/>
      <c r="AY46" s="386"/>
      <c r="AZ46" s="386"/>
      <c r="BA46" s="386"/>
      <c r="BB46" s="386"/>
      <c r="BC46" s="452"/>
      <c r="BD46" s="453"/>
      <c r="BE46" s="453"/>
      <c r="BF46" s="453"/>
      <c r="BG46" s="453"/>
      <c r="BH46" s="453"/>
      <c r="BI46" s="454"/>
      <c r="BJ46" s="386"/>
      <c r="BK46" s="386"/>
      <c r="BL46" s="386"/>
      <c r="BM46" s="386"/>
      <c r="BN46" s="386"/>
      <c r="BO46" s="386"/>
      <c r="BP46" s="386"/>
      <c r="BQ46" s="523"/>
      <c r="BR46" s="524"/>
      <c r="BS46" s="524"/>
      <c r="BT46" s="524"/>
      <c r="BU46" s="524"/>
      <c r="BV46" s="524"/>
      <c r="BW46" s="525"/>
      <c r="BX46" s="51"/>
      <c r="BY46" s="51"/>
      <c r="BZ46" s="52"/>
      <c r="CA46" s="76"/>
      <c r="CB46" s="54"/>
      <c r="CC46" s="529"/>
      <c r="CD46" s="530"/>
      <c r="CE46" s="531"/>
      <c r="CF46" s="347"/>
      <c r="CG46" s="347"/>
      <c r="CH46" s="347"/>
      <c r="CI46" s="347"/>
      <c r="CJ46" s="347"/>
      <c r="CK46" s="347"/>
      <c r="CL46" s="347"/>
      <c r="CM46" s="517"/>
      <c r="CN46" s="500"/>
      <c r="CO46" s="500"/>
      <c r="CP46" s="500"/>
      <c r="CQ46" s="500"/>
      <c r="CR46" s="500"/>
      <c r="CS46" s="518"/>
      <c r="CT46" s="347"/>
      <c r="CU46" s="347"/>
      <c r="CV46" s="347"/>
      <c r="CW46" s="347"/>
      <c r="CX46" s="347"/>
      <c r="CY46" s="347"/>
      <c r="CZ46" s="347"/>
      <c r="DA46" s="517"/>
      <c r="DB46" s="500"/>
      <c r="DC46" s="500"/>
      <c r="DD46" s="500"/>
      <c r="DE46" s="500"/>
      <c r="DF46" s="500"/>
      <c r="DG46" s="518"/>
      <c r="DH46" s="347"/>
      <c r="DI46" s="347"/>
      <c r="DJ46" s="347"/>
      <c r="DK46" s="347"/>
      <c r="DL46" s="347"/>
      <c r="DM46" s="347"/>
      <c r="DN46" s="347"/>
      <c r="DO46" s="517"/>
      <c r="DP46" s="500"/>
      <c r="DQ46" s="500"/>
      <c r="DR46" s="500"/>
      <c r="DS46" s="500"/>
      <c r="DT46" s="500"/>
      <c r="DU46" s="518"/>
      <c r="DV46" s="347"/>
      <c r="DW46" s="347"/>
      <c r="DX46" s="347"/>
      <c r="DY46" s="347"/>
      <c r="DZ46" s="347"/>
      <c r="EA46" s="347"/>
      <c r="EB46" s="347"/>
      <c r="EC46" s="517"/>
      <c r="ED46" s="500"/>
      <c r="EE46" s="500"/>
      <c r="EF46" s="500"/>
      <c r="EG46" s="500"/>
      <c r="EH46" s="500"/>
      <c r="EI46" s="518"/>
      <c r="EJ46" s="347"/>
      <c r="EK46" s="347"/>
      <c r="EL46" s="347"/>
      <c r="EM46" s="347"/>
      <c r="EN46" s="347"/>
      <c r="EO46" s="347"/>
      <c r="EP46" s="347"/>
      <c r="EQ46" s="517"/>
      <c r="ER46" s="500"/>
      <c r="ES46" s="500"/>
      <c r="ET46" s="500"/>
      <c r="EU46" s="500"/>
      <c r="EV46" s="500"/>
      <c r="EW46" s="518"/>
      <c r="EX46" s="52"/>
    </row>
    <row r="47" spans="1:154" ht="9" customHeight="1" thickBot="1">
      <c r="A47" s="137"/>
      <c r="B47" s="135"/>
      <c r="C47" s="313"/>
      <c r="D47" s="314"/>
      <c r="E47" s="318"/>
      <c r="F47" s="386"/>
      <c r="G47" s="386"/>
      <c r="H47" s="386"/>
      <c r="I47" s="386"/>
      <c r="J47" s="386"/>
      <c r="K47" s="386"/>
      <c r="L47" s="386"/>
      <c r="M47" s="455"/>
      <c r="N47" s="456"/>
      <c r="O47" s="456"/>
      <c r="P47" s="456"/>
      <c r="Q47" s="456"/>
      <c r="R47" s="456"/>
      <c r="S47" s="457"/>
      <c r="T47" s="386"/>
      <c r="U47" s="386"/>
      <c r="V47" s="386"/>
      <c r="W47" s="386"/>
      <c r="X47" s="386"/>
      <c r="Y47" s="386"/>
      <c r="Z47" s="386"/>
      <c r="AA47" s="455"/>
      <c r="AB47" s="456"/>
      <c r="AC47" s="456"/>
      <c r="AD47" s="456"/>
      <c r="AE47" s="456"/>
      <c r="AF47" s="456"/>
      <c r="AG47" s="457"/>
      <c r="AH47" s="386"/>
      <c r="AI47" s="386"/>
      <c r="AJ47" s="386"/>
      <c r="AK47" s="386"/>
      <c r="AL47" s="386"/>
      <c r="AM47" s="386"/>
      <c r="AN47" s="386"/>
      <c r="AO47" s="455"/>
      <c r="AP47" s="456"/>
      <c r="AQ47" s="456"/>
      <c r="AR47" s="456"/>
      <c r="AS47" s="456"/>
      <c r="AT47" s="456"/>
      <c r="AU47" s="457"/>
      <c r="AV47" s="386"/>
      <c r="AW47" s="386"/>
      <c r="AX47" s="386"/>
      <c r="AY47" s="386"/>
      <c r="AZ47" s="386"/>
      <c r="BA47" s="386"/>
      <c r="BB47" s="386"/>
      <c r="BC47" s="455"/>
      <c r="BD47" s="456"/>
      <c r="BE47" s="456"/>
      <c r="BF47" s="456"/>
      <c r="BG47" s="456"/>
      <c r="BH47" s="456"/>
      <c r="BI47" s="457"/>
      <c r="BJ47" s="386"/>
      <c r="BK47" s="386"/>
      <c r="BL47" s="386"/>
      <c r="BM47" s="386"/>
      <c r="BN47" s="386"/>
      <c r="BO47" s="386"/>
      <c r="BP47" s="386"/>
      <c r="BQ47" s="526"/>
      <c r="BR47" s="527"/>
      <c r="BS47" s="527"/>
      <c r="BT47" s="527"/>
      <c r="BU47" s="527"/>
      <c r="BV47" s="527"/>
      <c r="BW47" s="528"/>
      <c r="BX47" s="51"/>
      <c r="BY47" s="51"/>
      <c r="BZ47" s="52"/>
      <c r="CA47" s="76"/>
      <c r="CB47" s="54"/>
      <c r="CC47" s="529"/>
      <c r="CD47" s="530"/>
      <c r="CE47" s="531"/>
      <c r="CF47" s="347"/>
      <c r="CG47" s="347"/>
      <c r="CH47" s="347"/>
      <c r="CI47" s="347"/>
      <c r="CJ47" s="347"/>
      <c r="CK47" s="347"/>
      <c r="CL47" s="347"/>
      <c r="CM47" s="519"/>
      <c r="CN47" s="520"/>
      <c r="CO47" s="520"/>
      <c r="CP47" s="520"/>
      <c r="CQ47" s="520"/>
      <c r="CR47" s="520"/>
      <c r="CS47" s="521"/>
      <c r="CT47" s="347"/>
      <c r="CU47" s="347"/>
      <c r="CV47" s="347"/>
      <c r="CW47" s="347"/>
      <c r="CX47" s="347"/>
      <c r="CY47" s="347"/>
      <c r="CZ47" s="347"/>
      <c r="DA47" s="519"/>
      <c r="DB47" s="520"/>
      <c r="DC47" s="520"/>
      <c r="DD47" s="520"/>
      <c r="DE47" s="520"/>
      <c r="DF47" s="520"/>
      <c r="DG47" s="521"/>
      <c r="DH47" s="347"/>
      <c r="DI47" s="347"/>
      <c r="DJ47" s="347"/>
      <c r="DK47" s="347"/>
      <c r="DL47" s="347"/>
      <c r="DM47" s="347"/>
      <c r="DN47" s="347"/>
      <c r="DO47" s="519"/>
      <c r="DP47" s="520"/>
      <c r="DQ47" s="520"/>
      <c r="DR47" s="520"/>
      <c r="DS47" s="520"/>
      <c r="DT47" s="520"/>
      <c r="DU47" s="521"/>
      <c r="DV47" s="347"/>
      <c r="DW47" s="347"/>
      <c r="DX47" s="347"/>
      <c r="DY47" s="347"/>
      <c r="DZ47" s="347"/>
      <c r="EA47" s="347"/>
      <c r="EB47" s="347"/>
      <c r="EC47" s="519"/>
      <c r="ED47" s="520"/>
      <c r="EE47" s="520"/>
      <c r="EF47" s="520"/>
      <c r="EG47" s="520"/>
      <c r="EH47" s="520"/>
      <c r="EI47" s="521"/>
      <c r="EJ47" s="347"/>
      <c r="EK47" s="347"/>
      <c r="EL47" s="347"/>
      <c r="EM47" s="347"/>
      <c r="EN47" s="347"/>
      <c r="EO47" s="347"/>
      <c r="EP47" s="347"/>
      <c r="EQ47" s="519"/>
      <c r="ER47" s="520"/>
      <c r="ES47" s="520"/>
      <c r="ET47" s="520"/>
      <c r="EU47" s="520"/>
      <c r="EV47" s="520"/>
      <c r="EW47" s="521"/>
      <c r="EX47" s="52"/>
    </row>
    <row r="48" spans="1:154" ht="9" customHeight="1" thickBot="1">
      <c r="A48" s="137"/>
      <c r="B48" s="135"/>
      <c r="C48" s="313" t="s">
        <v>146</v>
      </c>
      <c r="D48" s="314" t="s">
        <v>147</v>
      </c>
      <c r="E48" s="318" t="s">
        <v>148</v>
      </c>
      <c r="F48" s="512" t="s">
        <v>225</v>
      </c>
      <c r="G48" s="386"/>
      <c r="H48" s="386"/>
      <c r="I48" s="386"/>
      <c r="J48" s="386"/>
      <c r="K48" s="386"/>
      <c r="L48" s="386"/>
      <c r="M48" s="153" t="str">
        <f>IF(基礎控除申告書兼配偶者控除等申告書兼所得金額調整控除申告書!CT77,所得税源泉徴収簿!AT44,IF(基礎控除申告書兼配偶者控除等申告書兼所得金額調整控除申告書!CT78,所得税源泉徴収簿!AT44,IF(基礎控除申告書兼配偶者控除等申告書兼所得金額調整控除申告書!CT79,所得税源泉徴収簿!AT44,IF(基礎控除申告書兼配偶者控除等申告書兼所得金額調整控除申告書!CT80,所得税源泉徴収簿!AT44,""))))</f>
        <v/>
      </c>
      <c r="N48" s="154"/>
      <c r="O48" s="154"/>
      <c r="P48" s="154"/>
      <c r="Q48" s="154"/>
      <c r="R48" s="154"/>
      <c r="S48" s="155"/>
      <c r="T48" s="512" t="s">
        <v>226</v>
      </c>
      <c r="U48" s="386"/>
      <c r="V48" s="386"/>
      <c r="W48" s="386"/>
      <c r="X48" s="386"/>
      <c r="Y48" s="386"/>
      <c r="Z48" s="386"/>
      <c r="AA48" s="147"/>
      <c r="AB48" s="148"/>
      <c r="AC48" s="148"/>
      <c r="AD48" s="148"/>
      <c r="AE48" s="148"/>
      <c r="AF48" s="148" t="s">
        <v>11</v>
      </c>
      <c r="AG48" s="148"/>
      <c r="AH48" s="148"/>
      <c r="AI48" s="148"/>
      <c r="AJ48" s="148" t="s">
        <v>12</v>
      </c>
      <c r="AK48" s="148"/>
      <c r="AL48" s="148"/>
      <c r="AM48" s="148"/>
      <c r="AN48" s="149" t="s">
        <v>43</v>
      </c>
      <c r="AO48" s="512" t="s">
        <v>227</v>
      </c>
      <c r="AP48" s="386"/>
      <c r="AQ48" s="386"/>
      <c r="AR48" s="386"/>
      <c r="AS48" s="386"/>
      <c r="AT48" s="386"/>
      <c r="AU48" s="386"/>
      <c r="AV48" s="153"/>
      <c r="AW48" s="154"/>
      <c r="AX48" s="154"/>
      <c r="AY48" s="154"/>
      <c r="AZ48" s="154"/>
      <c r="BA48" s="154"/>
      <c r="BB48" s="155"/>
      <c r="BC48" s="512" t="s">
        <v>228</v>
      </c>
      <c r="BD48" s="386"/>
      <c r="BE48" s="386"/>
      <c r="BF48" s="386"/>
      <c r="BG48" s="386"/>
      <c r="BH48" s="386"/>
      <c r="BI48" s="386"/>
      <c r="BJ48" s="147"/>
      <c r="BK48" s="148"/>
      <c r="BL48" s="148"/>
      <c r="BM48" s="148"/>
      <c r="BN48" s="148"/>
      <c r="BO48" s="148"/>
      <c r="BP48" s="148"/>
      <c r="BQ48" s="148"/>
      <c r="BR48" s="148"/>
      <c r="BS48" s="148"/>
      <c r="BT48" s="148"/>
      <c r="BU48" s="148"/>
      <c r="BV48" s="148"/>
      <c r="BW48" s="149" t="s">
        <v>131</v>
      </c>
      <c r="BX48" s="77"/>
      <c r="BY48" s="51"/>
      <c r="BZ48" s="52"/>
      <c r="CA48" s="76"/>
      <c r="CB48" s="54"/>
      <c r="CC48" s="529" t="s">
        <v>146</v>
      </c>
      <c r="CD48" s="530" t="s">
        <v>147</v>
      </c>
      <c r="CE48" s="531" t="s">
        <v>148</v>
      </c>
      <c r="CF48" s="522" t="s">
        <v>225</v>
      </c>
      <c r="CG48" s="347"/>
      <c r="CH48" s="347"/>
      <c r="CI48" s="347"/>
      <c r="CJ48" s="347"/>
      <c r="CK48" s="347"/>
      <c r="CL48" s="347"/>
      <c r="CM48" s="78"/>
      <c r="CN48" s="79"/>
      <c r="CO48" s="79"/>
      <c r="CP48" s="79"/>
      <c r="CQ48" s="79"/>
      <c r="CR48" s="79"/>
      <c r="CS48" s="80"/>
      <c r="CT48" s="522" t="s">
        <v>226</v>
      </c>
      <c r="CU48" s="347"/>
      <c r="CV48" s="347"/>
      <c r="CW48" s="347"/>
      <c r="CX48" s="347"/>
      <c r="CY48" s="347"/>
      <c r="CZ48" s="347"/>
      <c r="DA48" s="58"/>
      <c r="DB48" s="59"/>
      <c r="DC48" s="59"/>
      <c r="DD48" s="59"/>
      <c r="DE48" s="59"/>
      <c r="DF48" s="59" t="s">
        <v>11</v>
      </c>
      <c r="DG48" s="58"/>
      <c r="DH48" s="59"/>
      <c r="DI48" s="59"/>
      <c r="DJ48" s="59" t="s">
        <v>12</v>
      </c>
      <c r="DK48" s="58"/>
      <c r="DL48" s="59"/>
      <c r="DM48" s="59"/>
      <c r="DN48" s="60" t="s">
        <v>43</v>
      </c>
      <c r="DO48" s="522" t="s">
        <v>227</v>
      </c>
      <c r="DP48" s="347"/>
      <c r="DQ48" s="347"/>
      <c r="DR48" s="347"/>
      <c r="DS48" s="347"/>
      <c r="DT48" s="347"/>
      <c r="DU48" s="347"/>
      <c r="DV48" s="81"/>
      <c r="DW48" s="61"/>
      <c r="DX48" s="61"/>
      <c r="DY48" s="61"/>
      <c r="DZ48" s="61"/>
      <c r="EA48" s="61"/>
      <c r="EB48" s="82"/>
      <c r="EC48" s="522" t="s">
        <v>228</v>
      </c>
      <c r="ED48" s="347"/>
      <c r="EE48" s="347"/>
      <c r="EF48" s="347"/>
      <c r="EG48" s="347"/>
      <c r="EH48" s="347"/>
      <c r="EI48" s="347"/>
      <c r="EJ48" s="58"/>
      <c r="EK48" s="59"/>
      <c r="EL48" s="59"/>
      <c r="EM48" s="59"/>
      <c r="EN48" s="59"/>
      <c r="EO48" s="59"/>
      <c r="EP48" s="59"/>
      <c r="EQ48" s="59"/>
      <c r="ER48" s="59"/>
      <c r="ES48" s="59"/>
      <c r="ET48" s="59"/>
      <c r="EU48" s="59"/>
      <c r="EV48" s="59"/>
      <c r="EW48" s="60" t="s">
        <v>131</v>
      </c>
      <c r="EX48" s="52"/>
    </row>
    <row r="49" spans="1:154" ht="9" customHeight="1" thickBot="1">
      <c r="A49" s="137"/>
      <c r="B49" s="135"/>
      <c r="C49" s="313"/>
      <c r="D49" s="314"/>
      <c r="E49" s="318"/>
      <c r="F49" s="386"/>
      <c r="G49" s="386"/>
      <c r="H49" s="386"/>
      <c r="I49" s="386"/>
      <c r="J49" s="386"/>
      <c r="K49" s="386"/>
      <c r="L49" s="386"/>
      <c r="M49" s="538"/>
      <c r="N49" s="539"/>
      <c r="O49" s="539"/>
      <c r="P49" s="539"/>
      <c r="Q49" s="539"/>
      <c r="R49" s="539"/>
      <c r="S49" s="540"/>
      <c r="T49" s="386"/>
      <c r="U49" s="386"/>
      <c r="V49" s="386"/>
      <c r="W49" s="386"/>
      <c r="X49" s="386"/>
      <c r="Y49" s="386"/>
      <c r="Z49" s="386"/>
      <c r="AA49" s="430"/>
      <c r="AB49" s="431"/>
      <c r="AC49" s="431"/>
      <c r="AD49" s="431"/>
      <c r="AE49" s="431"/>
      <c r="AF49" s="431"/>
      <c r="AG49" s="431"/>
      <c r="AH49" s="431"/>
      <c r="AI49" s="431"/>
      <c r="AJ49" s="431"/>
      <c r="AK49" s="431"/>
      <c r="AL49" s="431"/>
      <c r="AM49" s="431"/>
      <c r="AN49" s="432"/>
      <c r="AO49" s="386"/>
      <c r="AP49" s="386"/>
      <c r="AQ49" s="386"/>
      <c r="AR49" s="386"/>
      <c r="AS49" s="386"/>
      <c r="AT49" s="386"/>
      <c r="AU49" s="386"/>
      <c r="AV49" s="538"/>
      <c r="AW49" s="539"/>
      <c r="AX49" s="539"/>
      <c r="AY49" s="539"/>
      <c r="AZ49" s="539"/>
      <c r="BA49" s="539"/>
      <c r="BB49" s="540"/>
      <c r="BC49" s="386"/>
      <c r="BD49" s="386"/>
      <c r="BE49" s="386"/>
      <c r="BF49" s="386"/>
      <c r="BG49" s="386"/>
      <c r="BH49" s="386"/>
      <c r="BI49" s="386"/>
      <c r="BJ49" s="544"/>
      <c r="BK49" s="545"/>
      <c r="BL49" s="545"/>
      <c r="BM49" s="545"/>
      <c r="BN49" s="545"/>
      <c r="BO49" s="545"/>
      <c r="BP49" s="545"/>
      <c r="BQ49" s="545"/>
      <c r="BR49" s="545"/>
      <c r="BS49" s="545"/>
      <c r="BT49" s="545"/>
      <c r="BU49" s="545"/>
      <c r="BV49" s="545"/>
      <c r="BW49" s="546"/>
      <c r="BX49" s="51"/>
      <c r="BY49" s="51"/>
      <c r="BZ49" s="52"/>
      <c r="CA49" s="76"/>
      <c r="CB49" s="54"/>
      <c r="CC49" s="529"/>
      <c r="CD49" s="530"/>
      <c r="CE49" s="531"/>
      <c r="CF49" s="347"/>
      <c r="CG49" s="347"/>
      <c r="CH49" s="347"/>
      <c r="CI49" s="347"/>
      <c r="CJ49" s="347"/>
      <c r="CK49" s="347"/>
      <c r="CL49" s="347"/>
      <c r="CM49" s="550" t="str">
        <f>IF(M49="","",M49)</f>
        <v/>
      </c>
      <c r="CN49" s="551"/>
      <c r="CO49" s="551"/>
      <c r="CP49" s="551"/>
      <c r="CQ49" s="551"/>
      <c r="CR49" s="551"/>
      <c r="CS49" s="552"/>
      <c r="CT49" s="347"/>
      <c r="CU49" s="347"/>
      <c r="CV49" s="347"/>
      <c r="CW49" s="347"/>
      <c r="CX49" s="347"/>
      <c r="CY49" s="347"/>
      <c r="CZ49" s="347"/>
      <c r="DA49" s="550" t="str">
        <f>IF(AA49="","",AA49)</f>
        <v/>
      </c>
      <c r="DB49" s="551"/>
      <c r="DC49" s="551"/>
      <c r="DD49" s="551"/>
      <c r="DE49" s="551"/>
      <c r="DF49" s="551"/>
      <c r="DG49" s="484" t="str">
        <f>IF(AG49="","",AG49)</f>
        <v/>
      </c>
      <c r="DH49" s="485"/>
      <c r="DI49" s="485"/>
      <c r="DJ49" s="485"/>
      <c r="DK49" s="484" t="str">
        <f>IF(AK49="","",AK49)</f>
        <v/>
      </c>
      <c r="DL49" s="485"/>
      <c r="DM49" s="485"/>
      <c r="DN49" s="488"/>
      <c r="DO49" s="347"/>
      <c r="DP49" s="347"/>
      <c r="DQ49" s="347"/>
      <c r="DR49" s="347"/>
      <c r="DS49" s="347"/>
      <c r="DT49" s="347"/>
      <c r="DU49" s="347"/>
      <c r="DV49" s="532" t="str">
        <f>IF(AV49="","",AV49)</f>
        <v/>
      </c>
      <c r="DW49" s="533"/>
      <c r="DX49" s="533"/>
      <c r="DY49" s="533"/>
      <c r="DZ49" s="533"/>
      <c r="EA49" s="533"/>
      <c r="EB49" s="534"/>
      <c r="EC49" s="347"/>
      <c r="ED49" s="347"/>
      <c r="EE49" s="347"/>
      <c r="EF49" s="347"/>
      <c r="EG49" s="347"/>
      <c r="EH49" s="347"/>
      <c r="EI49" s="347"/>
      <c r="EJ49" s="517" t="str">
        <f>IF(BJ49="","",BJ49)</f>
        <v/>
      </c>
      <c r="EK49" s="500"/>
      <c r="EL49" s="500"/>
      <c r="EM49" s="500"/>
      <c r="EN49" s="500"/>
      <c r="EO49" s="500"/>
      <c r="EP49" s="500"/>
      <c r="EQ49" s="500"/>
      <c r="ER49" s="500"/>
      <c r="ES49" s="500"/>
      <c r="ET49" s="500"/>
      <c r="EU49" s="500"/>
      <c r="EV49" s="500"/>
      <c r="EW49" s="518"/>
      <c r="EX49" s="52"/>
    </row>
    <row r="50" spans="1:154" ht="9" customHeight="1" thickBot="1">
      <c r="A50" s="137"/>
      <c r="B50" s="135"/>
      <c r="C50" s="313"/>
      <c r="D50" s="314"/>
      <c r="E50" s="318"/>
      <c r="F50" s="386"/>
      <c r="G50" s="386"/>
      <c r="H50" s="386"/>
      <c r="I50" s="386"/>
      <c r="J50" s="386"/>
      <c r="K50" s="386"/>
      <c r="L50" s="386"/>
      <c r="M50" s="538"/>
      <c r="N50" s="539"/>
      <c r="O50" s="539"/>
      <c r="P50" s="539"/>
      <c r="Q50" s="539"/>
      <c r="R50" s="539"/>
      <c r="S50" s="540"/>
      <c r="T50" s="386"/>
      <c r="U50" s="386"/>
      <c r="V50" s="386"/>
      <c r="W50" s="386"/>
      <c r="X50" s="386"/>
      <c r="Y50" s="386"/>
      <c r="Z50" s="386"/>
      <c r="AA50" s="430"/>
      <c r="AB50" s="431"/>
      <c r="AC50" s="431"/>
      <c r="AD50" s="431"/>
      <c r="AE50" s="431"/>
      <c r="AF50" s="431"/>
      <c r="AG50" s="431"/>
      <c r="AH50" s="431"/>
      <c r="AI50" s="431"/>
      <c r="AJ50" s="431"/>
      <c r="AK50" s="431"/>
      <c r="AL50" s="431"/>
      <c r="AM50" s="431"/>
      <c r="AN50" s="432"/>
      <c r="AO50" s="386"/>
      <c r="AP50" s="386"/>
      <c r="AQ50" s="386"/>
      <c r="AR50" s="386"/>
      <c r="AS50" s="386"/>
      <c r="AT50" s="386"/>
      <c r="AU50" s="386"/>
      <c r="AV50" s="538"/>
      <c r="AW50" s="539"/>
      <c r="AX50" s="539"/>
      <c r="AY50" s="539"/>
      <c r="AZ50" s="539"/>
      <c r="BA50" s="539"/>
      <c r="BB50" s="540"/>
      <c r="BC50" s="386"/>
      <c r="BD50" s="386"/>
      <c r="BE50" s="386"/>
      <c r="BF50" s="386"/>
      <c r="BG50" s="386"/>
      <c r="BH50" s="386"/>
      <c r="BI50" s="386"/>
      <c r="BJ50" s="544"/>
      <c r="BK50" s="545"/>
      <c r="BL50" s="545"/>
      <c r="BM50" s="545"/>
      <c r="BN50" s="545"/>
      <c r="BO50" s="545"/>
      <c r="BP50" s="545"/>
      <c r="BQ50" s="545"/>
      <c r="BR50" s="545"/>
      <c r="BS50" s="545"/>
      <c r="BT50" s="545"/>
      <c r="BU50" s="545"/>
      <c r="BV50" s="545"/>
      <c r="BW50" s="546"/>
      <c r="BX50" s="51"/>
      <c r="BY50" s="51"/>
      <c r="BZ50" s="52"/>
      <c r="CA50" s="76"/>
      <c r="CB50" s="54"/>
      <c r="CC50" s="529"/>
      <c r="CD50" s="530"/>
      <c r="CE50" s="531"/>
      <c r="CF50" s="347"/>
      <c r="CG50" s="347"/>
      <c r="CH50" s="347"/>
      <c r="CI50" s="347"/>
      <c r="CJ50" s="347"/>
      <c r="CK50" s="347"/>
      <c r="CL50" s="347"/>
      <c r="CM50" s="550"/>
      <c r="CN50" s="551"/>
      <c r="CO50" s="551"/>
      <c r="CP50" s="551"/>
      <c r="CQ50" s="551"/>
      <c r="CR50" s="551"/>
      <c r="CS50" s="552"/>
      <c r="CT50" s="347"/>
      <c r="CU50" s="347"/>
      <c r="CV50" s="347"/>
      <c r="CW50" s="347"/>
      <c r="CX50" s="347"/>
      <c r="CY50" s="347"/>
      <c r="CZ50" s="347"/>
      <c r="DA50" s="550"/>
      <c r="DB50" s="551"/>
      <c r="DC50" s="551"/>
      <c r="DD50" s="551"/>
      <c r="DE50" s="551"/>
      <c r="DF50" s="551"/>
      <c r="DG50" s="484"/>
      <c r="DH50" s="485"/>
      <c r="DI50" s="485"/>
      <c r="DJ50" s="485"/>
      <c r="DK50" s="484"/>
      <c r="DL50" s="485"/>
      <c r="DM50" s="485"/>
      <c r="DN50" s="488"/>
      <c r="DO50" s="347"/>
      <c r="DP50" s="347"/>
      <c r="DQ50" s="347"/>
      <c r="DR50" s="347"/>
      <c r="DS50" s="347"/>
      <c r="DT50" s="347"/>
      <c r="DU50" s="347"/>
      <c r="DV50" s="532"/>
      <c r="DW50" s="533"/>
      <c r="DX50" s="533"/>
      <c r="DY50" s="533"/>
      <c r="DZ50" s="533"/>
      <c r="EA50" s="533"/>
      <c r="EB50" s="534"/>
      <c r="EC50" s="347"/>
      <c r="ED50" s="347"/>
      <c r="EE50" s="347"/>
      <c r="EF50" s="347"/>
      <c r="EG50" s="347"/>
      <c r="EH50" s="347"/>
      <c r="EI50" s="347"/>
      <c r="EJ50" s="517"/>
      <c r="EK50" s="500"/>
      <c r="EL50" s="500"/>
      <c r="EM50" s="500"/>
      <c r="EN50" s="500"/>
      <c r="EO50" s="500"/>
      <c r="EP50" s="500"/>
      <c r="EQ50" s="500"/>
      <c r="ER50" s="500"/>
      <c r="ES50" s="500"/>
      <c r="ET50" s="500"/>
      <c r="EU50" s="500"/>
      <c r="EV50" s="500"/>
      <c r="EW50" s="518"/>
      <c r="EX50" s="52"/>
    </row>
    <row r="51" spans="1:154" ht="9" customHeight="1" thickBot="1">
      <c r="A51" s="140"/>
      <c r="B51" s="135"/>
      <c r="C51" s="313"/>
      <c r="D51" s="314"/>
      <c r="E51" s="318"/>
      <c r="F51" s="386"/>
      <c r="G51" s="386"/>
      <c r="H51" s="386"/>
      <c r="I51" s="386"/>
      <c r="J51" s="386"/>
      <c r="K51" s="386"/>
      <c r="L51" s="386"/>
      <c r="M51" s="538"/>
      <c r="N51" s="539"/>
      <c r="O51" s="539"/>
      <c r="P51" s="539"/>
      <c r="Q51" s="539"/>
      <c r="R51" s="539"/>
      <c r="S51" s="540"/>
      <c r="T51" s="386"/>
      <c r="U51" s="386"/>
      <c r="V51" s="386"/>
      <c r="W51" s="386"/>
      <c r="X51" s="386"/>
      <c r="Y51" s="386"/>
      <c r="Z51" s="386"/>
      <c r="AA51" s="430"/>
      <c r="AB51" s="431"/>
      <c r="AC51" s="431"/>
      <c r="AD51" s="431"/>
      <c r="AE51" s="431"/>
      <c r="AF51" s="431"/>
      <c r="AG51" s="431"/>
      <c r="AH51" s="431"/>
      <c r="AI51" s="431"/>
      <c r="AJ51" s="431"/>
      <c r="AK51" s="431"/>
      <c r="AL51" s="431"/>
      <c r="AM51" s="431"/>
      <c r="AN51" s="432"/>
      <c r="AO51" s="386"/>
      <c r="AP51" s="386"/>
      <c r="AQ51" s="386"/>
      <c r="AR51" s="386"/>
      <c r="AS51" s="386"/>
      <c r="AT51" s="386"/>
      <c r="AU51" s="386"/>
      <c r="AV51" s="538"/>
      <c r="AW51" s="539"/>
      <c r="AX51" s="539"/>
      <c r="AY51" s="539"/>
      <c r="AZ51" s="539"/>
      <c r="BA51" s="539"/>
      <c r="BB51" s="540"/>
      <c r="BC51" s="386"/>
      <c r="BD51" s="386"/>
      <c r="BE51" s="386"/>
      <c r="BF51" s="386"/>
      <c r="BG51" s="386"/>
      <c r="BH51" s="386"/>
      <c r="BI51" s="386"/>
      <c r="BJ51" s="544"/>
      <c r="BK51" s="545"/>
      <c r="BL51" s="545"/>
      <c r="BM51" s="545"/>
      <c r="BN51" s="545"/>
      <c r="BO51" s="545"/>
      <c r="BP51" s="545"/>
      <c r="BQ51" s="545"/>
      <c r="BR51" s="545"/>
      <c r="BS51" s="545"/>
      <c r="BT51" s="545"/>
      <c r="BU51" s="545"/>
      <c r="BV51" s="545"/>
      <c r="BW51" s="546"/>
      <c r="BX51" s="51"/>
      <c r="BY51" s="51"/>
      <c r="BZ51" s="52"/>
      <c r="CA51" s="83"/>
      <c r="CB51" s="54"/>
      <c r="CC51" s="529"/>
      <c r="CD51" s="530"/>
      <c r="CE51" s="531"/>
      <c r="CF51" s="347"/>
      <c r="CG51" s="347"/>
      <c r="CH51" s="347"/>
      <c r="CI51" s="347"/>
      <c r="CJ51" s="347"/>
      <c r="CK51" s="347"/>
      <c r="CL51" s="347"/>
      <c r="CM51" s="550"/>
      <c r="CN51" s="551"/>
      <c r="CO51" s="551"/>
      <c r="CP51" s="551"/>
      <c r="CQ51" s="551"/>
      <c r="CR51" s="551"/>
      <c r="CS51" s="552"/>
      <c r="CT51" s="347"/>
      <c r="CU51" s="347"/>
      <c r="CV51" s="347"/>
      <c r="CW51" s="347"/>
      <c r="CX51" s="347"/>
      <c r="CY51" s="347"/>
      <c r="CZ51" s="347"/>
      <c r="DA51" s="550"/>
      <c r="DB51" s="551"/>
      <c r="DC51" s="551"/>
      <c r="DD51" s="551"/>
      <c r="DE51" s="551"/>
      <c r="DF51" s="551"/>
      <c r="DG51" s="484"/>
      <c r="DH51" s="485"/>
      <c r="DI51" s="485"/>
      <c r="DJ51" s="485"/>
      <c r="DK51" s="484"/>
      <c r="DL51" s="485"/>
      <c r="DM51" s="485"/>
      <c r="DN51" s="488"/>
      <c r="DO51" s="347"/>
      <c r="DP51" s="347"/>
      <c r="DQ51" s="347"/>
      <c r="DR51" s="347"/>
      <c r="DS51" s="347"/>
      <c r="DT51" s="347"/>
      <c r="DU51" s="347"/>
      <c r="DV51" s="532"/>
      <c r="DW51" s="533"/>
      <c r="DX51" s="533"/>
      <c r="DY51" s="533"/>
      <c r="DZ51" s="533"/>
      <c r="EA51" s="533"/>
      <c r="EB51" s="534"/>
      <c r="EC51" s="347"/>
      <c r="ED51" s="347"/>
      <c r="EE51" s="347"/>
      <c r="EF51" s="347"/>
      <c r="EG51" s="347"/>
      <c r="EH51" s="347"/>
      <c r="EI51" s="347"/>
      <c r="EJ51" s="517"/>
      <c r="EK51" s="500"/>
      <c r="EL51" s="500"/>
      <c r="EM51" s="500"/>
      <c r="EN51" s="500"/>
      <c r="EO51" s="500"/>
      <c r="EP51" s="500"/>
      <c r="EQ51" s="500"/>
      <c r="ER51" s="500"/>
      <c r="ES51" s="500"/>
      <c r="ET51" s="500"/>
      <c r="EU51" s="500"/>
      <c r="EV51" s="500"/>
      <c r="EW51" s="518"/>
      <c r="EX51" s="52"/>
    </row>
    <row r="52" spans="1:154" ht="9" customHeight="1" thickBot="1">
      <c r="A52" s="135"/>
      <c r="B52" s="135"/>
      <c r="C52" s="313"/>
      <c r="D52" s="314"/>
      <c r="E52" s="318"/>
      <c r="F52" s="386"/>
      <c r="G52" s="386"/>
      <c r="H52" s="386"/>
      <c r="I52" s="386"/>
      <c r="J52" s="386"/>
      <c r="K52" s="386"/>
      <c r="L52" s="386"/>
      <c r="M52" s="541"/>
      <c r="N52" s="542"/>
      <c r="O52" s="542"/>
      <c r="P52" s="542"/>
      <c r="Q52" s="542"/>
      <c r="R52" s="542"/>
      <c r="S52" s="543"/>
      <c r="T52" s="386"/>
      <c r="U52" s="386"/>
      <c r="V52" s="386"/>
      <c r="W52" s="386"/>
      <c r="X52" s="386"/>
      <c r="Y52" s="386"/>
      <c r="Z52" s="386"/>
      <c r="AA52" s="433"/>
      <c r="AB52" s="434"/>
      <c r="AC52" s="434"/>
      <c r="AD52" s="434"/>
      <c r="AE52" s="434"/>
      <c r="AF52" s="434"/>
      <c r="AG52" s="434"/>
      <c r="AH52" s="434"/>
      <c r="AI52" s="434"/>
      <c r="AJ52" s="434"/>
      <c r="AK52" s="434"/>
      <c r="AL52" s="434"/>
      <c r="AM52" s="434"/>
      <c r="AN52" s="435"/>
      <c r="AO52" s="386"/>
      <c r="AP52" s="386"/>
      <c r="AQ52" s="386"/>
      <c r="AR52" s="386"/>
      <c r="AS52" s="386"/>
      <c r="AT52" s="386"/>
      <c r="AU52" s="386"/>
      <c r="AV52" s="541"/>
      <c r="AW52" s="542"/>
      <c r="AX52" s="542"/>
      <c r="AY52" s="542"/>
      <c r="AZ52" s="542"/>
      <c r="BA52" s="542"/>
      <c r="BB52" s="543"/>
      <c r="BC52" s="386"/>
      <c r="BD52" s="386"/>
      <c r="BE52" s="386"/>
      <c r="BF52" s="386"/>
      <c r="BG52" s="386"/>
      <c r="BH52" s="386"/>
      <c r="BI52" s="386"/>
      <c r="BJ52" s="547"/>
      <c r="BK52" s="548"/>
      <c r="BL52" s="548"/>
      <c r="BM52" s="548"/>
      <c r="BN52" s="548"/>
      <c r="BO52" s="548"/>
      <c r="BP52" s="548"/>
      <c r="BQ52" s="548"/>
      <c r="BR52" s="548"/>
      <c r="BS52" s="548"/>
      <c r="BT52" s="548"/>
      <c r="BU52" s="548"/>
      <c r="BV52" s="548"/>
      <c r="BW52" s="549"/>
      <c r="BX52" s="51"/>
      <c r="BY52" s="51"/>
      <c r="BZ52" s="52"/>
      <c r="CA52" s="54"/>
      <c r="CB52" s="54"/>
      <c r="CC52" s="529"/>
      <c r="CD52" s="530"/>
      <c r="CE52" s="531"/>
      <c r="CF52" s="347"/>
      <c r="CG52" s="347"/>
      <c r="CH52" s="347"/>
      <c r="CI52" s="347"/>
      <c r="CJ52" s="347"/>
      <c r="CK52" s="347"/>
      <c r="CL52" s="347"/>
      <c r="CM52" s="553"/>
      <c r="CN52" s="554"/>
      <c r="CO52" s="554"/>
      <c r="CP52" s="554"/>
      <c r="CQ52" s="554"/>
      <c r="CR52" s="554"/>
      <c r="CS52" s="555"/>
      <c r="CT52" s="347"/>
      <c r="CU52" s="347"/>
      <c r="CV52" s="347"/>
      <c r="CW52" s="347"/>
      <c r="CX52" s="347"/>
      <c r="CY52" s="347"/>
      <c r="CZ52" s="347"/>
      <c r="DA52" s="553"/>
      <c r="DB52" s="554"/>
      <c r="DC52" s="554"/>
      <c r="DD52" s="554"/>
      <c r="DE52" s="554"/>
      <c r="DF52" s="554"/>
      <c r="DG52" s="489"/>
      <c r="DH52" s="490"/>
      <c r="DI52" s="490"/>
      <c r="DJ52" s="490"/>
      <c r="DK52" s="489"/>
      <c r="DL52" s="490"/>
      <c r="DM52" s="490"/>
      <c r="DN52" s="491"/>
      <c r="DO52" s="347"/>
      <c r="DP52" s="347"/>
      <c r="DQ52" s="347"/>
      <c r="DR52" s="347"/>
      <c r="DS52" s="347"/>
      <c r="DT52" s="347"/>
      <c r="DU52" s="347"/>
      <c r="DV52" s="535"/>
      <c r="DW52" s="536"/>
      <c r="DX52" s="536"/>
      <c r="DY52" s="536"/>
      <c r="DZ52" s="536"/>
      <c r="EA52" s="536"/>
      <c r="EB52" s="537"/>
      <c r="EC52" s="347"/>
      <c r="ED52" s="347"/>
      <c r="EE52" s="347"/>
      <c r="EF52" s="347"/>
      <c r="EG52" s="347"/>
      <c r="EH52" s="347"/>
      <c r="EI52" s="347"/>
      <c r="EJ52" s="519"/>
      <c r="EK52" s="520"/>
      <c r="EL52" s="520"/>
      <c r="EM52" s="520"/>
      <c r="EN52" s="520"/>
      <c r="EO52" s="520"/>
      <c r="EP52" s="520"/>
      <c r="EQ52" s="520"/>
      <c r="ER52" s="520"/>
      <c r="ES52" s="520"/>
      <c r="ET52" s="520"/>
      <c r="EU52" s="520"/>
      <c r="EV52" s="520"/>
      <c r="EW52" s="521"/>
      <c r="EX52" s="52"/>
    </row>
    <row r="53" spans="1:154" ht="9" customHeight="1" thickBot="1">
      <c r="A53" s="135"/>
      <c r="B53" s="135"/>
      <c r="C53" s="313"/>
      <c r="D53" s="314"/>
      <c r="E53" s="318"/>
      <c r="F53" s="512" t="s">
        <v>229</v>
      </c>
      <c r="G53" s="386"/>
      <c r="H53" s="386"/>
      <c r="I53" s="386"/>
      <c r="J53" s="386"/>
      <c r="K53" s="386"/>
      <c r="L53" s="386"/>
      <c r="M53" s="150"/>
      <c r="N53" s="139"/>
      <c r="O53" s="139"/>
      <c r="P53" s="139"/>
      <c r="Q53" s="139"/>
      <c r="R53" s="139"/>
      <c r="S53" s="143" t="s">
        <v>131</v>
      </c>
      <c r="T53" s="512" t="s">
        <v>230</v>
      </c>
      <c r="U53" s="386"/>
      <c r="V53" s="386"/>
      <c r="W53" s="386"/>
      <c r="X53" s="386"/>
      <c r="Y53" s="386"/>
      <c r="Z53" s="386"/>
      <c r="AA53" s="150"/>
      <c r="AB53" s="139"/>
      <c r="AC53" s="139"/>
      <c r="AD53" s="139"/>
      <c r="AE53" s="139"/>
      <c r="AF53" s="139" t="s">
        <v>11</v>
      </c>
      <c r="AG53" s="139"/>
      <c r="AH53" s="139"/>
      <c r="AI53" s="139"/>
      <c r="AJ53" s="139" t="s">
        <v>12</v>
      </c>
      <c r="AK53" s="139"/>
      <c r="AL53" s="139"/>
      <c r="AM53" s="139"/>
      <c r="AN53" s="143" t="s">
        <v>43</v>
      </c>
      <c r="AO53" s="512" t="s">
        <v>231</v>
      </c>
      <c r="AP53" s="386"/>
      <c r="AQ53" s="386"/>
      <c r="AR53" s="386"/>
      <c r="AS53" s="386"/>
      <c r="AT53" s="386"/>
      <c r="AU53" s="386"/>
      <c r="AV53" s="151"/>
      <c r="AW53" s="138"/>
      <c r="AX53" s="138"/>
      <c r="AY53" s="138"/>
      <c r="AZ53" s="138"/>
      <c r="BA53" s="138"/>
      <c r="BB53" s="152"/>
      <c r="BC53" s="512" t="s">
        <v>232</v>
      </c>
      <c r="BD53" s="386"/>
      <c r="BE53" s="386"/>
      <c r="BF53" s="386"/>
      <c r="BG53" s="386"/>
      <c r="BH53" s="386"/>
      <c r="BI53" s="386"/>
      <c r="BJ53" s="150"/>
      <c r="BK53" s="139"/>
      <c r="BL53" s="139"/>
      <c r="BM53" s="139"/>
      <c r="BN53" s="139"/>
      <c r="BO53" s="139"/>
      <c r="BP53" s="139"/>
      <c r="BQ53" s="139"/>
      <c r="BR53" s="139"/>
      <c r="BS53" s="139"/>
      <c r="BT53" s="139"/>
      <c r="BU53" s="139"/>
      <c r="BV53" s="139"/>
      <c r="BW53" s="143" t="s">
        <v>131</v>
      </c>
      <c r="BX53" s="51"/>
      <c r="BY53" s="51"/>
      <c r="BZ53" s="52"/>
      <c r="CA53" s="54"/>
      <c r="CB53" s="54"/>
      <c r="CC53" s="529"/>
      <c r="CD53" s="530"/>
      <c r="CE53" s="531"/>
      <c r="CF53" s="522" t="s">
        <v>229</v>
      </c>
      <c r="CG53" s="347"/>
      <c r="CH53" s="347"/>
      <c r="CI53" s="347"/>
      <c r="CJ53" s="347"/>
      <c r="CK53" s="347"/>
      <c r="CL53" s="347"/>
      <c r="CM53" s="84"/>
      <c r="CN53" s="85"/>
      <c r="CO53" s="85"/>
      <c r="CP53" s="85"/>
      <c r="CQ53" s="85"/>
      <c r="CR53" s="85"/>
      <c r="CS53" s="86" t="s">
        <v>131</v>
      </c>
      <c r="CT53" s="522" t="s">
        <v>230</v>
      </c>
      <c r="CU53" s="347"/>
      <c r="CV53" s="347"/>
      <c r="CW53" s="347"/>
      <c r="CX53" s="347"/>
      <c r="CY53" s="347"/>
      <c r="CZ53" s="347"/>
      <c r="DA53" s="84"/>
      <c r="DB53" s="85"/>
      <c r="DC53" s="85"/>
      <c r="DD53" s="85"/>
      <c r="DE53" s="85"/>
      <c r="DF53" s="85" t="s">
        <v>11</v>
      </c>
      <c r="DG53" s="84"/>
      <c r="DH53" s="85"/>
      <c r="DI53" s="85"/>
      <c r="DJ53" s="85" t="s">
        <v>12</v>
      </c>
      <c r="DK53" s="84"/>
      <c r="DL53" s="85"/>
      <c r="DM53" s="85"/>
      <c r="DN53" s="86" t="s">
        <v>43</v>
      </c>
      <c r="DO53" s="522" t="s">
        <v>231</v>
      </c>
      <c r="DP53" s="347"/>
      <c r="DQ53" s="347"/>
      <c r="DR53" s="347"/>
      <c r="DS53" s="347"/>
      <c r="DT53" s="347"/>
      <c r="DU53" s="347"/>
      <c r="DV53" s="81"/>
      <c r="DW53" s="61"/>
      <c r="DX53" s="61"/>
      <c r="DY53" s="61"/>
      <c r="DZ53" s="61"/>
      <c r="EA53" s="61"/>
      <c r="EB53" s="82"/>
      <c r="EC53" s="522" t="s">
        <v>233</v>
      </c>
      <c r="ED53" s="347"/>
      <c r="EE53" s="347"/>
      <c r="EF53" s="347"/>
      <c r="EG53" s="347"/>
      <c r="EH53" s="347"/>
      <c r="EI53" s="347"/>
      <c r="EJ53" s="58"/>
      <c r="EK53" s="59"/>
      <c r="EL53" s="59"/>
      <c r="EM53" s="59"/>
      <c r="EN53" s="59"/>
      <c r="EO53" s="59"/>
      <c r="EP53" s="59"/>
      <c r="EQ53" s="59"/>
      <c r="ER53" s="59"/>
      <c r="ES53" s="59"/>
      <c r="ET53" s="59"/>
      <c r="EU53" s="59"/>
      <c r="EV53" s="59"/>
      <c r="EW53" s="60" t="s">
        <v>131</v>
      </c>
      <c r="EX53" s="52"/>
    </row>
    <row r="54" spans="1:154" ht="9" customHeight="1" thickBot="1">
      <c r="A54" s="135"/>
      <c r="B54" s="135"/>
      <c r="C54" s="313"/>
      <c r="D54" s="314"/>
      <c r="E54" s="318"/>
      <c r="F54" s="386"/>
      <c r="G54" s="386"/>
      <c r="H54" s="386"/>
      <c r="I54" s="386"/>
      <c r="J54" s="386"/>
      <c r="K54" s="386"/>
      <c r="L54" s="386"/>
      <c r="M54" s="544"/>
      <c r="N54" s="545"/>
      <c r="O54" s="545"/>
      <c r="P54" s="545"/>
      <c r="Q54" s="545"/>
      <c r="R54" s="545"/>
      <c r="S54" s="546"/>
      <c r="T54" s="386"/>
      <c r="U54" s="386"/>
      <c r="V54" s="386"/>
      <c r="W54" s="386"/>
      <c r="X54" s="386"/>
      <c r="Y54" s="386"/>
      <c r="Z54" s="386"/>
      <c r="AA54" s="430"/>
      <c r="AB54" s="431"/>
      <c r="AC54" s="431"/>
      <c r="AD54" s="431"/>
      <c r="AE54" s="431"/>
      <c r="AF54" s="431"/>
      <c r="AG54" s="431"/>
      <c r="AH54" s="431"/>
      <c r="AI54" s="431"/>
      <c r="AJ54" s="431"/>
      <c r="AK54" s="431"/>
      <c r="AL54" s="431"/>
      <c r="AM54" s="431"/>
      <c r="AN54" s="432"/>
      <c r="AO54" s="386"/>
      <c r="AP54" s="386"/>
      <c r="AQ54" s="386"/>
      <c r="AR54" s="386"/>
      <c r="AS54" s="386"/>
      <c r="AT54" s="386"/>
      <c r="AU54" s="386"/>
      <c r="AV54" s="538"/>
      <c r="AW54" s="539"/>
      <c r="AX54" s="539"/>
      <c r="AY54" s="539"/>
      <c r="AZ54" s="539"/>
      <c r="BA54" s="539"/>
      <c r="BB54" s="540"/>
      <c r="BC54" s="386"/>
      <c r="BD54" s="386"/>
      <c r="BE54" s="386"/>
      <c r="BF54" s="386"/>
      <c r="BG54" s="386"/>
      <c r="BH54" s="386"/>
      <c r="BI54" s="386"/>
      <c r="BJ54" s="544"/>
      <c r="BK54" s="545"/>
      <c r="BL54" s="545"/>
      <c r="BM54" s="545"/>
      <c r="BN54" s="545"/>
      <c r="BO54" s="545"/>
      <c r="BP54" s="545"/>
      <c r="BQ54" s="545"/>
      <c r="BR54" s="545"/>
      <c r="BS54" s="545"/>
      <c r="BT54" s="545"/>
      <c r="BU54" s="545"/>
      <c r="BV54" s="545"/>
      <c r="BW54" s="546"/>
      <c r="BX54" s="51"/>
      <c r="BY54" s="51"/>
      <c r="BZ54" s="52"/>
      <c r="CA54" s="54"/>
      <c r="CB54" s="54"/>
      <c r="CC54" s="529"/>
      <c r="CD54" s="530"/>
      <c r="CE54" s="531"/>
      <c r="CF54" s="347"/>
      <c r="CG54" s="347"/>
      <c r="CH54" s="347"/>
      <c r="CI54" s="347"/>
      <c r="CJ54" s="347"/>
      <c r="CK54" s="347"/>
      <c r="CL54" s="347"/>
      <c r="CM54" s="517" t="str">
        <f>IF(M54="","",M54)</f>
        <v/>
      </c>
      <c r="CN54" s="500"/>
      <c r="CO54" s="500"/>
      <c r="CP54" s="500"/>
      <c r="CQ54" s="500"/>
      <c r="CR54" s="500"/>
      <c r="CS54" s="518"/>
      <c r="CT54" s="347"/>
      <c r="CU54" s="347"/>
      <c r="CV54" s="347"/>
      <c r="CW54" s="347"/>
      <c r="CX54" s="347"/>
      <c r="CY54" s="347"/>
      <c r="CZ54" s="347"/>
      <c r="DA54" s="550" t="str">
        <f>IF(AA54="","",AA54)</f>
        <v/>
      </c>
      <c r="DB54" s="551"/>
      <c r="DC54" s="551"/>
      <c r="DD54" s="551"/>
      <c r="DE54" s="551"/>
      <c r="DF54" s="551"/>
      <c r="DG54" s="484" t="str">
        <f>IF(AG54="","",AG54)</f>
        <v/>
      </c>
      <c r="DH54" s="485"/>
      <c r="DI54" s="485"/>
      <c r="DJ54" s="485"/>
      <c r="DK54" s="484" t="str">
        <f>IF(AK54="","",AK54)</f>
        <v/>
      </c>
      <c r="DL54" s="485"/>
      <c r="DM54" s="485"/>
      <c r="DN54" s="488"/>
      <c r="DO54" s="347"/>
      <c r="DP54" s="347"/>
      <c r="DQ54" s="347"/>
      <c r="DR54" s="347"/>
      <c r="DS54" s="347"/>
      <c r="DT54" s="347"/>
      <c r="DU54" s="347"/>
      <c r="DV54" s="532" t="str">
        <f>IF(AV54="","",AV54)</f>
        <v/>
      </c>
      <c r="DW54" s="533"/>
      <c r="DX54" s="533"/>
      <c r="DY54" s="533"/>
      <c r="DZ54" s="533"/>
      <c r="EA54" s="533"/>
      <c r="EB54" s="534"/>
      <c r="EC54" s="347"/>
      <c r="ED54" s="347"/>
      <c r="EE54" s="347"/>
      <c r="EF54" s="347"/>
      <c r="EG54" s="347"/>
      <c r="EH54" s="347"/>
      <c r="EI54" s="347"/>
      <c r="EJ54" s="517" t="str">
        <f>IF(BJ54="","",BJ54)</f>
        <v/>
      </c>
      <c r="EK54" s="500"/>
      <c r="EL54" s="500"/>
      <c r="EM54" s="500"/>
      <c r="EN54" s="500"/>
      <c r="EO54" s="500"/>
      <c r="EP54" s="500"/>
      <c r="EQ54" s="500"/>
      <c r="ER54" s="500"/>
      <c r="ES54" s="500"/>
      <c r="ET54" s="500"/>
      <c r="EU54" s="500"/>
      <c r="EV54" s="500"/>
      <c r="EW54" s="518"/>
      <c r="EX54" s="52"/>
    </row>
    <row r="55" spans="1:154" ht="9" customHeight="1" thickBot="1">
      <c r="A55" s="137"/>
      <c r="B55" s="135"/>
      <c r="C55" s="313"/>
      <c r="D55" s="314"/>
      <c r="E55" s="318"/>
      <c r="F55" s="386"/>
      <c r="G55" s="386"/>
      <c r="H55" s="386"/>
      <c r="I55" s="386"/>
      <c r="J55" s="386"/>
      <c r="K55" s="386"/>
      <c r="L55" s="386"/>
      <c r="M55" s="544"/>
      <c r="N55" s="545"/>
      <c r="O55" s="545"/>
      <c r="P55" s="545"/>
      <c r="Q55" s="545"/>
      <c r="R55" s="545"/>
      <c r="S55" s="546"/>
      <c r="T55" s="386"/>
      <c r="U55" s="386"/>
      <c r="V55" s="386"/>
      <c r="W55" s="386"/>
      <c r="X55" s="386"/>
      <c r="Y55" s="386"/>
      <c r="Z55" s="386"/>
      <c r="AA55" s="430"/>
      <c r="AB55" s="431"/>
      <c r="AC55" s="431"/>
      <c r="AD55" s="431"/>
      <c r="AE55" s="431"/>
      <c r="AF55" s="431"/>
      <c r="AG55" s="431"/>
      <c r="AH55" s="431"/>
      <c r="AI55" s="431"/>
      <c r="AJ55" s="431"/>
      <c r="AK55" s="431"/>
      <c r="AL55" s="431"/>
      <c r="AM55" s="431"/>
      <c r="AN55" s="432"/>
      <c r="AO55" s="386"/>
      <c r="AP55" s="386"/>
      <c r="AQ55" s="386"/>
      <c r="AR55" s="386"/>
      <c r="AS55" s="386"/>
      <c r="AT55" s="386"/>
      <c r="AU55" s="386"/>
      <c r="AV55" s="538"/>
      <c r="AW55" s="539"/>
      <c r="AX55" s="539"/>
      <c r="AY55" s="539"/>
      <c r="AZ55" s="539"/>
      <c r="BA55" s="539"/>
      <c r="BB55" s="540"/>
      <c r="BC55" s="386"/>
      <c r="BD55" s="386"/>
      <c r="BE55" s="386"/>
      <c r="BF55" s="386"/>
      <c r="BG55" s="386"/>
      <c r="BH55" s="386"/>
      <c r="BI55" s="386"/>
      <c r="BJ55" s="544"/>
      <c r="BK55" s="545"/>
      <c r="BL55" s="545"/>
      <c r="BM55" s="545"/>
      <c r="BN55" s="545"/>
      <c r="BO55" s="545"/>
      <c r="BP55" s="545"/>
      <c r="BQ55" s="545"/>
      <c r="BR55" s="545"/>
      <c r="BS55" s="545"/>
      <c r="BT55" s="545"/>
      <c r="BU55" s="545"/>
      <c r="BV55" s="545"/>
      <c r="BW55" s="546"/>
      <c r="BX55" s="51"/>
      <c r="BY55" s="51"/>
      <c r="BZ55" s="52"/>
      <c r="CA55" s="76"/>
      <c r="CB55" s="54"/>
      <c r="CC55" s="529"/>
      <c r="CD55" s="530"/>
      <c r="CE55" s="531"/>
      <c r="CF55" s="347"/>
      <c r="CG55" s="347"/>
      <c r="CH55" s="347"/>
      <c r="CI55" s="347"/>
      <c r="CJ55" s="347"/>
      <c r="CK55" s="347"/>
      <c r="CL55" s="347"/>
      <c r="CM55" s="517"/>
      <c r="CN55" s="500"/>
      <c r="CO55" s="500"/>
      <c r="CP55" s="500"/>
      <c r="CQ55" s="500"/>
      <c r="CR55" s="500"/>
      <c r="CS55" s="518"/>
      <c r="CT55" s="347"/>
      <c r="CU55" s="347"/>
      <c r="CV55" s="347"/>
      <c r="CW55" s="347"/>
      <c r="CX55" s="347"/>
      <c r="CY55" s="347"/>
      <c r="CZ55" s="347"/>
      <c r="DA55" s="550"/>
      <c r="DB55" s="551"/>
      <c r="DC55" s="551"/>
      <c r="DD55" s="551"/>
      <c r="DE55" s="551"/>
      <c r="DF55" s="551"/>
      <c r="DG55" s="484"/>
      <c r="DH55" s="485"/>
      <c r="DI55" s="485"/>
      <c r="DJ55" s="485"/>
      <c r="DK55" s="484"/>
      <c r="DL55" s="485"/>
      <c r="DM55" s="485"/>
      <c r="DN55" s="488"/>
      <c r="DO55" s="347"/>
      <c r="DP55" s="347"/>
      <c r="DQ55" s="347"/>
      <c r="DR55" s="347"/>
      <c r="DS55" s="347"/>
      <c r="DT55" s="347"/>
      <c r="DU55" s="347"/>
      <c r="DV55" s="532"/>
      <c r="DW55" s="533"/>
      <c r="DX55" s="533"/>
      <c r="DY55" s="533"/>
      <c r="DZ55" s="533"/>
      <c r="EA55" s="533"/>
      <c r="EB55" s="534"/>
      <c r="EC55" s="347"/>
      <c r="ED55" s="347"/>
      <c r="EE55" s="347"/>
      <c r="EF55" s="347"/>
      <c r="EG55" s="347"/>
      <c r="EH55" s="347"/>
      <c r="EI55" s="347"/>
      <c r="EJ55" s="517"/>
      <c r="EK55" s="500"/>
      <c r="EL55" s="500"/>
      <c r="EM55" s="500"/>
      <c r="EN55" s="500"/>
      <c r="EO55" s="500"/>
      <c r="EP55" s="500"/>
      <c r="EQ55" s="500"/>
      <c r="ER55" s="500"/>
      <c r="ES55" s="500"/>
      <c r="ET55" s="500"/>
      <c r="EU55" s="500"/>
      <c r="EV55" s="500"/>
      <c r="EW55" s="518"/>
      <c r="EX55" s="52"/>
    </row>
    <row r="56" spans="1:154" ht="9" customHeight="1" thickBot="1">
      <c r="A56" s="140"/>
      <c r="B56" s="135"/>
      <c r="C56" s="313"/>
      <c r="D56" s="314"/>
      <c r="E56" s="318"/>
      <c r="F56" s="386"/>
      <c r="G56" s="386"/>
      <c r="H56" s="386"/>
      <c r="I56" s="386"/>
      <c r="J56" s="386"/>
      <c r="K56" s="386"/>
      <c r="L56" s="386"/>
      <c r="M56" s="544"/>
      <c r="N56" s="545"/>
      <c r="O56" s="545"/>
      <c r="P56" s="545"/>
      <c r="Q56" s="545"/>
      <c r="R56" s="545"/>
      <c r="S56" s="546"/>
      <c r="T56" s="386"/>
      <c r="U56" s="386"/>
      <c r="V56" s="386"/>
      <c r="W56" s="386"/>
      <c r="X56" s="386"/>
      <c r="Y56" s="386"/>
      <c r="Z56" s="386"/>
      <c r="AA56" s="430"/>
      <c r="AB56" s="431"/>
      <c r="AC56" s="431"/>
      <c r="AD56" s="431"/>
      <c r="AE56" s="431"/>
      <c r="AF56" s="431"/>
      <c r="AG56" s="431"/>
      <c r="AH56" s="431"/>
      <c r="AI56" s="431"/>
      <c r="AJ56" s="431"/>
      <c r="AK56" s="431"/>
      <c r="AL56" s="431"/>
      <c r="AM56" s="431"/>
      <c r="AN56" s="432"/>
      <c r="AO56" s="386"/>
      <c r="AP56" s="386"/>
      <c r="AQ56" s="386"/>
      <c r="AR56" s="386"/>
      <c r="AS56" s="386"/>
      <c r="AT56" s="386"/>
      <c r="AU56" s="386"/>
      <c r="AV56" s="538"/>
      <c r="AW56" s="539"/>
      <c r="AX56" s="539"/>
      <c r="AY56" s="539"/>
      <c r="AZ56" s="539"/>
      <c r="BA56" s="539"/>
      <c r="BB56" s="540"/>
      <c r="BC56" s="386"/>
      <c r="BD56" s="386"/>
      <c r="BE56" s="386"/>
      <c r="BF56" s="386"/>
      <c r="BG56" s="386"/>
      <c r="BH56" s="386"/>
      <c r="BI56" s="386"/>
      <c r="BJ56" s="544"/>
      <c r="BK56" s="545"/>
      <c r="BL56" s="545"/>
      <c r="BM56" s="545"/>
      <c r="BN56" s="545"/>
      <c r="BO56" s="545"/>
      <c r="BP56" s="545"/>
      <c r="BQ56" s="545"/>
      <c r="BR56" s="545"/>
      <c r="BS56" s="545"/>
      <c r="BT56" s="545"/>
      <c r="BU56" s="545"/>
      <c r="BV56" s="545"/>
      <c r="BW56" s="546"/>
      <c r="BX56" s="51"/>
      <c r="BY56" s="51"/>
      <c r="BZ56" s="52"/>
      <c r="CA56" s="83"/>
      <c r="CB56" s="54"/>
      <c r="CC56" s="529"/>
      <c r="CD56" s="530"/>
      <c r="CE56" s="531"/>
      <c r="CF56" s="347"/>
      <c r="CG56" s="347"/>
      <c r="CH56" s="347"/>
      <c r="CI56" s="347"/>
      <c r="CJ56" s="347"/>
      <c r="CK56" s="347"/>
      <c r="CL56" s="347"/>
      <c r="CM56" s="517"/>
      <c r="CN56" s="500"/>
      <c r="CO56" s="500"/>
      <c r="CP56" s="500"/>
      <c r="CQ56" s="500"/>
      <c r="CR56" s="500"/>
      <c r="CS56" s="518"/>
      <c r="CT56" s="347"/>
      <c r="CU56" s="347"/>
      <c r="CV56" s="347"/>
      <c r="CW56" s="347"/>
      <c r="CX56" s="347"/>
      <c r="CY56" s="347"/>
      <c r="CZ56" s="347"/>
      <c r="DA56" s="550"/>
      <c r="DB56" s="551"/>
      <c r="DC56" s="551"/>
      <c r="DD56" s="551"/>
      <c r="DE56" s="551"/>
      <c r="DF56" s="551"/>
      <c r="DG56" s="484"/>
      <c r="DH56" s="485"/>
      <c r="DI56" s="485"/>
      <c r="DJ56" s="485"/>
      <c r="DK56" s="484"/>
      <c r="DL56" s="485"/>
      <c r="DM56" s="485"/>
      <c r="DN56" s="488"/>
      <c r="DO56" s="347"/>
      <c r="DP56" s="347"/>
      <c r="DQ56" s="347"/>
      <c r="DR56" s="347"/>
      <c r="DS56" s="347"/>
      <c r="DT56" s="347"/>
      <c r="DU56" s="347"/>
      <c r="DV56" s="532"/>
      <c r="DW56" s="533"/>
      <c r="DX56" s="533"/>
      <c r="DY56" s="533"/>
      <c r="DZ56" s="533"/>
      <c r="EA56" s="533"/>
      <c r="EB56" s="534"/>
      <c r="EC56" s="347"/>
      <c r="ED56" s="347"/>
      <c r="EE56" s="347"/>
      <c r="EF56" s="347"/>
      <c r="EG56" s="347"/>
      <c r="EH56" s="347"/>
      <c r="EI56" s="347"/>
      <c r="EJ56" s="517"/>
      <c r="EK56" s="500"/>
      <c r="EL56" s="500"/>
      <c r="EM56" s="500"/>
      <c r="EN56" s="500"/>
      <c r="EO56" s="500"/>
      <c r="EP56" s="500"/>
      <c r="EQ56" s="500"/>
      <c r="ER56" s="500"/>
      <c r="ES56" s="500"/>
      <c r="ET56" s="500"/>
      <c r="EU56" s="500"/>
      <c r="EV56" s="500"/>
      <c r="EW56" s="518"/>
      <c r="EX56" s="52"/>
    </row>
    <row r="57" spans="1:154" ht="9" customHeight="1" thickBot="1">
      <c r="A57" s="135"/>
      <c r="B57" s="135"/>
      <c r="C57" s="315"/>
      <c r="D57" s="316"/>
      <c r="E57" s="319"/>
      <c r="F57" s="386"/>
      <c r="G57" s="386"/>
      <c r="H57" s="386"/>
      <c r="I57" s="386"/>
      <c r="J57" s="386"/>
      <c r="K57" s="386"/>
      <c r="L57" s="386"/>
      <c r="M57" s="547"/>
      <c r="N57" s="548"/>
      <c r="O57" s="548"/>
      <c r="P57" s="548"/>
      <c r="Q57" s="548"/>
      <c r="R57" s="548"/>
      <c r="S57" s="549"/>
      <c r="T57" s="386"/>
      <c r="U57" s="386"/>
      <c r="V57" s="386"/>
      <c r="W57" s="386"/>
      <c r="X57" s="386"/>
      <c r="Y57" s="386"/>
      <c r="Z57" s="386"/>
      <c r="AA57" s="433"/>
      <c r="AB57" s="434"/>
      <c r="AC57" s="434"/>
      <c r="AD57" s="434"/>
      <c r="AE57" s="434"/>
      <c r="AF57" s="434"/>
      <c r="AG57" s="434"/>
      <c r="AH57" s="434"/>
      <c r="AI57" s="434"/>
      <c r="AJ57" s="434"/>
      <c r="AK57" s="434"/>
      <c r="AL57" s="434"/>
      <c r="AM57" s="434"/>
      <c r="AN57" s="435"/>
      <c r="AO57" s="386"/>
      <c r="AP57" s="386"/>
      <c r="AQ57" s="386"/>
      <c r="AR57" s="386"/>
      <c r="AS57" s="386"/>
      <c r="AT57" s="386"/>
      <c r="AU57" s="386"/>
      <c r="AV57" s="541"/>
      <c r="AW57" s="542"/>
      <c r="AX57" s="542"/>
      <c r="AY57" s="542"/>
      <c r="AZ57" s="542"/>
      <c r="BA57" s="542"/>
      <c r="BB57" s="543"/>
      <c r="BC57" s="386"/>
      <c r="BD57" s="386"/>
      <c r="BE57" s="386"/>
      <c r="BF57" s="386"/>
      <c r="BG57" s="386"/>
      <c r="BH57" s="386"/>
      <c r="BI57" s="386"/>
      <c r="BJ57" s="547"/>
      <c r="BK57" s="548"/>
      <c r="BL57" s="548"/>
      <c r="BM57" s="548"/>
      <c r="BN57" s="548"/>
      <c r="BO57" s="548"/>
      <c r="BP57" s="548"/>
      <c r="BQ57" s="548"/>
      <c r="BR57" s="548"/>
      <c r="BS57" s="548"/>
      <c r="BT57" s="548"/>
      <c r="BU57" s="548"/>
      <c r="BV57" s="548"/>
      <c r="BW57" s="549"/>
      <c r="BX57" s="51"/>
      <c r="BY57" s="51"/>
      <c r="BZ57" s="52"/>
      <c r="CA57" s="54"/>
      <c r="CB57" s="54"/>
      <c r="CC57" s="529"/>
      <c r="CD57" s="530"/>
      <c r="CE57" s="531"/>
      <c r="CF57" s="347"/>
      <c r="CG57" s="347"/>
      <c r="CH57" s="347"/>
      <c r="CI57" s="347"/>
      <c r="CJ57" s="347"/>
      <c r="CK57" s="347"/>
      <c r="CL57" s="347"/>
      <c r="CM57" s="519"/>
      <c r="CN57" s="520"/>
      <c r="CO57" s="520"/>
      <c r="CP57" s="520"/>
      <c r="CQ57" s="520"/>
      <c r="CR57" s="520"/>
      <c r="CS57" s="521"/>
      <c r="CT57" s="347"/>
      <c r="CU57" s="347"/>
      <c r="CV57" s="347"/>
      <c r="CW57" s="347"/>
      <c r="CX57" s="347"/>
      <c r="CY57" s="347"/>
      <c r="CZ57" s="347"/>
      <c r="DA57" s="553"/>
      <c r="DB57" s="554"/>
      <c r="DC57" s="554"/>
      <c r="DD57" s="554"/>
      <c r="DE57" s="554"/>
      <c r="DF57" s="554"/>
      <c r="DG57" s="489"/>
      <c r="DH57" s="490"/>
      <c r="DI57" s="490"/>
      <c r="DJ57" s="490"/>
      <c r="DK57" s="489"/>
      <c r="DL57" s="490"/>
      <c r="DM57" s="490"/>
      <c r="DN57" s="491"/>
      <c r="DO57" s="347"/>
      <c r="DP57" s="347"/>
      <c r="DQ57" s="347"/>
      <c r="DR57" s="347"/>
      <c r="DS57" s="347"/>
      <c r="DT57" s="347"/>
      <c r="DU57" s="347"/>
      <c r="DV57" s="535"/>
      <c r="DW57" s="536"/>
      <c r="DX57" s="536"/>
      <c r="DY57" s="536"/>
      <c r="DZ57" s="536"/>
      <c r="EA57" s="536"/>
      <c r="EB57" s="537"/>
      <c r="EC57" s="347"/>
      <c r="ED57" s="347"/>
      <c r="EE57" s="347"/>
      <c r="EF57" s="347"/>
      <c r="EG57" s="347"/>
      <c r="EH57" s="347"/>
      <c r="EI57" s="347"/>
      <c r="EJ57" s="519"/>
      <c r="EK57" s="520"/>
      <c r="EL57" s="520"/>
      <c r="EM57" s="520"/>
      <c r="EN57" s="520"/>
      <c r="EO57" s="520"/>
      <c r="EP57" s="520"/>
      <c r="EQ57" s="520"/>
      <c r="ER57" s="520"/>
      <c r="ES57" s="520"/>
      <c r="ET57" s="520"/>
      <c r="EU57" s="520"/>
      <c r="EV57" s="520"/>
      <c r="EW57" s="521"/>
      <c r="EX57" s="52"/>
    </row>
    <row r="58" spans="1:154" ht="9" customHeight="1" thickBot="1">
      <c r="A58" s="135"/>
      <c r="B58" s="135"/>
      <c r="C58" s="311" t="s">
        <v>234</v>
      </c>
      <c r="D58" s="312"/>
      <c r="E58" s="317" t="s">
        <v>343</v>
      </c>
      <c r="F58" s="331" t="s">
        <v>7</v>
      </c>
      <c r="G58" s="331"/>
      <c r="H58" s="331"/>
      <c r="I58" s="331"/>
      <c r="J58" s="331"/>
      <c r="K58" s="331"/>
      <c r="L58" s="339" t="str">
        <f>IF('給与所得者の扶養控除等（異動）申告書'!H26="","",'給与所得者の扶養控除等（異動）申告書'!H26)</f>
        <v/>
      </c>
      <c r="M58" s="339"/>
      <c r="N58" s="339"/>
      <c r="O58" s="339"/>
      <c r="P58" s="339"/>
      <c r="Q58" s="339"/>
      <c r="R58" s="339"/>
      <c r="S58" s="339"/>
      <c r="T58" s="339"/>
      <c r="U58" s="339"/>
      <c r="V58" s="339"/>
      <c r="W58" s="339"/>
      <c r="X58" s="339"/>
      <c r="Y58" s="339"/>
      <c r="Z58" s="339"/>
      <c r="AA58" s="339"/>
      <c r="AB58" s="339"/>
      <c r="AC58" s="339"/>
      <c r="AD58" s="392" t="s">
        <v>13</v>
      </c>
      <c r="AE58" s="392"/>
      <c r="AF58" s="355" t="str">
        <f>IF('給与所得者の扶養控除等（異動）申告書'!AH30="","",'給与所得者の扶養控除等（異動）申告書'!AH30)</f>
        <v/>
      </c>
      <c r="AG58" s="355"/>
      <c r="AH58" s="355"/>
      <c r="AI58" s="355"/>
      <c r="AJ58" s="512" t="s">
        <v>235</v>
      </c>
      <c r="AK58" s="386"/>
      <c r="AL58" s="386"/>
      <c r="AM58" s="386"/>
      <c r="AN58" s="386"/>
      <c r="AO58" s="386"/>
      <c r="AP58" s="144"/>
      <c r="AQ58" s="145"/>
      <c r="AR58" s="145"/>
      <c r="AS58" s="145"/>
      <c r="AT58" s="145"/>
      <c r="AU58" s="145"/>
      <c r="AV58" s="146" t="s">
        <v>131</v>
      </c>
      <c r="AW58" s="512" t="s">
        <v>236</v>
      </c>
      <c r="AX58" s="512"/>
      <c r="AY58" s="512"/>
      <c r="AZ58" s="512"/>
      <c r="BA58" s="512"/>
      <c r="BB58" s="512"/>
      <c r="BC58" s="144"/>
      <c r="BD58" s="145"/>
      <c r="BE58" s="145"/>
      <c r="BF58" s="145"/>
      <c r="BG58" s="145"/>
      <c r="BH58" s="145"/>
      <c r="BI58" s="146" t="s">
        <v>131</v>
      </c>
      <c r="BJ58" s="512" t="s">
        <v>237</v>
      </c>
      <c r="BK58" s="386"/>
      <c r="BL58" s="386"/>
      <c r="BM58" s="386"/>
      <c r="BN58" s="386"/>
      <c r="BO58" s="386"/>
      <c r="BP58" s="144"/>
      <c r="BQ58" s="145"/>
      <c r="BR58" s="145"/>
      <c r="BS58" s="145"/>
      <c r="BT58" s="145"/>
      <c r="BU58" s="145"/>
      <c r="BV58" s="145"/>
      <c r="BW58" s="146" t="s">
        <v>131</v>
      </c>
      <c r="BX58" s="51"/>
      <c r="BY58" s="51"/>
      <c r="BZ58" s="52"/>
      <c r="CA58" s="54"/>
      <c r="CB58" s="54"/>
      <c r="CC58" s="320" t="s">
        <v>36</v>
      </c>
      <c r="CD58" s="321"/>
      <c r="CE58" s="326" t="s">
        <v>344</v>
      </c>
      <c r="CF58" s="398" t="s">
        <v>7</v>
      </c>
      <c r="CG58" s="398"/>
      <c r="CH58" s="398"/>
      <c r="CI58" s="398"/>
      <c r="CJ58" s="398"/>
      <c r="CK58" s="398"/>
      <c r="CL58" s="390" t="str">
        <f>IF(L58="","",L58)</f>
        <v/>
      </c>
      <c r="CM58" s="390"/>
      <c r="CN58" s="390"/>
      <c r="CO58" s="390"/>
      <c r="CP58" s="390"/>
      <c r="CQ58" s="390"/>
      <c r="CR58" s="390"/>
      <c r="CS58" s="390"/>
      <c r="CT58" s="390"/>
      <c r="CU58" s="390"/>
      <c r="CV58" s="390"/>
      <c r="CW58" s="390"/>
      <c r="CX58" s="390"/>
      <c r="CY58" s="390"/>
      <c r="CZ58" s="390"/>
      <c r="DA58" s="390"/>
      <c r="DB58" s="390"/>
      <c r="DC58" s="390"/>
      <c r="DD58" s="366" t="s">
        <v>13</v>
      </c>
      <c r="DE58" s="366"/>
      <c r="DF58" s="353" t="str">
        <f>IF(AF58="","",AF58)</f>
        <v/>
      </c>
      <c r="DG58" s="353"/>
      <c r="DH58" s="353"/>
      <c r="DI58" s="353"/>
      <c r="DJ58" s="522" t="s">
        <v>235</v>
      </c>
      <c r="DK58" s="347"/>
      <c r="DL58" s="347"/>
      <c r="DM58" s="347"/>
      <c r="DN58" s="347"/>
      <c r="DO58" s="347"/>
      <c r="DP58" s="58"/>
      <c r="DQ58" s="59"/>
      <c r="DR58" s="59"/>
      <c r="DS58" s="59"/>
      <c r="DT58" s="59"/>
      <c r="DU58" s="59"/>
      <c r="DV58" s="60" t="s">
        <v>131</v>
      </c>
      <c r="DW58" s="467" t="s">
        <v>236</v>
      </c>
      <c r="DX58" s="556"/>
      <c r="DY58" s="556"/>
      <c r="DZ58" s="556"/>
      <c r="EA58" s="556"/>
      <c r="EB58" s="557"/>
      <c r="EC58" s="58"/>
      <c r="ED58" s="59"/>
      <c r="EE58" s="59"/>
      <c r="EF58" s="59"/>
      <c r="EG58" s="59"/>
      <c r="EH58" s="59"/>
      <c r="EI58" s="60" t="s">
        <v>131</v>
      </c>
      <c r="EJ58" s="467" t="s">
        <v>237</v>
      </c>
      <c r="EK58" s="556"/>
      <c r="EL58" s="556"/>
      <c r="EM58" s="556"/>
      <c r="EN58" s="556"/>
      <c r="EO58" s="557"/>
      <c r="EP58" s="58"/>
      <c r="EQ58" s="59"/>
      <c r="ER58" s="59"/>
      <c r="ES58" s="59"/>
      <c r="ET58" s="59"/>
      <c r="EU58" s="59"/>
      <c r="EV58" s="59"/>
      <c r="EW58" s="60" t="s">
        <v>131</v>
      </c>
      <c r="EX58" s="52"/>
    </row>
    <row r="59" spans="1:154" ht="9" customHeight="1" thickBot="1">
      <c r="A59" s="135"/>
      <c r="B59" s="135"/>
      <c r="C59" s="313"/>
      <c r="D59" s="314"/>
      <c r="E59" s="318"/>
      <c r="F59" s="331"/>
      <c r="G59" s="331"/>
      <c r="H59" s="331"/>
      <c r="I59" s="331"/>
      <c r="J59" s="331"/>
      <c r="K59" s="331"/>
      <c r="L59" s="339"/>
      <c r="M59" s="339"/>
      <c r="N59" s="339"/>
      <c r="O59" s="339"/>
      <c r="P59" s="339"/>
      <c r="Q59" s="339"/>
      <c r="R59" s="339"/>
      <c r="S59" s="339"/>
      <c r="T59" s="339"/>
      <c r="U59" s="339"/>
      <c r="V59" s="339"/>
      <c r="W59" s="339"/>
      <c r="X59" s="339"/>
      <c r="Y59" s="339"/>
      <c r="Z59" s="339"/>
      <c r="AA59" s="339"/>
      <c r="AB59" s="339"/>
      <c r="AC59" s="339"/>
      <c r="AD59" s="392"/>
      <c r="AE59" s="392"/>
      <c r="AF59" s="355"/>
      <c r="AG59" s="355"/>
      <c r="AH59" s="355"/>
      <c r="AI59" s="355"/>
      <c r="AJ59" s="386"/>
      <c r="AK59" s="386"/>
      <c r="AL59" s="386"/>
      <c r="AM59" s="386"/>
      <c r="AN59" s="386"/>
      <c r="AO59" s="386"/>
      <c r="AP59" s="452">
        <f>所得税源泉徴収簿!BB50</f>
        <v>0</v>
      </c>
      <c r="AQ59" s="453"/>
      <c r="AR59" s="453"/>
      <c r="AS59" s="453"/>
      <c r="AT59" s="453"/>
      <c r="AU59" s="453"/>
      <c r="AV59" s="454"/>
      <c r="AW59" s="512"/>
      <c r="AX59" s="512"/>
      <c r="AY59" s="512"/>
      <c r="AZ59" s="512"/>
      <c r="BA59" s="512"/>
      <c r="BB59" s="512"/>
      <c r="BC59" s="452">
        <f>所得税源泉徴収簿!BB64</f>
        <v>0</v>
      </c>
      <c r="BD59" s="453"/>
      <c r="BE59" s="453"/>
      <c r="BF59" s="453"/>
      <c r="BG59" s="453"/>
      <c r="BH59" s="453"/>
      <c r="BI59" s="454"/>
      <c r="BJ59" s="386"/>
      <c r="BK59" s="386"/>
      <c r="BL59" s="386"/>
      <c r="BM59" s="386"/>
      <c r="BN59" s="386"/>
      <c r="BO59" s="386"/>
      <c r="BP59" s="452">
        <f>所得税源泉徴収簿!BB54</f>
        <v>0</v>
      </c>
      <c r="BQ59" s="453"/>
      <c r="BR59" s="453"/>
      <c r="BS59" s="453"/>
      <c r="BT59" s="453"/>
      <c r="BU59" s="453"/>
      <c r="BV59" s="453"/>
      <c r="BW59" s="454"/>
      <c r="BX59" s="51"/>
      <c r="BY59" s="51"/>
      <c r="BZ59" s="52"/>
      <c r="CA59" s="54"/>
      <c r="CB59" s="54"/>
      <c r="CC59" s="322"/>
      <c r="CD59" s="323"/>
      <c r="CE59" s="327"/>
      <c r="CF59" s="398"/>
      <c r="CG59" s="398"/>
      <c r="CH59" s="398"/>
      <c r="CI59" s="398"/>
      <c r="CJ59" s="398"/>
      <c r="CK59" s="398"/>
      <c r="CL59" s="390"/>
      <c r="CM59" s="390"/>
      <c r="CN59" s="390"/>
      <c r="CO59" s="390"/>
      <c r="CP59" s="390"/>
      <c r="CQ59" s="390"/>
      <c r="CR59" s="390"/>
      <c r="CS59" s="390"/>
      <c r="CT59" s="390"/>
      <c r="CU59" s="390"/>
      <c r="CV59" s="390"/>
      <c r="CW59" s="390"/>
      <c r="CX59" s="390"/>
      <c r="CY59" s="390"/>
      <c r="CZ59" s="390"/>
      <c r="DA59" s="390"/>
      <c r="DB59" s="390"/>
      <c r="DC59" s="390"/>
      <c r="DD59" s="366"/>
      <c r="DE59" s="366"/>
      <c r="DF59" s="353"/>
      <c r="DG59" s="353"/>
      <c r="DH59" s="353"/>
      <c r="DI59" s="353"/>
      <c r="DJ59" s="347"/>
      <c r="DK59" s="347"/>
      <c r="DL59" s="347"/>
      <c r="DM59" s="347"/>
      <c r="DN59" s="347"/>
      <c r="DO59" s="347"/>
      <c r="DP59" s="517">
        <f>IF(AP59="","",AP59)</f>
        <v>0</v>
      </c>
      <c r="DQ59" s="500"/>
      <c r="DR59" s="500"/>
      <c r="DS59" s="500"/>
      <c r="DT59" s="500"/>
      <c r="DU59" s="500"/>
      <c r="DV59" s="518"/>
      <c r="DW59" s="558"/>
      <c r="DX59" s="559"/>
      <c r="DY59" s="559"/>
      <c r="DZ59" s="559"/>
      <c r="EA59" s="559"/>
      <c r="EB59" s="560"/>
      <c r="EC59" s="517">
        <f>IF(BC59="","",BC59)</f>
        <v>0</v>
      </c>
      <c r="ED59" s="500"/>
      <c r="EE59" s="500"/>
      <c r="EF59" s="500"/>
      <c r="EG59" s="500"/>
      <c r="EH59" s="500"/>
      <c r="EI59" s="518"/>
      <c r="EJ59" s="558"/>
      <c r="EK59" s="559"/>
      <c r="EL59" s="559"/>
      <c r="EM59" s="559"/>
      <c r="EN59" s="559"/>
      <c r="EO59" s="560"/>
      <c r="EP59" s="517">
        <f>IF(BP59="","",BP59)</f>
        <v>0</v>
      </c>
      <c r="EQ59" s="500"/>
      <c r="ER59" s="500"/>
      <c r="ES59" s="500"/>
      <c r="ET59" s="500"/>
      <c r="EU59" s="500"/>
      <c r="EV59" s="500"/>
      <c r="EW59" s="518"/>
      <c r="EX59" s="52"/>
    </row>
    <row r="60" spans="1:154" ht="9" customHeight="1" thickBot="1">
      <c r="A60" s="135"/>
      <c r="B60" s="135"/>
      <c r="C60" s="313"/>
      <c r="D60" s="314"/>
      <c r="E60" s="318"/>
      <c r="F60" s="331" t="s">
        <v>6</v>
      </c>
      <c r="G60" s="331"/>
      <c r="H60" s="331"/>
      <c r="I60" s="331"/>
      <c r="J60" s="331"/>
      <c r="K60" s="331"/>
      <c r="L60" s="339" t="str">
        <f>IF('給与所得者の扶養控除等（異動）申告書'!H28="","",'給与所得者の扶養控除等（異動）申告書'!H28)</f>
        <v/>
      </c>
      <c r="M60" s="339"/>
      <c r="N60" s="339"/>
      <c r="O60" s="339"/>
      <c r="P60" s="339"/>
      <c r="Q60" s="339"/>
      <c r="R60" s="339"/>
      <c r="S60" s="339"/>
      <c r="T60" s="339"/>
      <c r="U60" s="339"/>
      <c r="V60" s="339"/>
      <c r="W60" s="339"/>
      <c r="X60" s="339"/>
      <c r="Y60" s="339"/>
      <c r="Z60" s="339"/>
      <c r="AA60" s="339"/>
      <c r="AB60" s="339"/>
      <c r="AC60" s="339"/>
      <c r="AD60" s="392"/>
      <c r="AE60" s="392"/>
      <c r="AF60" s="355"/>
      <c r="AG60" s="355"/>
      <c r="AH60" s="355"/>
      <c r="AI60" s="355"/>
      <c r="AJ60" s="386"/>
      <c r="AK60" s="386"/>
      <c r="AL60" s="386"/>
      <c r="AM60" s="386"/>
      <c r="AN60" s="386"/>
      <c r="AO60" s="386"/>
      <c r="AP60" s="452"/>
      <c r="AQ60" s="453"/>
      <c r="AR60" s="453"/>
      <c r="AS60" s="453"/>
      <c r="AT60" s="453"/>
      <c r="AU60" s="453"/>
      <c r="AV60" s="454"/>
      <c r="AW60" s="512"/>
      <c r="AX60" s="512"/>
      <c r="AY60" s="512"/>
      <c r="AZ60" s="512"/>
      <c r="BA60" s="512"/>
      <c r="BB60" s="512"/>
      <c r="BC60" s="452"/>
      <c r="BD60" s="453"/>
      <c r="BE60" s="453"/>
      <c r="BF60" s="453"/>
      <c r="BG60" s="453"/>
      <c r="BH60" s="453"/>
      <c r="BI60" s="454"/>
      <c r="BJ60" s="386"/>
      <c r="BK60" s="386"/>
      <c r="BL60" s="386"/>
      <c r="BM60" s="386"/>
      <c r="BN60" s="386"/>
      <c r="BO60" s="386"/>
      <c r="BP60" s="452"/>
      <c r="BQ60" s="453"/>
      <c r="BR60" s="453"/>
      <c r="BS60" s="453"/>
      <c r="BT60" s="453"/>
      <c r="BU60" s="453"/>
      <c r="BV60" s="453"/>
      <c r="BW60" s="454"/>
      <c r="BX60" s="51"/>
      <c r="BY60" s="51"/>
      <c r="BZ60" s="52"/>
      <c r="CA60" s="54"/>
      <c r="CB60" s="54"/>
      <c r="CC60" s="322"/>
      <c r="CD60" s="323"/>
      <c r="CE60" s="327"/>
      <c r="CF60" s="398" t="s">
        <v>6</v>
      </c>
      <c r="CG60" s="398"/>
      <c r="CH60" s="398"/>
      <c r="CI60" s="398"/>
      <c r="CJ60" s="398"/>
      <c r="CK60" s="398"/>
      <c r="CL60" s="390" t="str">
        <f>IF(L60="","",L60)</f>
        <v/>
      </c>
      <c r="CM60" s="390"/>
      <c r="CN60" s="390"/>
      <c r="CO60" s="390"/>
      <c r="CP60" s="390"/>
      <c r="CQ60" s="390"/>
      <c r="CR60" s="390"/>
      <c r="CS60" s="390"/>
      <c r="CT60" s="390"/>
      <c r="CU60" s="390"/>
      <c r="CV60" s="390"/>
      <c r="CW60" s="390"/>
      <c r="CX60" s="390"/>
      <c r="CY60" s="390"/>
      <c r="CZ60" s="390"/>
      <c r="DA60" s="390"/>
      <c r="DB60" s="390"/>
      <c r="DC60" s="390"/>
      <c r="DD60" s="366"/>
      <c r="DE60" s="366"/>
      <c r="DF60" s="353"/>
      <c r="DG60" s="353"/>
      <c r="DH60" s="353"/>
      <c r="DI60" s="353"/>
      <c r="DJ60" s="347"/>
      <c r="DK60" s="347"/>
      <c r="DL60" s="347"/>
      <c r="DM60" s="347"/>
      <c r="DN60" s="347"/>
      <c r="DO60" s="347"/>
      <c r="DP60" s="517"/>
      <c r="DQ60" s="500"/>
      <c r="DR60" s="500"/>
      <c r="DS60" s="500"/>
      <c r="DT60" s="500"/>
      <c r="DU60" s="500"/>
      <c r="DV60" s="518"/>
      <c r="DW60" s="558"/>
      <c r="DX60" s="559"/>
      <c r="DY60" s="559"/>
      <c r="DZ60" s="559"/>
      <c r="EA60" s="559"/>
      <c r="EB60" s="560"/>
      <c r="EC60" s="517"/>
      <c r="ED60" s="500"/>
      <c r="EE60" s="500"/>
      <c r="EF60" s="500"/>
      <c r="EG60" s="500"/>
      <c r="EH60" s="500"/>
      <c r="EI60" s="518"/>
      <c r="EJ60" s="558"/>
      <c r="EK60" s="559"/>
      <c r="EL60" s="559"/>
      <c r="EM60" s="559"/>
      <c r="EN60" s="559"/>
      <c r="EO60" s="560"/>
      <c r="EP60" s="517"/>
      <c r="EQ60" s="500"/>
      <c r="ER60" s="500"/>
      <c r="ES60" s="500"/>
      <c r="ET60" s="500"/>
      <c r="EU60" s="500"/>
      <c r="EV60" s="500"/>
      <c r="EW60" s="518"/>
      <c r="EX60" s="52"/>
    </row>
    <row r="61" spans="1:154" ht="9" customHeight="1" thickBot="1">
      <c r="A61" s="135"/>
      <c r="B61" s="135"/>
      <c r="C61" s="313"/>
      <c r="D61" s="314"/>
      <c r="E61" s="318"/>
      <c r="F61" s="331"/>
      <c r="G61" s="331"/>
      <c r="H61" s="331"/>
      <c r="I61" s="331"/>
      <c r="J61" s="331"/>
      <c r="K61" s="331"/>
      <c r="L61" s="339"/>
      <c r="M61" s="339"/>
      <c r="N61" s="339"/>
      <c r="O61" s="339"/>
      <c r="P61" s="339"/>
      <c r="Q61" s="339"/>
      <c r="R61" s="339"/>
      <c r="S61" s="339"/>
      <c r="T61" s="339"/>
      <c r="U61" s="339"/>
      <c r="V61" s="339"/>
      <c r="W61" s="339"/>
      <c r="X61" s="339"/>
      <c r="Y61" s="339"/>
      <c r="Z61" s="339"/>
      <c r="AA61" s="339"/>
      <c r="AB61" s="339"/>
      <c r="AC61" s="339"/>
      <c r="AD61" s="392"/>
      <c r="AE61" s="392"/>
      <c r="AF61" s="355"/>
      <c r="AG61" s="355"/>
      <c r="AH61" s="355"/>
      <c r="AI61" s="355"/>
      <c r="AJ61" s="386"/>
      <c r="AK61" s="386"/>
      <c r="AL61" s="386"/>
      <c r="AM61" s="386"/>
      <c r="AN61" s="386"/>
      <c r="AO61" s="386"/>
      <c r="AP61" s="452"/>
      <c r="AQ61" s="453"/>
      <c r="AR61" s="453"/>
      <c r="AS61" s="453"/>
      <c r="AT61" s="453"/>
      <c r="AU61" s="453"/>
      <c r="AV61" s="454"/>
      <c r="AW61" s="512"/>
      <c r="AX61" s="512"/>
      <c r="AY61" s="512"/>
      <c r="AZ61" s="512"/>
      <c r="BA61" s="512"/>
      <c r="BB61" s="512"/>
      <c r="BC61" s="455"/>
      <c r="BD61" s="456"/>
      <c r="BE61" s="456"/>
      <c r="BF61" s="456"/>
      <c r="BG61" s="456"/>
      <c r="BH61" s="456"/>
      <c r="BI61" s="457"/>
      <c r="BJ61" s="386"/>
      <c r="BK61" s="386"/>
      <c r="BL61" s="386"/>
      <c r="BM61" s="386"/>
      <c r="BN61" s="386"/>
      <c r="BO61" s="386"/>
      <c r="BP61" s="455"/>
      <c r="BQ61" s="456"/>
      <c r="BR61" s="456"/>
      <c r="BS61" s="456"/>
      <c r="BT61" s="456"/>
      <c r="BU61" s="456"/>
      <c r="BV61" s="456"/>
      <c r="BW61" s="457"/>
      <c r="BX61" s="51"/>
      <c r="BY61" s="51"/>
      <c r="BZ61" s="52"/>
      <c r="CA61" s="54"/>
      <c r="CB61" s="54"/>
      <c r="CC61" s="322"/>
      <c r="CD61" s="323"/>
      <c r="CE61" s="327"/>
      <c r="CF61" s="398"/>
      <c r="CG61" s="398"/>
      <c r="CH61" s="398"/>
      <c r="CI61" s="398"/>
      <c r="CJ61" s="398"/>
      <c r="CK61" s="398"/>
      <c r="CL61" s="390"/>
      <c r="CM61" s="390"/>
      <c r="CN61" s="390"/>
      <c r="CO61" s="390"/>
      <c r="CP61" s="390"/>
      <c r="CQ61" s="390"/>
      <c r="CR61" s="390"/>
      <c r="CS61" s="390"/>
      <c r="CT61" s="390"/>
      <c r="CU61" s="390"/>
      <c r="CV61" s="390"/>
      <c r="CW61" s="390"/>
      <c r="CX61" s="390"/>
      <c r="CY61" s="390"/>
      <c r="CZ61" s="390"/>
      <c r="DA61" s="390"/>
      <c r="DB61" s="390"/>
      <c r="DC61" s="390"/>
      <c r="DD61" s="366"/>
      <c r="DE61" s="366"/>
      <c r="DF61" s="353"/>
      <c r="DG61" s="353"/>
      <c r="DH61" s="353"/>
      <c r="DI61" s="353"/>
      <c r="DJ61" s="347"/>
      <c r="DK61" s="347"/>
      <c r="DL61" s="347"/>
      <c r="DM61" s="347"/>
      <c r="DN61" s="347"/>
      <c r="DO61" s="347"/>
      <c r="DP61" s="517"/>
      <c r="DQ61" s="500"/>
      <c r="DR61" s="500"/>
      <c r="DS61" s="500"/>
      <c r="DT61" s="500"/>
      <c r="DU61" s="500"/>
      <c r="DV61" s="518"/>
      <c r="DW61" s="561"/>
      <c r="DX61" s="562"/>
      <c r="DY61" s="562"/>
      <c r="DZ61" s="562"/>
      <c r="EA61" s="562"/>
      <c r="EB61" s="563"/>
      <c r="EC61" s="517"/>
      <c r="ED61" s="500"/>
      <c r="EE61" s="500"/>
      <c r="EF61" s="500"/>
      <c r="EG61" s="500"/>
      <c r="EH61" s="500"/>
      <c r="EI61" s="518"/>
      <c r="EJ61" s="561"/>
      <c r="EK61" s="562"/>
      <c r="EL61" s="562"/>
      <c r="EM61" s="562"/>
      <c r="EN61" s="562"/>
      <c r="EO61" s="563"/>
      <c r="EP61" s="517"/>
      <c r="EQ61" s="500"/>
      <c r="ER61" s="500"/>
      <c r="ES61" s="500"/>
      <c r="ET61" s="500"/>
      <c r="EU61" s="500"/>
      <c r="EV61" s="500"/>
      <c r="EW61" s="518"/>
      <c r="EX61" s="52"/>
    </row>
    <row r="62" spans="1:154" ht="9" customHeight="1" thickBot="1">
      <c r="A62" s="135"/>
      <c r="B62" s="135"/>
      <c r="C62" s="313"/>
      <c r="D62" s="314"/>
      <c r="E62" s="318"/>
      <c r="F62" s="331"/>
      <c r="G62" s="331"/>
      <c r="H62" s="331"/>
      <c r="I62" s="331"/>
      <c r="J62" s="331"/>
      <c r="K62" s="331"/>
      <c r="L62" s="339"/>
      <c r="M62" s="339"/>
      <c r="N62" s="339"/>
      <c r="O62" s="339"/>
      <c r="P62" s="339"/>
      <c r="Q62" s="339"/>
      <c r="R62" s="339"/>
      <c r="S62" s="339"/>
      <c r="T62" s="339"/>
      <c r="U62" s="339"/>
      <c r="V62" s="339"/>
      <c r="W62" s="339"/>
      <c r="X62" s="339"/>
      <c r="Y62" s="339"/>
      <c r="Z62" s="339"/>
      <c r="AA62" s="339"/>
      <c r="AB62" s="339"/>
      <c r="AC62" s="339"/>
      <c r="AD62" s="392"/>
      <c r="AE62" s="392"/>
      <c r="AF62" s="355"/>
      <c r="AG62" s="355"/>
      <c r="AH62" s="355"/>
      <c r="AI62" s="355"/>
      <c r="AJ62" s="386"/>
      <c r="AK62" s="386"/>
      <c r="AL62" s="386"/>
      <c r="AM62" s="386"/>
      <c r="AN62" s="386"/>
      <c r="AO62" s="386"/>
      <c r="AP62" s="452"/>
      <c r="AQ62" s="453"/>
      <c r="AR62" s="453"/>
      <c r="AS62" s="453"/>
      <c r="AT62" s="453"/>
      <c r="AU62" s="453"/>
      <c r="AV62" s="454"/>
      <c r="AW62" s="512" t="s">
        <v>336</v>
      </c>
      <c r="AX62" s="386"/>
      <c r="AY62" s="386"/>
      <c r="AZ62" s="386"/>
      <c r="BA62" s="386"/>
      <c r="BB62" s="386"/>
      <c r="BC62" s="263"/>
      <c r="BD62" s="264"/>
      <c r="BE62" s="264"/>
      <c r="BF62" s="264"/>
      <c r="BG62" s="264"/>
      <c r="BH62" s="264"/>
      <c r="BI62" s="262" t="s">
        <v>131</v>
      </c>
      <c r="BJ62" s="512" t="s">
        <v>337</v>
      </c>
      <c r="BK62" s="386"/>
      <c r="BL62" s="386"/>
      <c r="BM62" s="386"/>
      <c r="BN62" s="386"/>
      <c r="BO62" s="386"/>
      <c r="BP62" s="260"/>
      <c r="BQ62" s="261"/>
      <c r="BR62" s="261"/>
      <c r="BS62" s="261"/>
      <c r="BT62" s="261"/>
      <c r="BU62" s="261"/>
      <c r="BV62" s="261"/>
      <c r="BW62" s="262" t="s">
        <v>131</v>
      </c>
      <c r="BX62" s="51"/>
      <c r="BY62" s="51"/>
      <c r="BZ62" s="52"/>
      <c r="CA62" s="54"/>
      <c r="CB62" s="54"/>
      <c r="CC62" s="322"/>
      <c r="CD62" s="323"/>
      <c r="CE62" s="327"/>
      <c r="CF62" s="398"/>
      <c r="CG62" s="398"/>
      <c r="CH62" s="398"/>
      <c r="CI62" s="398"/>
      <c r="CJ62" s="398"/>
      <c r="CK62" s="398"/>
      <c r="CL62" s="390"/>
      <c r="CM62" s="390"/>
      <c r="CN62" s="390"/>
      <c r="CO62" s="390"/>
      <c r="CP62" s="390"/>
      <c r="CQ62" s="390"/>
      <c r="CR62" s="390"/>
      <c r="CS62" s="390"/>
      <c r="CT62" s="390"/>
      <c r="CU62" s="390"/>
      <c r="CV62" s="390"/>
      <c r="CW62" s="390"/>
      <c r="CX62" s="390"/>
      <c r="CY62" s="390"/>
      <c r="CZ62" s="390"/>
      <c r="DA62" s="390"/>
      <c r="DB62" s="390"/>
      <c r="DC62" s="390"/>
      <c r="DD62" s="366"/>
      <c r="DE62" s="366"/>
      <c r="DF62" s="353"/>
      <c r="DG62" s="353"/>
      <c r="DH62" s="353"/>
      <c r="DI62" s="353"/>
      <c r="DJ62" s="347"/>
      <c r="DK62" s="347"/>
      <c r="DL62" s="347"/>
      <c r="DM62" s="347"/>
      <c r="DN62" s="347"/>
      <c r="DO62" s="347"/>
      <c r="DP62" s="517"/>
      <c r="DQ62" s="500"/>
      <c r="DR62" s="500"/>
      <c r="DS62" s="500"/>
      <c r="DT62" s="500"/>
      <c r="DU62" s="500"/>
      <c r="DV62" s="518"/>
      <c r="DW62" s="467" t="s">
        <v>336</v>
      </c>
      <c r="DX62" s="462"/>
      <c r="DY62" s="462"/>
      <c r="DZ62" s="462"/>
      <c r="EA62" s="462"/>
      <c r="EB62" s="463"/>
      <c r="EC62" s="58"/>
      <c r="ED62" s="59"/>
      <c r="EE62" s="59"/>
      <c r="EF62" s="59"/>
      <c r="EG62" s="59"/>
      <c r="EH62" s="59"/>
      <c r="EI62" s="60" t="s">
        <v>131</v>
      </c>
      <c r="EJ62" s="467" t="s">
        <v>337</v>
      </c>
      <c r="EK62" s="462"/>
      <c r="EL62" s="462"/>
      <c r="EM62" s="462"/>
      <c r="EN62" s="462"/>
      <c r="EO62" s="463"/>
      <c r="EP62" s="128"/>
      <c r="EQ62" s="129"/>
      <c r="ER62" s="129"/>
      <c r="ES62" s="129"/>
      <c r="ET62" s="129"/>
      <c r="EU62" s="129"/>
      <c r="EV62" s="129"/>
      <c r="EW62" s="60" t="s">
        <v>131</v>
      </c>
      <c r="EX62" s="52"/>
    </row>
    <row r="63" spans="1:154" ht="9" customHeight="1" thickBot="1">
      <c r="A63" s="135"/>
      <c r="B63" s="135"/>
      <c r="C63" s="313"/>
      <c r="D63" s="314"/>
      <c r="E63" s="318"/>
      <c r="F63" s="331" t="s">
        <v>149</v>
      </c>
      <c r="G63" s="331"/>
      <c r="H63" s="331"/>
      <c r="I63" s="331"/>
      <c r="J63" s="331"/>
      <c r="K63" s="331"/>
      <c r="L63" s="355" t="str">
        <f>IF('給与所得者の扶養控除等（異動）申告書'!P28="","",'給与所得者の扶養控除等（異動）申告書'!P28)</f>
        <v/>
      </c>
      <c r="M63" s="355"/>
      <c r="N63" s="355" t="str">
        <f>IF('給与所得者の扶養控除等（異動）申告書'!Q28="","",'給与所得者の扶養控除等（異動）申告書'!Q28)</f>
        <v/>
      </c>
      <c r="O63" s="355"/>
      <c r="P63" s="355" t="str">
        <f>IF('給与所得者の扶養控除等（異動）申告書'!R28="","",'給与所得者の扶養控除等（異動）申告書'!R28)</f>
        <v/>
      </c>
      <c r="Q63" s="355"/>
      <c r="R63" s="355" t="str">
        <f>IF('給与所得者の扶養控除等（異動）申告書'!S28="","",'給与所得者の扶養控除等（異動）申告書'!S28)</f>
        <v/>
      </c>
      <c r="S63" s="355"/>
      <c r="T63" s="355" t="str">
        <f>IF('給与所得者の扶養控除等（異動）申告書'!T28="","",'給与所得者の扶養控除等（異動）申告書'!T28)</f>
        <v/>
      </c>
      <c r="U63" s="355"/>
      <c r="V63" s="355" t="str">
        <f>IF('給与所得者の扶養控除等（異動）申告書'!U28="","",'給与所得者の扶養控除等（異動）申告書'!U28)</f>
        <v/>
      </c>
      <c r="W63" s="355"/>
      <c r="X63" s="355" t="str">
        <f>IF('給与所得者の扶養控除等（異動）申告書'!V28="","",'給与所得者の扶養控除等（異動）申告書'!V28)</f>
        <v/>
      </c>
      <c r="Y63" s="355"/>
      <c r="Z63" s="355" t="str">
        <f>IF('給与所得者の扶養控除等（異動）申告書'!W28="","",'給与所得者の扶養控除等（異動）申告書'!W28)</f>
        <v/>
      </c>
      <c r="AA63" s="355"/>
      <c r="AB63" s="355" t="str">
        <f>IF('給与所得者の扶養控除等（異動）申告書'!X28="","",'給与所得者の扶養控除等（異動）申告書'!X28)</f>
        <v/>
      </c>
      <c r="AC63" s="355"/>
      <c r="AD63" s="355" t="str">
        <f>IF('給与所得者の扶養控除等（異動）申告書'!Y28="","",'給与所得者の扶養控除等（異動）申告書'!Y28)</f>
        <v/>
      </c>
      <c r="AE63" s="355"/>
      <c r="AF63" s="355" t="str">
        <f>IF('給与所得者の扶養控除等（異動）申告書'!Z28="","",'給与所得者の扶養控除等（異動）申告書'!Z28)</f>
        <v/>
      </c>
      <c r="AG63" s="355"/>
      <c r="AH63" s="355" t="str">
        <f>IF('給与所得者の扶養控除等（異動）申告書'!AA28="","",'給与所得者の扶養控除等（異動）申告書'!AA28)</f>
        <v/>
      </c>
      <c r="AI63" s="355"/>
      <c r="AJ63" s="386"/>
      <c r="AK63" s="386"/>
      <c r="AL63" s="386"/>
      <c r="AM63" s="386"/>
      <c r="AN63" s="386"/>
      <c r="AO63" s="386"/>
      <c r="AP63" s="452"/>
      <c r="AQ63" s="453"/>
      <c r="AR63" s="453"/>
      <c r="AS63" s="453"/>
      <c r="AT63" s="453"/>
      <c r="AU63" s="453"/>
      <c r="AV63" s="454"/>
      <c r="AW63" s="386"/>
      <c r="AX63" s="386"/>
      <c r="AY63" s="386"/>
      <c r="AZ63" s="386"/>
      <c r="BA63" s="386"/>
      <c r="BB63" s="386"/>
      <c r="BC63" s="452" t="str">
        <f>IF(基礎控除申告書兼配偶者控除等申告書兼所得金額調整控除申告書!Y63&lt;480000,基礎控除申告書兼配偶者控除等申告書兼所得金額調整控除申告書!Y63,"")</f>
        <v/>
      </c>
      <c r="BD63" s="453"/>
      <c r="BE63" s="453"/>
      <c r="BF63" s="453"/>
      <c r="BG63" s="453"/>
      <c r="BH63" s="453"/>
      <c r="BI63" s="454"/>
      <c r="BJ63" s="386"/>
      <c r="BK63" s="386"/>
      <c r="BL63" s="386"/>
      <c r="BM63" s="386"/>
      <c r="BN63" s="386"/>
      <c r="BO63" s="386"/>
      <c r="BP63" s="452" t="str">
        <f>IF(基礎控除申告書兼配偶者控除等申告書兼所得金額調整控除申告書!CT77,所得税源泉徴収簿!AT44,IF(基礎控除申告書兼配偶者控除等申告書兼所得金額調整控除申告書!CT78,所得税源泉徴収簿!AT44,IF(基礎控除申告書兼配偶者控除等申告書兼所得金額調整控除申告書!CT79,所得税源泉徴収簿!AT44,IF(基礎控除申告書兼配偶者控除等申告書兼所得金額調整控除申告書!CT80,所得税源泉徴収簿!AT44,""))))</f>
        <v/>
      </c>
      <c r="BQ63" s="453"/>
      <c r="BR63" s="453"/>
      <c r="BS63" s="453"/>
      <c r="BT63" s="453"/>
      <c r="BU63" s="453"/>
      <c r="BV63" s="453"/>
      <c r="BW63" s="454"/>
      <c r="BX63" s="51"/>
      <c r="BY63" s="51"/>
      <c r="BZ63" s="52"/>
      <c r="CA63" s="54"/>
      <c r="CB63" s="54"/>
      <c r="CC63" s="322"/>
      <c r="CD63" s="323"/>
      <c r="CE63" s="327"/>
      <c r="CF63" s="398" t="s">
        <v>149</v>
      </c>
      <c r="CG63" s="398"/>
      <c r="CH63" s="398"/>
      <c r="CI63" s="398"/>
      <c r="CJ63" s="398"/>
      <c r="CK63" s="398"/>
      <c r="CL63" s="353" t="str">
        <f>IF(L63="","",L63)</f>
        <v/>
      </c>
      <c r="CM63" s="353"/>
      <c r="CN63" s="353" t="str">
        <f>IF(N63="","",N63)</f>
        <v/>
      </c>
      <c r="CO63" s="353"/>
      <c r="CP63" s="353" t="str">
        <f>IF(P63="","",P63)</f>
        <v/>
      </c>
      <c r="CQ63" s="353"/>
      <c r="CR63" s="353" t="str">
        <f>IF(R63="","",R63)</f>
        <v/>
      </c>
      <c r="CS63" s="353"/>
      <c r="CT63" s="353" t="str">
        <f>IF(T63="","",T63)</f>
        <v/>
      </c>
      <c r="CU63" s="353"/>
      <c r="CV63" s="353" t="str">
        <f>IF(V63="","",V63)</f>
        <v/>
      </c>
      <c r="CW63" s="353"/>
      <c r="CX63" s="353" t="str">
        <f>IF(X63="","",X63)</f>
        <v/>
      </c>
      <c r="CY63" s="353"/>
      <c r="CZ63" s="353" t="str">
        <f>IF(Z63="","",Z63)</f>
        <v/>
      </c>
      <c r="DA63" s="353"/>
      <c r="DB63" s="353" t="str">
        <f>IF(AB63="","",AB63)</f>
        <v/>
      </c>
      <c r="DC63" s="353"/>
      <c r="DD63" s="353" t="str">
        <f>IF(AD63="","",AD63)</f>
        <v/>
      </c>
      <c r="DE63" s="353"/>
      <c r="DF63" s="353" t="str">
        <f>IF(AF63="","",AF63)</f>
        <v/>
      </c>
      <c r="DG63" s="353"/>
      <c r="DH63" s="353" t="str">
        <f>IF(AH63="","",AH63)</f>
        <v/>
      </c>
      <c r="DI63" s="353"/>
      <c r="DJ63" s="347"/>
      <c r="DK63" s="347"/>
      <c r="DL63" s="347"/>
      <c r="DM63" s="347"/>
      <c r="DN63" s="347"/>
      <c r="DO63" s="347"/>
      <c r="DP63" s="517"/>
      <c r="DQ63" s="500"/>
      <c r="DR63" s="500"/>
      <c r="DS63" s="500"/>
      <c r="DT63" s="500"/>
      <c r="DU63" s="500"/>
      <c r="DV63" s="518"/>
      <c r="DW63" s="464"/>
      <c r="DX63" s="465"/>
      <c r="DY63" s="465"/>
      <c r="DZ63" s="465"/>
      <c r="EA63" s="465"/>
      <c r="EB63" s="466"/>
      <c r="EC63" s="517" t="str">
        <f>IF(BC63="","",BC63)</f>
        <v/>
      </c>
      <c r="ED63" s="500"/>
      <c r="EE63" s="500"/>
      <c r="EF63" s="500"/>
      <c r="EG63" s="500"/>
      <c r="EH63" s="500"/>
      <c r="EI63" s="518"/>
      <c r="EJ63" s="464"/>
      <c r="EK63" s="465"/>
      <c r="EL63" s="465"/>
      <c r="EM63" s="465"/>
      <c r="EN63" s="465"/>
      <c r="EO63" s="466"/>
      <c r="EP63" s="517"/>
      <c r="EQ63" s="500"/>
      <c r="ER63" s="500"/>
      <c r="ES63" s="500"/>
      <c r="ET63" s="500"/>
      <c r="EU63" s="500"/>
      <c r="EV63" s="500"/>
      <c r="EW63" s="518"/>
      <c r="EX63" s="52"/>
    </row>
    <row r="64" spans="1:154" ht="9" customHeight="1" thickBot="1">
      <c r="A64" s="136"/>
      <c r="B64" s="135"/>
      <c r="C64" s="313"/>
      <c r="D64" s="314"/>
      <c r="E64" s="318"/>
      <c r="F64" s="331"/>
      <c r="G64" s="331"/>
      <c r="H64" s="331"/>
      <c r="I64" s="331"/>
      <c r="J64" s="331"/>
      <c r="K64" s="331"/>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86"/>
      <c r="AK64" s="386"/>
      <c r="AL64" s="386"/>
      <c r="AM64" s="386"/>
      <c r="AN64" s="386"/>
      <c r="AO64" s="386"/>
      <c r="AP64" s="452"/>
      <c r="AQ64" s="453"/>
      <c r="AR64" s="453"/>
      <c r="AS64" s="453"/>
      <c r="AT64" s="453"/>
      <c r="AU64" s="453"/>
      <c r="AV64" s="454"/>
      <c r="AW64" s="386"/>
      <c r="AX64" s="386"/>
      <c r="AY64" s="386"/>
      <c r="AZ64" s="386"/>
      <c r="BA64" s="386"/>
      <c r="BB64" s="386"/>
      <c r="BC64" s="452"/>
      <c r="BD64" s="453"/>
      <c r="BE64" s="453"/>
      <c r="BF64" s="453"/>
      <c r="BG64" s="453"/>
      <c r="BH64" s="453"/>
      <c r="BI64" s="454"/>
      <c r="BJ64" s="386"/>
      <c r="BK64" s="386"/>
      <c r="BL64" s="386"/>
      <c r="BM64" s="386"/>
      <c r="BN64" s="386"/>
      <c r="BO64" s="386"/>
      <c r="BP64" s="452"/>
      <c r="BQ64" s="453"/>
      <c r="BR64" s="453"/>
      <c r="BS64" s="453"/>
      <c r="BT64" s="453"/>
      <c r="BU64" s="453"/>
      <c r="BV64" s="453"/>
      <c r="BW64" s="454"/>
      <c r="BX64" s="87"/>
      <c r="BY64" s="87"/>
      <c r="BZ64" s="88"/>
      <c r="CA64" s="75"/>
      <c r="CB64" s="54"/>
      <c r="CC64" s="322"/>
      <c r="CD64" s="323"/>
      <c r="CE64" s="327"/>
      <c r="CF64" s="398"/>
      <c r="CG64" s="398"/>
      <c r="CH64" s="398"/>
      <c r="CI64" s="398"/>
      <c r="CJ64" s="398"/>
      <c r="CK64" s="398"/>
      <c r="CL64" s="353"/>
      <c r="CM64" s="353"/>
      <c r="CN64" s="353"/>
      <c r="CO64" s="353"/>
      <c r="CP64" s="353"/>
      <c r="CQ64" s="353"/>
      <c r="CR64" s="353"/>
      <c r="CS64" s="353"/>
      <c r="CT64" s="353"/>
      <c r="CU64" s="353"/>
      <c r="CV64" s="353"/>
      <c r="CW64" s="353"/>
      <c r="CX64" s="353"/>
      <c r="CY64" s="353"/>
      <c r="CZ64" s="353"/>
      <c r="DA64" s="353"/>
      <c r="DB64" s="353"/>
      <c r="DC64" s="353"/>
      <c r="DD64" s="353"/>
      <c r="DE64" s="353"/>
      <c r="DF64" s="353"/>
      <c r="DG64" s="353"/>
      <c r="DH64" s="353"/>
      <c r="DI64" s="353"/>
      <c r="DJ64" s="347"/>
      <c r="DK64" s="347"/>
      <c r="DL64" s="347"/>
      <c r="DM64" s="347"/>
      <c r="DN64" s="347"/>
      <c r="DO64" s="347"/>
      <c r="DP64" s="517"/>
      <c r="DQ64" s="500"/>
      <c r="DR64" s="500"/>
      <c r="DS64" s="500"/>
      <c r="DT64" s="500"/>
      <c r="DU64" s="500"/>
      <c r="DV64" s="518"/>
      <c r="DW64" s="464"/>
      <c r="DX64" s="465"/>
      <c r="DY64" s="465"/>
      <c r="DZ64" s="465"/>
      <c r="EA64" s="465"/>
      <c r="EB64" s="466"/>
      <c r="EC64" s="517"/>
      <c r="ED64" s="500"/>
      <c r="EE64" s="500"/>
      <c r="EF64" s="500"/>
      <c r="EG64" s="500"/>
      <c r="EH64" s="500"/>
      <c r="EI64" s="518"/>
      <c r="EJ64" s="464"/>
      <c r="EK64" s="465"/>
      <c r="EL64" s="465"/>
      <c r="EM64" s="465"/>
      <c r="EN64" s="465"/>
      <c r="EO64" s="466"/>
      <c r="EP64" s="517"/>
      <c r="EQ64" s="500"/>
      <c r="ER64" s="500"/>
      <c r="ES64" s="500"/>
      <c r="ET64" s="500"/>
      <c r="EU64" s="500"/>
      <c r="EV64" s="500"/>
      <c r="EW64" s="518"/>
      <c r="EX64" s="52"/>
    </row>
    <row r="65" spans="1:154" ht="9" customHeight="1" thickBot="1">
      <c r="A65" s="135"/>
      <c r="B65" s="135"/>
      <c r="C65" s="315"/>
      <c r="D65" s="316"/>
      <c r="E65" s="319"/>
      <c r="F65" s="331"/>
      <c r="G65" s="331"/>
      <c r="H65" s="331"/>
      <c r="I65" s="331"/>
      <c r="J65" s="331"/>
      <c r="K65" s="331"/>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86"/>
      <c r="AK65" s="386"/>
      <c r="AL65" s="386"/>
      <c r="AM65" s="386"/>
      <c r="AN65" s="386"/>
      <c r="AO65" s="386"/>
      <c r="AP65" s="455"/>
      <c r="AQ65" s="456"/>
      <c r="AR65" s="456"/>
      <c r="AS65" s="456"/>
      <c r="AT65" s="456"/>
      <c r="AU65" s="456"/>
      <c r="AV65" s="457"/>
      <c r="AW65" s="386"/>
      <c r="AX65" s="386"/>
      <c r="AY65" s="386"/>
      <c r="AZ65" s="386"/>
      <c r="BA65" s="386"/>
      <c r="BB65" s="386"/>
      <c r="BC65" s="455"/>
      <c r="BD65" s="456"/>
      <c r="BE65" s="456"/>
      <c r="BF65" s="456"/>
      <c r="BG65" s="456"/>
      <c r="BH65" s="456"/>
      <c r="BI65" s="457"/>
      <c r="BJ65" s="386"/>
      <c r="BK65" s="386"/>
      <c r="BL65" s="386"/>
      <c r="BM65" s="386"/>
      <c r="BN65" s="386"/>
      <c r="BO65" s="386"/>
      <c r="BP65" s="455"/>
      <c r="BQ65" s="456"/>
      <c r="BR65" s="456"/>
      <c r="BS65" s="456"/>
      <c r="BT65" s="456"/>
      <c r="BU65" s="456"/>
      <c r="BV65" s="456"/>
      <c r="BW65" s="457"/>
      <c r="BX65" s="87"/>
      <c r="BY65" s="87"/>
      <c r="BZ65" s="88"/>
      <c r="CA65" s="54"/>
      <c r="CB65" s="54"/>
      <c r="CC65" s="324"/>
      <c r="CD65" s="325"/>
      <c r="CE65" s="328"/>
      <c r="CF65" s="398"/>
      <c r="CG65" s="398"/>
      <c r="CH65" s="398"/>
      <c r="CI65" s="398"/>
      <c r="CJ65" s="398"/>
      <c r="CK65" s="398"/>
      <c r="CL65" s="353"/>
      <c r="CM65" s="353"/>
      <c r="CN65" s="353"/>
      <c r="CO65" s="353"/>
      <c r="CP65" s="353"/>
      <c r="CQ65" s="353"/>
      <c r="CR65" s="353"/>
      <c r="CS65" s="353"/>
      <c r="CT65" s="353"/>
      <c r="CU65" s="353"/>
      <c r="CV65" s="353"/>
      <c r="CW65" s="353"/>
      <c r="CX65" s="353"/>
      <c r="CY65" s="353"/>
      <c r="CZ65" s="353"/>
      <c r="DA65" s="353"/>
      <c r="DB65" s="353"/>
      <c r="DC65" s="353"/>
      <c r="DD65" s="353"/>
      <c r="DE65" s="353"/>
      <c r="DF65" s="353"/>
      <c r="DG65" s="353"/>
      <c r="DH65" s="353"/>
      <c r="DI65" s="353"/>
      <c r="DJ65" s="347"/>
      <c r="DK65" s="347"/>
      <c r="DL65" s="347"/>
      <c r="DM65" s="347"/>
      <c r="DN65" s="347"/>
      <c r="DO65" s="347"/>
      <c r="DP65" s="519"/>
      <c r="DQ65" s="520"/>
      <c r="DR65" s="520"/>
      <c r="DS65" s="520"/>
      <c r="DT65" s="520"/>
      <c r="DU65" s="520"/>
      <c r="DV65" s="521"/>
      <c r="DW65" s="757"/>
      <c r="DX65" s="468"/>
      <c r="DY65" s="468"/>
      <c r="DZ65" s="468"/>
      <c r="EA65" s="468"/>
      <c r="EB65" s="758"/>
      <c r="EC65" s="517"/>
      <c r="ED65" s="500"/>
      <c r="EE65" s="500"/>
      <c r="EF65" s="500"/>
      <c r="EG65" s="500"/>
      <c r="EH65" s="500"/>
      <c r="EI65" s="518"/>
      <c r="EJ65" s="757"/>
      <c r="EK65" s="468"/>
      <c r="EL65" s="468"/>
      <c r="EM65" s="468"/>
      <c r="EN65" s="468"/>
      <c r="EO65" s="758"/>
      <c r="EP65" s="519"/>
      <c r="EQ65" s="520"/>
      <c r="ER65" s="520"/>
      <c r="ES65" s="520"/>
      <c r="ET65" s="520"/>
      <c r="EU65" s="520"/>
      <c r="EV65" s="520"/>
      <c r="EW65" s="521"/>
      <c r="EX65" s="52"/>
    </row>
    <row r="66" spans="1:154" ht="9" customHeight="1" thickBot="1">
      <c r="A66" s="135"/>
      <c r="B66" s="135"/>
      <c r="C66" s="573" t="s">
        <v>150</v>
      </c>
      <c r="D66" s="573"/>
      <c r="E66" s="386">
        <v>1</v>
      </c>
      <c r="F66" s="331" t="s">
        <v>7</v>
      </c>
      <c r="G66" s="331"/>
      <c r="H66" s="331"/>
      <c r="I66" s="331"/>
      <c r="J66" s="331"/>
      <c r="K66" s="331"/>
      <c r="L66" s="339" t="str">
        <f>IF('給与所得者の扶養控除等（異動）申告書'!I33="","",'給与所得者の扶養控除等（異動）申告書'!I33)</f>
        <v/>
      </c>
      <c r="M66" s="339"/>
      <c r="N66" s="339"/>
      <c r="O66" s="339"/>
      <c r="P66" s="339"/>
      <c r="Q66" s="339"/>
      <c r="R66" s="339"/>
      <c r="S66" s="339"/>
      <c r="T66" s="339"/>
      <c r="U66" s="339"/>
      <c r="V66" s="339"/>
      <c r="W66" s="339"/>
      <c r="X66" s="339"/>
      <c r="Y66" s="339"/>
      <c r="Z66" s="339"/>
      <c r="AA66" s="339"/>
      <c r="AB66" s="339"/>
      <c r="AC66" s="339"/>
      <c r="AD66" s="392" t="s">
        <v>13</v>
      </c>
      <c r="AE66" s="392"/>
      <c r="AF66" s="355" t="str">
        <f>IF('給与所得者の扶養控除等（異動）申告書'!AH37="","",'給与所得者の扶養控除等（異動）申告書'!AH37)</f>
        <v/>
      </c>
      <c r="AG66" s="355"/>
      <c r="AH66" s="355"/>
      <c r="AI66" s="355"/>
      <c r="AJ66" s="573" t="s">
        <v>151</v>
      </c>
      <c r="AK66" s="573"/>
      <c r="AL66" s="386">
        <v>1</v>
      </c>
      <c r="AM66" s="331" t="s">
        <v>7</v>
      </c>
      <c r="AN66" s="331"/>
      <c r="AO66" s="331"/>
      <c r="AP66" s="331"/>
      <c r="AQ66" s="331"/>
      <c r="AR66" s="331"/>
      <c r="AS66" s="339" t="str">
        <f>IF('給与所得者の扶養控除等（異動）申告書'!I94="","",'給与所得者の扶養控除等（異動）申告書'!I94)</f>
        <v/>
      </c>
      <c r="AT66" s="339"/>
      <c r="AU66" s="339"/>
      <c r="AV66" s="339"/>
      <c r="AW66" s="339"/>
      <c r="AX66" s="339"/>
      <c r="AY66" s="339"/>
      <c r="AZ66" s="339"/>
      <c r="BA66" s="339"/>
      <c r="BB66" s="339"/>
      <c r="BC66" s="339"/>
      <c r="BD66" s="339"/>
      <c r="BE66" s="339"/>
      <c r="BF66" s="339"/>
      <c r="BG66" s="339"/>
      <c r="BH66" s="339"/>
      <c r="BI66" s="339"/>
      <c r="BJ66" s="339"/>
      <c r="BK66" s="392" t="s">
        <v>13</v>
      </c>
      <c r="BL66" s="392"/>
      <c r="BM66" s="332"/>
      <c r="BN66" s="332"/>
      <c r="BO66" s="332"/>
      <c r="BP66" s="332"/>
      <c r="BQ66" s="569" t="s">
        <v>238</v>
      </c>
      <c r="BR66" s="570"/>
      <c r="BS66" s="570"/>
      <c r="BT66" s="570"/>
      <c r="BU66" s="570"/>
      <c r="BV66" s="570"/>
      <c r="BW66" s="570"/>
      <c r="BX66" s="51"/>
      <c r="BY66" s="51"/>
      <c r="BZ66" s="52"/>
      <c r="CA66" s="54"/>
      <c r="CB66" s="54"/>
      <c r="CC66" s="571" t="s">
        <v>150</v>
      </c>
      <c r="CD66" s="571"/>
      <c r="CE66" s="347">
        <v>1</v>
      </c>
      <c r="CF66" s="398" t="s">
        <v>7</v>
      </c>
      <c r="CG66" s="398"/>
      <c r="CH66" s="398"/>
      <c r="CI66" s="398"/>
      <c r="CJ66" s="398"/>
      <c r="CK66" s="398"/>
      <c r="CL66" s="566" t="str">
        <f>IF(L66="","",L66)</f>
        <v/>
      </c>
      <c r="CM66" s="515"/>
      <c r="CN66" s="515"/>
      <c r="CO66" s="515"/>
      <c r="CP66" s="515"/>
      <c r="CQ66" s="515"/>
      <c r="CR66" s="515"/>
      <c r="CS66" s="515"/>
      <c r="CT66" s="515"/>
      <c r="CU66" s="515"/>
      <c r="CV66" s="515"/>
      <c r="CW66" s="515"/>
      <c r="CX66" s="515"/>
      <c r="CY66" s="515"/>
      <c r="CZ66" s="515"/>
      <c r="DA66" s="515"/>
      <c r="DB66" s="515"/>
      <c r="DC66" s="516"/>
      <c r="DD66" s="567" t="s">
        <v>13</v>
      </c>
      <c r="DE66" s="568"/>
      <c r="DF66" s="564" t="str">
        <f>IF(AF66="","",AF66)</f>
        <v/>
      </c>
      <c r="DG66" s="574"/>
      <c r="DH66" s="574"/>
      <c r="DI66" s="565"/>
      <c r="DJ66" s="571" t="s">
        <v>151</v>
      </c>
      <c r="DK66" s="571"/>
      <c r="DL66" s="347">
        <v>1</v>
      </c>
      <c r="DM66" s="398" t="s">
        <v>7</v>
      </c>
      <c r="DN66" s="398"/>
      <c r="DO66" s="398"/>
      <c r="DP66" s="398"/>
      <c r="DQ66" s="398"/>
      <c r="DR66" s="398"/>
      <c r="DS66" s="566" t="str">
        <f>IF(AS66="","",AS66)</f>
        <v/>
      </c>
      <c r="DT66" s="515"/>
      <c r="DU66" s="515"/>
      <c r="DV66" s="515"/>
      <c r="DW66" s="515"/>
      <c r="DX66" s="515"/>
      <c r="DY66" s="515"/>
      <c r="DZ66" s="515"/>
      <c r="EA66" s="515"/>
      <c r="EB66" s="515"/>
      <c r="EC66" s="515"/>
      <c r="ED66" s="515"/>
      <c r="EE66" s="515"/>
      <c r="EF66" s="515"/>
      <c r="EG66" s="515"/>
      <c r="EH66" s="515"/>
      <c r="EI66" s="515"/>
      <c r="EJ66" s="516"/>
      <c r="EK66" s="567" t="s">
        <v>13</v>
      </c>
      <c r="EL66" s="568"/>
      <c r="EM66" s="564" t="str">
        <f>IF(BM66="","",BM66)</f>
        <v/>
      </c>
      <c r="EN66" s="574"/>
      <c r="EO66" s="574"/>
      <c r="EP66" s="565"/>
      <c r="EQ66" s="576" t="s">
        <v>238</v>
      </c>
      <c r="ER66" s="577"/>
      <c r="ES66" s="577"/>
      <c r="ET66" s="577"/>
      <c r="EU66" s="577"/>
      <c r="EV66" s="577"/>
      <c r="EW66" s="577"/>
      <c r="EX66" s="52"/>
    </row>
    <row r="67" spans="1:154" ht="9" customHeight="1" thickBot="1">
      <c r="A67" s="135"/>
      <c r="B67" s="135"/>
      <c r="C67" s="573"/>
      <c r="D67" s="573"/>
      <c r="E67" s="386"/>
      <c r="F67" s="331"/>
      <c r="G67" s="331"/>
      <c r="H67" s="331"/>
      <c r="I67" s="331"/>
      <c r="J67" s="331"/>
      <c r="K67" s="331"/>
      <c r="L67" s="339"/>
      <c r="M67" s="339"/>
      <c r="N67" s="339"/>
      <c r="O67" s="339"/>
      <c r="P67" s="339"/>
      <c r="Q67" s="339"/>
      <c r="R67" s="339"/>
      <c r="S67" s="339"/>
      <c r="T67" s="339"/>
      <c r="U67" s="339"/>
      <c r="V67" s="339"/>
      <c r="W67" s="339"/>
      <c r="X67" s="339"/>
      <c r="Y67" s="339"/>
      <c r="Z67" s="339"/>
      <c r="AA67" s="339"/>
      <c r="AB67" s="339"/>
      <c r="AC67" s="339"/>
      <c r="AD67" s="392"/>
      <c r="AE67" s="392"/>
      <c r="AF67" s="355"/>
      <c r="AG67" s="355"/>
      <c r="AH67" s="355"/>
      <c r="AI67" s="355"/>
      <c r="AJ67" s="573"/>
      <c r="AK67" s="573"/>
      <c r="AL67" s="386"/>
      <c r="AM67" s="331"/>
      <c r="AN67" s="331"/>
      <c r="AO67" s="331"/>
      <c r="AP67" s="331"/>
      <c r="AQ67" s="331"/>
      <c r="AR67" s="331"/>
      <c r="AS67" s="339"/>
      <c r="AT67" s="339"/>
      <c r="AU67" s="339"/>
      <c r="AV67" s="339"/>
      <c r="AW67" s="339"/>
      <c r="AX67" s="339"/>
      <c r="AY67" s="339"/>
      <c r="AZ67" s="339"/>
      <c r="BA67" s="339"/>
      <c r="BB67" s="339"/>
      <c r="BC67" s="339"/>
      <c r="BD67" s="339"/>
      <c r="BE67" s="339"/>
      <c r="BF67" s="339"/>
      <c r="BG67" s="339"/>
      <c r="BH67" s="339"/>
      <c r="BI67" s="339"/>
      <c r="BJ67" s="339"/>
      <c r="BK67" s="392"/>
      <c r="BL67" s="392"/>
      <c r="BM67" s="332"/>
      <c r="BN67" s="332"/>
      <c r="BO67" s="332"/>
      <c r="BP67" s="332"/>
      <c r="BQ67" s="570"/>
      <c r="BR67" s="570"/>
      <c r="BS67" s="570"/>
      <c r="BT67" s="570"/>
      <c r="BU67" s="570"/>
      <c r="BV67" s="570"/>
      <c r="BW67" s="570"/>
      <c r="BX67" s="51"/>
      <c r="BY67" s="51"/>
      <c r="BZ67" s="52"/>
      <c r="CA67" s="54"/>
      <c r="CB67" s="54"/>
      <c r="CC67" s="571"/>
      <c r="CD67" s="571"/>
      <c r="CE67" s="347"/>
      <c r="CF67" s="398"/>
      <c r="CG67" s="398"/>
      <c r="CH67" s="398"/>
      <c r="CI67" s="398"/>
      <c r="CJ67" s="398"/>
      <c r="CK67" s="398"/>
      <c r="CL67" s="509"/>
      <c r="CM67" s="510"/>
      <c r="CN67" s="510"/>
      <c r="CO67" s="510"/>
      <c r="CP67" s="510"/>
      <c r="CQ67" s="510"/>
      <c r="CR67" s="510"/>
      <c r="CS67" s="510"/>
      <c r="CT67" s="510"/>
      <c r="CU67" s="510"/>
      <c r="CV67" s="510"/>
      <c r="CW67" s="510"/>
      <c r="CX67" s="510"/>
      <c r="CY67" s="510"/>
      <c r="CZ67" s="510"/>
      <c r="DA67" s="510"/>
      <c r="DB67" s="510"/>
      <c r="DC67" s="511"/>
      <c r="DD67" s="356"/>
      <c r="DE67" s="357"/>
      <c r="DF67" s="484"/>
      <c r="DG67" s="485"/>
      <c r="DH67" s="485"/>
      <c r="DI67" s="488"/>
      <c r="DJ67" s="571"/>
      <c r="DK67" s="571"/>
      <c r="DL67" s="347"/>
      <c r="DM67" s="398"/>
      <c r="DN67" s="398"/>
      <c r="DO67" s="398"/>
      <c r="DP67" s="398"/>
      <c r="DQ67" s="398"/>
      <c r="DR67" s="398"/>
      <c r="DS67" s="509"/>
      <c r="DT67" s="510"/>
      <c r="DU67" s="510"/>
      <c r="DV67" s="510"/>
      <c r="DW67" s="510"/>
      <c r="DX67" s="510"/>
      <c r="DY67" s="510"/>
      <c r="DZ67" s="510"/>
      <c r="EA67" s="510"/>
      <c r="EB67" s="510"/>
      <c r="EC67" s="510"/>
      <c r="ED67" s="510"/>
      <c r="EE67" s="510"/>
      <c r="EF67" s="510"/>
      <c r="EG67" s="510"/>
      <c r="EH67" s="510"/>
      <c r="EI67" s="510"/>
      <c r="EJ67" s="511"/>
      <c r="EK67" s="356"/>
      <c r="EL67" s="357"/>
      <c r="EM67" s="484"/>
      <c r="EN67" s="485"/>
      <c r="EO67" s="485"/>
      <c r="EP67" s="488"/>
      <c r="EQ67" s="577"/>
      <c r="ER67" s="577"/>
      <c r="ES67" s="577"/>
      <c r="ET67" s="577"/>
      <c r="EU67" s="577"/>
      <c r="EV67" s="577"/>
      <c r="EW67" s="577"/>
      <c r="EX67" s="52"/>
    </row>
    <row r="68" spans="1:154" ht="9" customHeight="1" thickBot="1">
      <c r="A68" s="135"/>
      <c r="B68" s="135"/>
      <c r="C68" s="573"/>
      <c r="D68" s="573"/>
      <c r="E68" s="386"/>
      <c r="F68" s="331" t="s">
        <v>6</v>
      </c>
      <c r="G68" s="331"/>
      <c r="H68" s="331"/>
      <c r="I68" s="331"/>
      <c r="J68" s="331"/>
      <c r="K68" s="331"/>
      <c r="L68" s="339" t="str">
        <f>IF('給与所得者の扶養控除等（異動）申告書'!I35="","",'給与所得者の扶養控除等（異動）申告書'!I35)</f>
        <v/>
      </c>
      <c r="M68" s="339"/>
      <c r="N68" s="339"/>
      <c r="O68" s="339"/>
      <c r="P68" s="339"/>
      <c r="Q68" s="339"/>
      <c r="R68" s="339"/>
      <c r="S68" s="339"/>
      <c r="T68" s="339"/>
      <c r="U68" s="339"/>
      <c r="V68" s="339"/>
      <c r="W68" s="339"/>
      <c r="X68" s="339"/>
      <c r="Y68" s="339"/>
      <c r="Z68" s="339"/>
      <c r="AA68" s="339"/>
      <c r="AB68" s="339"/>
      <c r="AC68" s="339"/>
      <c r="AD68" s="392"/>
      <c r="AE68" s="392"/>
      <c r="AF68" s="355"/>
      <c r="AG68" s="355"/>
      <c r="AH68" s="355"/>
      <c r="AI68" s="355"/>
      <c r="AJ68" s="573"/>
      <c r="AK68" s="573"/>
      <c r="AL68" s="386"/>
      <c r="AM68" s="331" t="s">
        <v>6</v>
      </c>
      <c r="AN68" s="331"/>
      <c r="AO68" s="331"/>
      <c r="AP68" s="331"/>
      <c r="AQ68" s="331"/>
      <c r="AR68" s="331"/>
      <c r="AS68" s="339" t="str">
        <f>IF('給与所得者の扶養控除等（異動）申告書'!I95="","",'給与所得者の扶養控除等（異動）申告書'!I95)</f>
        <v/>
      </c>
      <c r="AT68" s="339"/>
      <c r="AU68" s="339"/>
      <c r="AV68" s="339"/>
      <c r="AW68" s="339"/>
      <c r="AX68" s="339"/>
      <c r="AY68" s="339"/>
      <c r="AZ68" s="339"/>
      <c r="BA68" s="339"/>
      <c r="BB68" s="339"/>
      <c r="BC68" s="339"/>
      <c r="BD68" s="339"/>
      <c r="BE68" s="339"/>
      <c r="BF68" s="339"/>
      <c r="BG68" s="339"/>
      <c r="BH68" s="339"/>
      <c r="BI68" s="339"/>
      <c r="BJ68" s="339"/>
      <c r="BK68" s="392"/>
      <c r="BL68" s="392"/>
      <c r="BM68" s="332"/>
      <c r="BN68" s="332"/>
      <c r="BO68" s="332"/>
      <c r="BP68" s="332"/>
      <c r="BQ68" s="570"/>
      <c r="BR68" s="570"/>
      <c r="BS68" s="570"/>
      <c r="BT68" s="570"/>
      <c r="BU68" s="570"/>
      <c r="BV68" s="570"/>
      <c r="BW68" s="570"/>
      <c r="BX68" s="51"/>
      <c r="BY68" s="51"/>
      <c r="BZ68" s="52"/>
      <c r="CA68" s="54"/>
      <c r="CB68" s="54"/>
      <c r="CC68" s="571"/>
      <c r="CD68" s="571"/>
      <c r="CE68" s="347"/>
      <c r="CF68" s="398" t="s">
        <v>6</v>
      </c>
      <c r="CG68" s="398"/>
      <c r="CH68" s="398"/>
      <c r="CI68" s="398"/>
      <c r="CJ68" s="398"/>
      <c r="CK68" s="398"/>
      <c r="CL68" s="566" t="str">
        <f>IF(L68="","",L68)</f>
        <v/>
      </c>
      <c r="CM68" s="515"/>
      <c r="CN68" s="515"/>
      <c r="CO68" s="515"/>
      <c r="CP68" s="515"/>
      <c r="CQ68" s="515"/>
      <c r="CR68" s="515"/>
      <c r="CS68" s="515"/>
      <c r="CT68" s="515"/>
      <c r="CU68" s="515"/>
      <c r="CV68" s="515"/>
      <c r="CW68" s="515"/>
      <c r="CX68" s="515"/>
      <c r="CY68" s="515"/>
      <c r="CZ68" s="515"/>
      <c r="DA68" s="515"/>
      <c r="DB68" s="515"/>
      <c r="DC68" s="516"/>
      <c r="DD68" s="356"/>
      <c r="DE68" s="357"/>
      <c r="DF68" s="484"/>
      <c r="DG68" s="485"/>
      <c r="DH68" s="485"/>
      <c r="DI68" s="488"/>
      <c r="DJ68" s="571"/>
      <c r="DK68" s="571"/>
      <c r="DL68" s="347"/>
      <c r="DM68" s="398" t="s">
        <v>6</v>
      </c>
      <c r="DN68" s="398"/>
      <c r="DO68" s="398"/>
      <c r="DP68" s="398"/>
      <c r="DQ68" s="398"/>
      <c r="DR68" s="398"/>
      <c r="DS68" s="566" t="str">
        <f>IF(AS68="","",AS68)</f>
        <v/>
      </c>
      <c r="DT68" s="515"/>
      <c r="DU68" s="515"/>
      <c r="DV68" s="515"/>
      <c r="DW68" s="515"/>
      <c r="DX68" s="515"/>
      <c r="DY68" s="515"/>
      <c r="DZ68" s="515"/>
      <c r="EA68" s="515"/>
      <c r="EB68" s="515"/>
      <c r="EC68" s="515"/>
      <c r="ED68" s="515"/>
      <c r="EE68" s="515"/>
      <c r="EF68" s="515"/>
      <c r="EG68" s="515"/>
      <c r="EH68" s="515"/>
      <c r="EI68" s="515"/>
      <c r="EJ68" s="516"/>
      <c r="EK68" s="356"/>
      <c r="EL68" s="357"/>
      <c r="EM68" s="484"/>
      <c r="EN68" s="485"/>
      <c r="EO68" s="485"/>
      <c r="EP68" s="488"/>
      <c r="EQ68" s="577"/>
      <c r="ER68" s="577"/>
      <c r="ES68" s="577"/>
      <c r="ET68" s="577"/>
      <c r="EU68" s="577"/>
      <c r="EV68" s="577"/>
      <c r="EW68" s="577"/>
      <c r="EX68" s="52"/>
    </row>
    <row r="69" spans="1:154" ht="9" customHeight="1" thickBot="1">
      <c r="A69" s="135"/>
      <c r="B69" s="135"/>
      <c r="C69" s="573"/>
      <c r="D69" s="573"/>
      <c r="E69" s="386"/>
      <c r="F69" s="331"/>
      <c r="G69" s="331"/>
      <c r="H69" s="331"/>
      <c r="I69" s="331"/>
      <c r="J69" s="331"/>
      <c r="K69" s="331"/>
      <c r="L69" s="339"/>
      <c r="M69" s="339"/>
      <c r="N69" s="339"/>
      <c r="O69" s="339"/>
      <c r="P69" s="339"/>
      <c r="Q69" s="339"/>
      <c r="R69" s="339"/>
      <c r="S69" s="339"/>
      <c r="T69" s="339"/>
      <c r="U69" s="339"/>
      <c r="V69" s="339"/>
      <c r="W69" s="339"/>
      <c r="X69" s="339"/>
      <c r="Y69" s="339"/>
      <c r="Z69" s="339"/>
      <c r="AA69" s="339"/>
      <c r="AB69" s="339"/>
      <c r="AC69" s="339"/>
      <c r="AD69" s="392"/>
      <c r="AE69" s="392"/>
      <c r="AF69" s="355"/>
      <c r="AG69" s="355"/>
      <c r="AH69" s="355"/>
      <c r="AI69" s="355"/>
      <c r="AJ69" s="573"/>
      <c r="AK69" s="573"/>
      <c r="AL69" s="386"/>
      <c r="AM69" s="331"/>
      <c r="AN69" s="331"/>
      <c r="AO69" s="331"/>
      <c r="AP69" s="331"/>
      <c r="AQ69" s="331"/>
      <c r="AR69" s="331"/>
      <c r="AS69" s="339"/>
      <c r="AT69" s="339"/>
      <c r="AU69" s="339"/>
      <c r="AV69" s="339"/>
      <c r="AW69" s="339"/>
      <c r="AX69" s="339"/>
      <c r="AY69" s="339"/>
      <c r="AZ69" s="339"/>
      <c r="BA69" s="339"/>
      <c r="BB69" s="339"/>
      <c r="BC69" s="339"/>
      <c r="BD69" s="339"/>
      <c r="BE69" s="339"/>
      <c r="BF69" s="339"/>
      <c r="BG69" s="339"/>
      <c r="BH69" s="339"/>
      <c r="BI69" s="339"/>
      <c r="BJ69" s="339"/>
      <c r="BK69" s="392"/>
      <c r="BL69" s="392"/>
      <c r="BM69" s="332"/>
      <c r="BN69" s="332"/>
      <c r="BO69" s="332"/>
      <c r="BP69" s="332"/>
      <c r="BQ69" s="572"/>
      <c r="BR69" s="572"/>
      <c r="BS69" s="572"/>
      <c r="BT69" s="572"/>
      <c r="BU69" s="572"/>
      <c r="BV69" s="572"/>
      <c r="BW69" s="572"/>
      <c r="BX69" s="51"/>
      <c r="BY69" s="51"/>
      <c r="BZ69" s="52"/>
      <c r="CA69" s="54"/>
      <c r="CB69" s="54"/>
      <c r="CC69" s="571"/>
      <c r="CD69" s="571"/>
      <c r="CE69" s="347"/>
      <c r="CF69" s="398"/>
      <c r="CG69" s="398"/>
      <c r="CH69" s="398"/>
      <c r="CI69" s="398"/>
      <c r="CJ69" s="398"/>
      <c r="CK69" s="398"/>
      <c r="CL69" s="340"/>
      <c r="CM69" s="341"/>
      <c r="CN69" s="341"/>
      <c r="CO69" s="341"/>
      <c r="CP69" s="341"/>
      <c r="CQ69" s="341"/>
      <c r="CR69" s="341"/>
      <c r="CS69" s="341"/>
      <c r="CT69" s="341"/>
      <c r="CU69" s="341"/>
      <c r="CV69" s="341"/>
      <c r="CW69" s="341"/>
      <c r="CX69" s="341"/>
      <c r="CY69" s="341"/>
      <c r="CZ69" s="341"/>
      <c r="DA69" s="341"/>
      <c r="DB69" s="341"/>
      <c r="DC69" s="342"/>
      <c r="DD69" s="356"/>
      <c r="DE69" s="357"/>
      <c r="DF69" s="484"/>
      <c r="DG69" s="485"/>
      <c r="DH69" s="485"/>
      <c r="DI69" s="488"/>
      <c r="DJ69" s="571"/>
      <c r="DK69" s="571"/>
      <c r="DL69" s="347"/>
      <c r="DM69" s="398"/>
      <c r="DN69" s="398"/>
      <c r="DO69" s="398"/>
      <c r="DP69" s="398"/>
      <c r="DQ69" s="398"/>
      <c r="DR69" s="398"/>
      <c r="DS69" s="340"/>
      <c r="DT69" s="341"/>
      <c r="DU69" s="341"/>
      <c r="DV69" s="341"/>
      <c r="DW69" s="341"/>
      <c r="DX69" s="341"/>
      <c r="DY69" s="341"/>
      <c r="DZ69" s="341"/>
      <c r="EA69" s="341"/>
      <c r="EB69" s="341"/>
      <c r="EC69" s="341"/>
      <c r="ED69" s="341"/>
      <c r="EE69" s="341"/>
      <c r="EF69" s="341"/>
      <c r="EG69" s="341"/>
      <c r="EH69" s="341"/>
      <c r="EI69" s="341"/>
      <c r="EJ69" s="342"/>
      <c r="EK69" s="356"/>
      <c r="EL69" s="357"/>
      <c r="EM69" s="484"/>
      <c r="EN69" s="485"/>
      <c r="EO69" s="485"/>
      <c r="EP69" s="488"/>
      <c r="EQ69" s="575" t="str">
        <f>IF(BQ69="","",BQ69)</f>
        <v/>
      </c>
      <c r="ER69" s="575"/>
      <c r="ES69" s="575"/>
      <c r="ET69" s="575"/>
      <c r="EU69" s="575"/>
      <c r="EV69" s="575"/>
      <c r="EW69" s="575"/>
      <c r="EX69" s="52"/>
    </row>
    <row r="70" spans="1:154" ht="9" customHeight="1" thickBot="1">
      <c r="A70" s="135"/>
      <c r="B70" s="135"/>
      <c r="C70" s="573"/>
      <c r="D70" s="573"/>
      <c r="E70" s="386"/>
      <c r="F70" s="331"/>
      <c r="G70" s="331"/>
      <c r="H70" s="331"/>
      <c r="I70" s="331"/>
      <c r="J70" s="331"/>
      <c r="K70" s="331"/>
      <c r="L70" s="339"/>
      <c r="M70" s="339"/>
      <c r="N70" s="339"/>
      <c r="O70" s="339"/>
      <c r="P70" s="339"/>
      <c r="Q70" s="339"/>
      <c r="R70" s="339"/>
      <c r="S70" s="339"/>
      <c r="T70" s="339"/>
      <c r="U70" s="339"/>
      <c r="V70" s="339"/>
      <c r="W70" s="339"/>
      <c r="X70" s="339"/>
      <c r="Y70" s="339"/>
      <c r="Z70" s="339"/>
      <c r="AA70" s="339"/>
      <c r="AB70" s="339"/>
      <c r="AC70" s="339"/>
      <c r="AD70" s="392"/>
      <c r="AE70" s="392"/>
      <c r="AF70" s="355"/>
      <c r="AG70" s="355"/>
      <c r="AH70" s="355"/>
      <c r="AI70" s="355"/>
      <c r="AJ70" s="573"/>
      <c r="AK70" s="573"/>
      <c r="AL70" s="386"/>
      <c r="AM70" s="331"/>
      <c r="AN70" s="331"/>
      <c r="AO70" s="331"/>
      <c r="AP70" s="331"/>
      <c r="AQ70" s="331"/>
      <c r="AR70" s="331"/>
      <c r="AS70" s="339"/>
      <c r="AT70" s="339"/>
      <c r="AU70" s="339"/>
      <c r="AV70" s="339"/>
      <c r="AW70" s="339"/>
      <c r="AX70" s="339"/>
      <c r="AY70" s="339"/>
      <c r="AZ70" s="339"/>
      <c r="BA70" s="339"/>
      <c r="BB70" s="339"/>
      <c r="BC70" s="339"/>
      <c r="BD70" s="339"/>
      <c r="BE70" s="339"/>
      <c r="BF70" s="339"/>
      <c r="BG70" s="339"/>
      <c r="BH70" s="339"/>
      <c r="BI70" s="339"/>
      <c r="BJ70" s="339"/>
      <c r="BK70" s="392"/>
      <c r="BL70" s="392"/>
      <c r="BM70" s="332"/>
      <c r="BN70" s="332"/>
      <c r="BO70" s="332"/>
      <c r="BP70" s="332"/>
      <c r="BQ70" s="572"/>
      <c r="BR70" s="572"/>
      <c r="BS70" s="572"/>
      <c r="BT70" s="572"/>
      <c r="BU70" s="572"/>
      <c r="BV70" s="572"/>
      <c r="BW70" s="572"/>
      <c r="BX70" s="51"/>
      <c r="BY70" s="51"/>
      <c r="BZ70" s="52"/>
      <c r="CA70" s="54"/>
      <c r="CB70" s="54"/>
      <c r="CC70" s="571"/>
      <c r="CD70" s="571"/>
      <c r="CE70" s="347"/>
      <c r="CF70" s="398"/>
      <c r="CG70" s="398"/>
      <c r="CH70" s="398"/>
      <c r="CI70" s="398"/>
      <c r="CJ70" s="398"/>
      <c r="CK70" s="398"/>
      <c r="CL70" s="509"/>
      <c r="CM70" s="510"/>
      <c r="CN70" s="510"/>
      <c r="CO70" s="510"/>
      <c r="CP70" s="510"/>
      <c r="CQ70" s="510"/>
      <c r="CR70" s="510"/>
      <c r="CS70" s="510"/>
      <c r="CT70" s="510"/>
      <c r="CU70" s="510"/>
      <c r="CV70" s="510"/>
      <c r="CW70" s="510"/>
      <c r="CX70" s="510"/>
      <c r="CY70" s="510"/>
      <c r="CZ70" s="510"/>
      <c r="DA70" s="510"/>
      <c r="DB70" s="510"/>
      <c r="DC70" s="511"/>
      <c r="DD70" s="358"/>
      <c r="DE70" s="359"/>
      <c r="DF70" s="489"/>
      <c r="DG70" s="490"/>
      <c r="DH70" s="490"/>
      <c r="DI70" s="491"/>
      <c r="DJ70" s="571"/>
      <c r="DK70" s="571"/>
      <c r="DL70" s="347"/>
      <c r="DM70" s="398"/>
      <c r="DN70" s="398"/>
      <c r="DO70" s="398"/>
      <c r="DP70" s="398"/>
      <c r="DQ70" s="398"/>
      <c r="DR70" s="398"/>
      <c r="DS70" s="509"/>
      <c r="DT70" s="510"/>
      <c r="DU70" s="510"/>
      <c r="DV70" s="510"/>
      <c r="DW70" s="510"/>
      <c r="DX70" s="510"/>
      <c r="DY70" s="510"/>
      <c r="DZ70" s="510"/>
      <c r="EA70" s="510"/>
      <c r="EB70" s="510"/>
      <c r="EC70" s="510"/>
      <c r="ED70" s="510"/>
      <c r="EE70" s="510"/>
      <c r="EF70" s="510"/>
      <c r="EG70" s="510"/>
      <c r="EH70" s="510"/>
      <c r="EI70" s="510"/>
      <c r="EJ70" s="511"/>
      <c r="EK70" s="358"/>
      <c r="EL70" s="359"/>
      <c r="EM70" s="489"/>
      <c r="EN70" s="490"/>
      <c r="EO70" s="490"/>
      <c r="EP70" s="491"/>
      <c r="EQ70" s="575"/>
      <c r="ER70" s="575"/>
      <c r="ES70" s="575"/>
      <c r="ET70" s="575"/>
      <c r="EU70" s="575"/>
      <c r="EV70" s="575"/>
      <c r="EW70" s="575"/>
      <c r="EX70" s="52"/>
    </row>
    <row r="71" spans="1:154" ht="9" customHeight="1" thickBot="1">
      <c r="A71" s="135"/>
      <c r="B71" s="135"/>
      <c r="C71" s="573"/>
      <c r="D71" s="573"/>
      <c r="E71" s="386"/>
      <c r="F71" s="331" t="s">
        <v>149</v>
      </c>
      <c r="G71" s="331"/>
      <c r="H71" s="331"/>
      <c r="I71" s="331"/>
      <c r="J71" s="331"/>
      <c r="K71" s="331"/>
      <c r="L71" s="355" t="str">
        <f>IF('給与所得者の扶養控除等（異動）申告書'!P35="","",'給与所得者の扶養控除等（異動）申告書'!P35)</f>
        <v/>
      </c>
      <c r="M71" s="355"/>
      <c r="N71" s="355" t="str">
        <f>IF('給与所得者の扶養控除等（異動）申告書'!Q35="","",'給与所得者の扶養控除等（異動）申告書'!Q35)</f>
        <v/>
      </c>
      <c r="O71" s="355"/>
      <c r="P71" s="355" t="str">
        <f>IF('給与所得者の扶養控除等（異動）申告書'!R35="","",'給与所得者の扶養控除等（異動）申告書'!R35)</f>
        <v/>
      </c>
      <c r="Q71" s="355"/>
      <c r="R71" s="355" t="str">
        <f>IF('給与所得者の扶養控除等（異動）申告書'!S35="","",'給与所得者の扶養控除等（異動）申告書'!S35)</f>
        <v/>
      </c>
      <c r="S71" s="355"/>
      <c r="T71" s="355" t="str">
        <f>IF('給与所得者の扶養控除等（異動）申告書'!T35="","",'給与所得者の扶養控除等（異動）申告書'!T35)</f>
        <v/>
      </c>
      <c r="U71" s="355"/>
      <c r="V71" s="355" t="str">
        <f>IF('給与所得者の扶養控除等（異動）申告書'!U35="","",'給与所得者の扶養控除等（異動）申告書'!U35)</f>
        <v/>
      </c>
      <c r="W71" s="355"/>
      <c r="X71" s="355" t="str">
        <f>IF('給与所得者の扶養控除等（異動）申告書'!V35="","",'給与所得者の扶養控除等（異動）申告書'!V35)</f>
        <v/>
      </c>
      <c r="Y71" s="355"/>
      <c r="Z71" s="355" t="str">
        <f>IF('給与所得者の扶養控除等（異動）申告書'!W35="","",'給与所得者の扶養控除等（異動）申告書'!W35)</f>
        <v/>
      </c>
      <c r="AA71" s="355"/>
      <c r="AB71" s="355" t="str">
        <f>IF('給与所得者の扶養控除等（異動）申告書'!X35="","",'給与所得者の扶養控除等（異動）申告書'!X35)</f>
        <v/>
      </c>
      <c r="AC71" s="355"/>
      <c r="AD71" s="355" t="str">
        <f>IF('給与所得者の扶養控除等（異動）申告書'!Y35="","",'給与所得者の扶養控除等（異動）申告書'!Y35)</f>
        <v/>
      </c>
      <c r="AE71" s="355"/>
      <c r="AF71" s="355" t="str">
        <f>IF('給与所得者の扶養控除等（異動）申告書'!Z35="","",'給与所得者の扶養控除等（異動）申告書'!Z35)</f>
        <v/>
      </c>
      <c r="AG71" s="355"/>
      <c r="AH71" s="355" t="str">
        <f>IF('給与所得者の扶養控除等（異動）申告書'!AA35="","",'給与所得者の扶養控除等（異動）申告書'!AA35)</f>
        <v/>
      </c>
      <c r="AI71" s="355"/>
      <c r="AJ71" s="573"/>
      <c r="AK71" s="573"/>
      <c r="AL71" s="386"/>
      <c r="AM71" s="331" t="s">
        <v>149</v>
      </c>
      <c r="AN71" s="331"/>
      <c r="AO71" s="331"/>
      <c r="AP71" s="331"/>
      <c r="AQ71" s="331"/>
      <c r="AR71" s="331"/>
      <c r="AS71" s="355" t="str">
        <f>IF('給与所得者の扶養控除等（異動）申告書'!N95="","",'給与所得者の扶養控除等（異動）申告書'!N95)</f>
        <v/>
      </c>
      <c r="AT71" s="355"/>
      <c r="AU71" s="355" t="str">
        <f>IF('給与所得者の扶養控除等（異動）申告書'!O95="","",'給与所得者の扶養控除等（異動）申告書'!N95)</f>
        <v/>
      </c>
      <c r="AV71" s="355"/>
      <c r="AW71" s="355" t="str">
        <f>IF('給与所得者の扶養控除等（異動）申告書'!P95="","",'給与所得者の扶養控除等（異動）申告書'!N95)</f>
        <v/>
      </c>
      <c r="AX71" s="355"/>
      <c r="AY71" s="355" t="str">
        <f>IF('給与所得者の扶養控除等（異動）申告書'!Q95="","",'給与所得者の扶養控除等（異動）申告書'!N95)</f>
        <v/>
      </c>
      <c r="AZ71" s="355"/>
      <c r="BA71" s="355" t="str">
        <f>IF('給与所得者の扶養控除等（異動）申告書'!R95="","",'給与所得者の扶養控除等（異動）申告書'!N95)</f>
        <v/>
      </c>
      <c r="BB71" s="355"/>
      <c r="BC71" s="355" t="str">
        <f>IF('給与所得者の扶養控除等（異動）申告書'!S95="","",'給与所得者の扶養控除等（異動）申告書'!N95)</f>
        <v/>
      </c>
      <c r="BD71" s="355"/>
      <c r="BE71" s="355" t="str">
        <f>IF('給与所得者の扶養控除等（異動）申告書'!T95="","",'給与所得者の扶養控除等（異動）申告書'!N95)</f>
        <v/>
      </c>
      <c r="BF71" s="355"/>
      <c r="BG71" s="355" t="str">
        <f>IF('給与所得者の扶養控除等（異動）申告書'!U95="","",'給与所得者の扶養控除等（異動）申告書'!N95)</f>
        <v/>
      </c>
      <c r="BH71" s="355"/>
      <c r="BI71" s="355" t="str">
        <f>IF('給与所得者の扶養控除等（異動）申告書'!V95="","",'給与所得者の扶養控除等（異動）申告書'!N95)</f>
        <v/>
      </c>
      <c r="BJ71" s="355"/>
      <c r="BK71" s="355" t="str">
        <f>IF('給与所得者の扶養控除等（異動）申告書'!W95="","",'給与所得者の扶養控除等（異動）申告書'!N95)</f>
        <v/>
      </c>
      <c r="BL71" s="355"/>
      <c r="BM71" s="355" t="str">
        <f>IF('給与所得者の扶養控除等（異動）申告書'!X95="","",'給与所得者の扶養控除等（異動）申告書'!N95)</f>
        <v/>
      </c>
      <c r="BN71" s="355"/>
      <c r="BO71" s="355" t="str">
        <f>IF('給与所得者の扶養控除等（異動）申告書'!Y95="","",'給与所得者の扶養控除等（異動）申告書'!N95)</f>
        <v/>
      </c>
      <c r="BP71" s="355"/>
      <c r="BQ71" s="572"/>
      <c r="BR71" s="572"/>
      <c r="BS71" s="572"/>
      <c r="BT71" s="572"/>
      <c r="BU71" s="572"/>
      <c r="BV71" s="572"/>
      <c r="BW71" s="572"/>
      <c r="BX71" s="51"/>
      <c r="BY71" s="51"/>
      <c r="BZ71" s="52"/>
      <c r="CA71" s="54"/>
      <c r="CB71" s="54"/>
      <c r="CC71" s="571"/>
      <c r="CD71" s="571"/>
      <c r="CE71" s="347"/>
      <c r="CF71" s="398" t="s">
        <v>149</v>
      </c>
      <c r="CG71" s="398"/>
      <c r="CH71" s="398"/>
      <c r="CI71" s="398"/>
      <c r="CJ71" s="398"/>
      <c r="CK71" s="398"/>
      <c r="CL71" s="564" t="str">
        <f>IF(L71="","",L71)</f>
        <v/>
      </c>
      <c r="CM71" s="565"/>
      <c r="CN71" s="564" t="str">
        <f>IF(N71="","",N71)</f>
        <v/>
      </c>
      <c r="CO71" s="565"/>
      <c r="CP71" s="564" t="str">
        <f>IF(P71="","",P71)</f>
        <v/>
      </c>
      <c r="CQ71" s="565"/>
      <c r="CR71" s="564" t="str">
        <f>IF(R71="","",R71)</f>
        <v/>
      </c>
      <c r="CS71" s="565"/>
      <c r="CT71" s="564" t="str">
        <f>IF(T71="","",T71)</f>
        <v/>
      </c>
      <c r="CU71" s="565"/>
      <c r="CV71" s="564" t="str">
        <f>IF(V71="","",V71)</f>
        <v/>
      </c>
      <c r="CW71" s="565"/>
      <c r="CX71" s="564" t="str">
        <f>IF(X71="","",X71)</f>
        <v/>
      </c>
      <c r="CY71" s="565"/>
      <c r="CZ71" s="564" t="str">
        <f>IF(Z71="","",Z71)</f>
        <v/>
      </c>
      <c r="DA71" s="565"/>
      <c r="DB71" s="564" t="str">
        <f>IF(AB71="","",AB71)</f>
        <v/>
      </c>
      <c r="DC71" s="565"/>
      <c r="DD71" s="564" t="str">
        <f>IF(AD71="","",AD71)</f>
        <v/>
      </c>
      <c r="DE71" s="565"/>
      <c r="DF71" s="564" t="str">
        <f>IF(AF71="","",AF71)</f>
        <v/>
      </c>
      <c r="DG71" s="565"/>
      <c r="DH71" s="564" t="str">
        <f>IF(AH71="","",AH71)</f>
        <v/>
      </c>
      <c r="DI71" s="565"/>
      <c r="DJ71" s="571"/>
      <c r="DK71" s="571"/>
      <c r="DL71" s="347"/>
      <c r="DM71" s="398" t="s">
        <v>149</v>
      </c>
      <c r="DN71" s="398"/>
      <c r="DO71" s="398"/>
      <c r="DP71" s="398"/>
      <c r="DQ71" s="398"/>
      <c r="DR71" s="398"/>
      <c r="DS71" s="564" t="str">
        <f>IF(AS71="","",AS71)</f>
        <v/>
      </c>
      <c r="DT71" s="565"/>
      <c r="DU71" s="564" t="str">
        <f>IF(AU71="","",AU71)</f>
        <v/>
      </c>
      <c r="DV71" s="565"/>
      <c r="DW71" s="564" t="str">
        <f>IF(AW71="","",AW71)</f>
        <v/>
      </c>
      <c r="DX71" s="565"/>
      <c r="DY71" s="564" t="str">
        <f>IF(AY71="","",AY71)</f>
        <v/>
      </c>
      <c r="DZ71" s="565"/>
      <c r="EA71" s="564" t="str">
        <f>IF(BA71="","",BA71)</f>
        <v/>
      </c>
      <c r="EB71" s="565"/>
      <c r="EC71" s="564" t="str">
        <f>IF(BC71="","",BC71)</f>
        <v/>
      </c>
      <c r="ED71" s="565"/>
      <c r="EE71" s="564" t="str">
        <f>IF(BE71="","",BE71)</f>
        <v/>
      </c>
      <c r="EF71" s="565"/>
      <c r="EG71" s="564" t="str">
        <f>IF(BG71="","",BG71)</f>
        <v/>
      </c>
      <c r="EH71" s="565"/>
      <c r="EI71" s="564" t="str">
        <f>IF(BI71="","",BI71)</f>
        <v/>
      </c>
      <c r="EJ71" s="565"/>
      <c r="EK71" s="564" t="str">
        <f>IF(BK71="","",BK71)</f>
        <v/>
      </c>
      <c r="EL71" s="565"/>
      <c r="EM71" s="564" t="str">
        <f>IF(BM71="","",BM71)</f>
        <v/>
      </c>
      <c r="EN71" s="565"/>
      <c r="EO71" s="564" t="str">
        <f>IF(BO71="","",BO71)</f>
        <v/>
      </c>
      <c r="EP71" s="565"/>
      <c r="EQ71" s="575"/>
      <c r="ER71" s="575"/>
      <c r="ES71" s="575"/>
      <c r="ET71" s="575"/>
      <c r="EU71" s="575"/>
      <c r="EV71" s="575"/>
      <c r="EW71" s="575"/>
      <c r="EX71" s="52"/>
    </row>
    <row r="72" spans="1:154" ht="9" customHeight="1" thickBot="1">
      <c r="A72" s="135"/>
      <c r="B72" s="135"/>
      <c r="C72" s="573"/>
      <c r="D72" s="573"/>
      <c r="E72" s="386"/>
      <c r="F72" s="331"/>
      <c r="G72" s="331"/>
      <c r="H72" s="331"/>
      <c r="I72" s="331"/>
      <c r="J72" s="331"/>
      <c r="K72" s="331"/>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573"/>
      <c r="AK72" s="573"/>
      <c r="AL72" s="386"/>
      <c r="AM72" s="331"/>
      <c r="AN72" s="331"/>
      <c r="AO72" s="331"/>
      <c r="AP72" s="331"/>
      <c r="AQ72" s="331"/>
      <c r="AR72" s="331"/>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572"/>
      <c r="BR72" s="572"/>
      <c r="BS72" s="572"/>
      <c r="BT72" s="572"/>
      <c r="BU72" s="572"/>
      <c r="BV72" s="572"/>
      <c r="BW72" s="572"/>
      <c r="BX72" s="51"/>
      <c r="BY72" s="51"/>
      <c r="BZ72" s="52"/>
      <c r="CA72" s="54"/>
      <c r="CB72" s="54"/>
      <c r="CC72" s="571"/>
      <c r="CD72" s="571"/>
      <c r="CE72" s="347"/>
      <c r="CF72" s="398"/>
      <c r="CG72" s="398"/>
      <c r="CH72" s="398"/>
      <c r="CI72" s="398"/>
      <c r="CJ72" s="398"/>
      <c r="CK72" s="398"/>
      <c r="CL72" s="484"/>
      <c r="CM72" s="488"/>
      <c r="CN72" s="484"/>
      <c r="CO72" s="488"/>
      <c r="CP72" s="484"/>
      <c r="CQ72" s="488"/>
      <c r="CR72" s="484"/>
      <c r="CS72" s="488"/>
      <c r="CT72" s="484"/>
      <c r="CU72" s="488"/>
      <c r="CV72" s="484"/>
      <c r="CW72" s="488"/>
      <c r="CX72" s="484"/>
      <c r="CY72" s="488"/>
      <c r="CZ72" s="484"/>
      <c r="DA72" s="488"/>
      <c r="DB72" s="484"/>
      <c r="DC72" s="488"/>
      <c r="DD72" s="484"/>
      <c r="DE72" s="488"/>
      <c r="DF72" s="484"/>
      <c r="DG72" s="488"/>
      <c r="DH72" s="484"/>
      <c r="DI72" s="488"/>
      <c r="DJ72" s="571"/>
      <c r="DK72" s="571"/>
      <c r="DL72" s="347"/>
      <c r="DM72" s="398"/>
      <c r="DN72" s="398"/>
      <c r="DO72" s="398"/>
      <c r="DP72" s="398"/>
      <c r="DQ72" s="398"/>
      <c r="DR72" s="398"/>
      <c r="DS72" s="484"/>
      <c r="DT72" s="488"/>
      <c r="DU72" s="484"/>
      <c r="DV72" s="488"/>
      <c r="DW72" s="484"/>
      <c r="DX72" s="488"/>
      <c r="DY72" s="484"/>
      <c r="DZ72" s="488"/>
      <c r="EA72" s="484"/>
      <c r="EB72" s="488"/>
      <c r="EC72" s="484"/>
      <c r="ED72" s="488"/>
      <c r="EE72" s="484"/>
      <c r="EF72" s="488"/>
      <c r="EG72" s="484"/>
      <c r="EH72" s="488"/>
      <c r="EI72" s="484"/>
      <c r="EJ72" s="488"/>
      <c r="EK72" s="484"/>
      <c r="EL72" s="488"/>
      <c r="EM72" s="484"/>
      <c r="EN72" s="488"/>
      <c r="EO72" s="484"/>
      <c r="EP72" s="488"/>
      <c r="EQ72" s="575"/>
      <c r="ER72" s="575"/>
      <c r="ES72" s="575"/>
      <c r="ET72" s="575"/>
      <c r="EU72" s="575"/>
      <c r="EV72" s="575"/>
      <c r="EW72" s="575"/>
      <c r="EX72" s="52"/>
    </row>
    <row r="73" spans="1:154" ht="9" customHeight="1" thickBot="1">
      <c r="A73" s="135"/>
      <c r="B73" s="135"/>
      <c r="C73" s="573"/>
      <c r="D73" s="573"/>
      <c r="E73" s="386"/>
      <c r="F73" s="331"/>
      <c r="G73" s="331"/>
      <c r="H73" s="331"/>
      <c r="I73" s="331"/>
      <c r="J73" s="331"/>
      <c r="K73" s="331"/>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573"/>
      <c r="AK73" s="573"/>
      <c r="AL73" s="386"/>
      <c r="AM73" s="331"/>
      <c r="AN73" s="331"/>
      <c r="AO73" s="331"/>
      <c r="AP73" s="331"/>
      <c r="AQ73" s="331"/>
      <c r="AR73" s="331"/>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572"/>
      <c r="BR73" s="572"/>
      <c r="BS73" s="572"/>
      <c r="BT73" s="572"/>
      <c r="BU73" s="572"/>
      <c r="BV73" s="572"/>
      <c r="BW73" s="572"/>
      <c r="BX73" s="51"/>
      <c r="BY73" s="51"/>
      <c r="BZ73" s="52"/>
      <c r="CA73" s="54"/>
      <c r="CB73" s="54"/>
      <c r="CC73" s="571"/>
      <c r="CD73" s="571"/>
      <c r="CE73" s="347"/>
      <c r="CF73" s="398"/>
      <c r="CG73" s="398"/>
      <c r="CH73" s="398"/>
      <c r="CI73" s="398"/>
      <c r="CJ73" s="398"/>
      <c r="CK73" s="398"/>
      <c r="CL73" s="489"/>
      <c r="CM73" s="491"/>
      <c r="CN73" s="489"/>
      <c r="CO73" s="491"/>
      <c r="CP73" s="489"/>
      <c r="CQ73" s="491"/>
      <c r="CR73" s="489"/>
      <c r="CS73" s="491"/>
      <c r="CT73" s="489"/>
      <c r="CU73" s="491"/>
      <c r="CV73" s="489"/>
      <c r="CW73" s="491"/>
      <c r="CX73" s="489"/>
      <c r="CY73" s="491"/>
      <c r="CZ73" s="489"/>
      <c r="DA73" s="491"/>
      <c r="DB73" s="489"/>
      <c r="DC73" s="491"/>
      <c r="DD73" s="489"/>
      <c r="DE73" s="491"/>
      <c r="DF73" s="489"/>
      <c r="DG73" s="491"/>
      <c r="DH73" s="489"/>
      <c r="DI73" s="491"/>
      <c r="DJ73" s="571"/>
      <c r="DK73" s="571"/>
      <c r="DL73" s="347"/>
      <c r="DM73" s="398"/>
      <c r="DN73" s="398"/>
      <c r="DO73" s="398"/>
      <c r="DP73" s="398"/>
      <c r="DQ73" s="398"/>
      <c r="DR73" s="398"/>
      <c r="DS73" s="489"/>
      <c r="DT73" s="491"/>
      <c r="DU73" s="489"/>
      <c r="DV73" s="491"/>
      <c r="DW73" s="489"/>
      <c r="DX73" s="491"/>
      <c r="DY73" s="489"/>
      <c r="DZ73" s="491"/>
      <c r="EA73" s="489"/>
      <c r="EB73" s="491"/>
      <c r="EC73" s="489"/>
      <c r="ED73" s="491"/>
      <c r="EE73" s="489"/>
      <c r="EF73" s="491"/>
      <c r="EG73" s="489"/>
      <c r="EH73" s="491"/>
      <c r="EI73" s="489"/>
      <c r="EJ73" s="491"/>
      <c r="EK73" s="489"/>
      <c r="EL73" s="491"/>
      <c r="EM73" s="489"/>
      <c r="EN73" s="491"/>
      <c r="EO73" s="489"/>
      <c r="EP73" s="491"/>
      <c r="EQ73" s="575"/>
      <c r="ER73" s="575"/>
      <c r="ES73" s="575"/>
      <c r="ET73" s="575"/>
      <c r="EU73" s="575"/>
      <c r="EV73" s="575"/>
      <c r="EW73" s="575"/>
      <c r="EX73" s="52"/>
    </row>
    <row r="74" spans="1:154" ht="9" customHeight="1" thickBot="1">
      <c r="A74" s="135"/>
      <c r="B74" s="135"/>
      <c r="C74" s="573"/>
      <c r="D74" s="573"/>
      <c r="E74" s="386">
        <v>2</v>
      </c>
      <c r="F74" s="331" t="s">
        <v>7</v>
      </c>
      <c r="G74" s="331"/>
      <c r="H74" s="331"/>
      <c r="I74" s="331"/>
      <c r="J74" s="331"/>
      <c r="K74" s="331"/>
      <c r="L74" s="339" t="str">
        <f>IF('給与所得者の扶養控除等（異動）申告書'!I40="","",'給与所得者の扶養控除等（異動）申告書'!I40)</f>
        <v/>
      </c>
      <c r="M74" s="339"/>
      <c r="N74" s="339"/>
      <c r="O74" s="339"/>
      <c r="P74" s="339"/>
      <c r="Q74" s="339"/>
      <c r="R74" s="339"/>
      <c r="S74" s="339"/>
      <c r="T74" s="339"/>
      <c r="U74" s="339"/>
      <c r="V74" s="339"/>
      <c r="W74" s="339"/>
      <c r="X74" s="339"/>
      <c r="Y74" s="339"/>
      <c r="Z74" s="339"/>
      <c r="AA74" s="339"/>
      <c r="AB74" s="339"/>
      <c r="AC74" s="339"/>
      <c r="AD74" s="392" t="s">
        <v>13</v>
      </c>
      <c r="AE74" s="392"/>
      <c r="AF74" s="355" t="str">
        <f>IF('給与所得者の扶養控除等（異動）申告書'!AH44="","",'給与所得者の扶養控除等（異動）申告書'!AH44)</f>
        <v/>
      </c>
      <c r="AG74" s="355"/>
      <c r="AH74" s="355"/>
      <c r="AI74" s="355"/>
      <c r="AJ74" s="573"/>
      <c r="AK74" s="573"/>
      <c r="AL74" s="386">
        <v>2</v>
      </c>
      <c r="AM74" s="331" t="s">
        <v>7</v>
      </c>
      <c r="AN74" s="331"/>
      <c r="AO74" s="331"/>
      <c r="AP74" s="331"/>
      <c r="AQ74" s="331"/>
      <c r="AR74" s="331"/>
      <c r="AS74" s="339" t="str">
        <f>IF('給与所得者の扶養控除等（異動）申告書'!I97="","",'給与所得者の扶養控除等（異動）申告書'!I97)</f>
        <v/>
      </c>
      <c r="AT74" s="339"/>
      <c r="AU74" s="339"/>
      <c r="AV74" s="339"/>
      <c r="AW74" s="339"/>
      <c r="AX74" s="339"/>
      <c r="AY74" s="339"/>
      <c r="AZ74" s="339"/>
      <c r="BA74" s="339"/>
      <c r="BB74" s="339"/>
      <c r="BC74" s="339"/>
      <c r="BD74" s="339"/>
      <c r="BE74" s="339"/>
      <c r="BF74" s="339"/>
      <c r="BG74" s="339"/>
      <c r="BH74" s="339"/>
      <c r="BI74" s="339"/>
      <c r="BJ74" s="339"/>
      <c r="BK74" s="392" t="s">
        <v>13</v>
      </c>
      <c r="BL74" s="392"/>
      <c r="BM74" s="332"/>
      <c r="BN74" s="332"/>
      <c r="BO74" s="332"/>
      <c r="BP74" s="332"/>
      <c r="BQ74" s="572"/>
      <c r="BR74" s="572"/>
      <c r="BS74" s="572"/>
      <c r="BT74" s="572"/>
      <c r="BU74" s="572"/>
      <c r="BV74" s="572"/>
      <c r="BW74" s="572"/>
      <c r="BX74" s="51"/>
      <c r="BY74" s="51"/>
      <c r="BZ74" s="52"/>
      <c r="CA74" s="54"/>
      <c r="CB74" s="54"/>
      <c r="CC74" s="571"/>
      <c r="CD74" s="571"/>
      <c r="CE74" s="347">
        <v>2</v>
      </c>
      <c r="CF74" s="398" t="s">
        <v>7</v>
      </c>
      <c r="CG74" s="398"/>
      <c r="CH74" s="398"/>
      <c r="CI74" s="398"/>
      <c r="CJ74" s="398"/>
      <c r="CK74" s="398"/>
      <c r="CL74" s="566" t="str">
        <f>IF(L74="","",L74)</f>
        <v/>
      </c>
      <c r="CM74" s="515"/>
      <c r="CN74" s="515"/>
      <c r="CO74" s="515"/>
      <c r="CP74" s="515"/>
      <c r="CQ74" s="515"/>
      <c r="CR74" s="515"/>
      <c r="CS74" s="515"/>
      <c r="CT74" s="515"/>
      <c r="CU74" s="515"/>
      <c r="CV74" s="515"/>
      <c r="CW74" s="515"/>
      <c r="CX74" s="515"/>
      <c r="CY74" s="515"/>
      <c r="CZ74" s="515"/>
      <c r="DA74" s="515"/>
      <c r="DB74" s="515"/>
      <c r="DC74" s="516"/>
      <c r="DD74" s="567" t="s">
        <v>13</v>
      </c>
      <c r="DE74" s="568"/>
      <c r="DF74" s="564" t="str">
        <f>IF(AF74="","",AF74)</f>
        <v/>
      </c>
      <c r="DG74" s="574"/>
      <c r="DH74" s="574"/>
      <c r="DI74" s="565"/>
      <c r="DJ74" s="571"/>
      <c r="DK74" s="571"/>
      <c r="DL74" s="347">
        <v>2</v>
      </c>
      <c r="DM74" s="398" t="s">
        <v>7</v>
      </c>
      <c r="DN74" s="398"/>
      <c r="DO74" s="398"/>
      <c r="DP74" s="398"/>
      <c r="DQ74" s="398"/>
      <c r="DR74" s="398"/>
      <c r="DS74" s="566" t="str">
        <f>IF(AS74="","",AS74)</f>
        <v/>
      </c>
      <c r="DT74" s="515"/>
      <c r="DU74" s="515"/>
      <c r="DV74" s="515"/>
      <c r="DW74" s="515"/>
      <c r="DX74" s="515"/>
      <c r="DY74" s="515"/>
      <c r="DZ74" s="515"/>
      <c r="EA74" s="515"/>
      <c r="EB74" s="515"/>
      <c r="EC74" s="515"/>
      <c r="ED74" s="515"/>
      <c r="EE74" s="515"/>
      <c r="EF74" s="515"/>
      <c r="EG74" s="515"/>
      <c r="EH74" s="515"/>
      <c r="EI74" s="515"/>
      <c r="EJ74" s="516"/>
      <c r="EK74" s="567" t="s">
        <v>13</v>
      </c>
      <c r="EL74" s="568"/>
      <c r="EM74" s="564" t="str">
        <f>IF(BM74="","",BM74)</f>
        <v/>
      </c>
      <c r="EN74" s="574"/>
      <c r="EO74" s="574"/>
      <c r="EP74" s="565"/>
      <c r="EQ74" s="575"/>
      <c r="ER74" s="575"/>
      <c r="ES74" s="575"/>
      <c r="ET74" s="575"/>
      <c r="EU74" s="575"/>
      <c r="EV74" s="575"/>
      <c r="EW74" s="575"/>
      <c r="EX74" s="52"/>
    </row>
    <row r="75" spans="1:154" ht="9" customHeight="1" thickBot="1">
      <c r="A75" s="135"/>
      <c r="B75" s="135"/>
      <c r="C75" s="573"/>
      <c r="D75" s="573"/>
      <c r="E75" s="386"/>
      <c r="F75" s="331"/>
      <c r="G75" s="331"/>
      <c r="H75" s="331"/>
      <c r="I75" s="331"/>
      <c r="J75" s="331"/>
      <c r="K75" s="331"/>
      <c r="L75" s="339"/>
      <c r="M75" s="339"/>
      <c r="N75" s="339"/>
      <c r="O75" s="339"/>
      <c r="P75" s="339"/>
      <c r="Q75" s="339"/>
      <c r="R75" s="339"/>
      <c r="S75" s="339"/>
      <c r="T75" s="339"/>
      <c r="U75" s="339"/>
      <c r="V75" s="339"/>
      <c r="W75" s="339"/>
      <c r="X75" s="339"/>
      <c r="Y75" s="339"/>
      <c r="Z75" s="339"/>
      <c r="AA75" s="339"/>
      <c r="AB75" s="339"/>
      <c r="AC75" s="339"/>
      <c r="AD75" s="392"/>
      <c r="AE75" s="392"/>
      <c r="AF75" s="355"/>
      <c r="AG75" s="355"/>
      <c r="AH75" s="355"/>
      <c r="AI75" s="355"/>
      <c r="AJ75" s="573"/>
      <c r="AK75" s="573"/>
      <c r="AL75" s="386"/>
      <c r="AM75" s="331"/>
      <c r="AN75" s="331"/>
      <c r="AO75" s="331"/>
      <c r="AP75" s="331"/>
      <c r="AQ75" s="331"/>
      <c r="AR75" s="331"/>
      <c r="AS75" s="339"/>
      <c r="AT75" s="339"/>
      <c r="AU75" s="339"/>
      <c r="AV75" s="339"/>
      <c r="AW75" s="339"/>
      <c r="AX75" s="339"/>
      <c r="AY75" s="339"/>
      <c r="AZ75" s="339"/>
      <c r="BA75" s="339"/>
      <c r="BB75" s="339"/>
      <c r="BC75" s="339"/>
      <c r="BD75" s="339"/>
      <c r="BE75" s="339"/>
      <c r="BF75" s="339"/>
      <c r="BG75" s="339"/>
      <c r="BH75" s="339"/>
      <c r="BI75" s="339"/>
      <c r="BJ75" s="339"/>
      <c r="BK75" s="392"/>
      <c r="BL75" s="392"/>
      <c r="BM75" s="332"/>
      <c r="BN75" s="332"/>
      <c r="BO75" s="332"/>
      <c r="BP75" s="332"/>
      <c r="BQ75" s="572"/>
      <c r="BR75" s="572"/>
      <c r="BS75" s="572"/>
      <c r="BT75" s="572"/>
      <c r="BU75" s="572"/>
      <c r="BV75" s="572"/>
      <c r="BW75" s="572"/>
      <c r="BX75" s="51"/>
      <c r="BY75" s="51"/>
      <c r="BZ75" s="52"/>
      <c r="CA75" s="54"/>
      <c r="CB75" s="54"/>
      <c r="CC75" s="571"/>
      <c r="CD75" s="571"/>
      <c r="CE75" s="347"/>
      <c r="CF75" s="398"/>
      <c r="CG75" s="398"/>
      <c r="CH75" s="398"/>
      <c r="CI75" s="398"/>
      <c r="CJ75" s="398"/>
      <c r="CK75" s="398"/>
      <c r="CL75" s="509"/>
      <c r="CM75" s="510"/>
      <c r="CN75" s="510"/>
      <c r="CO75" s="510"/>
      <c r="CP75" s="510"/>
      <c r="CQ75" s="510"/>
      <c r="CR75" s="510"/>
      <c r="CS75" s="510"/>
      <c r="CT75" s="510"/>
      <c r="CU75" s="510"/>
      <c r="CV75" s="510"/>
      <c r="CW75" s="510"/>
      <c r="CX75" s="510"/>
      <c r="CY75" s="510"/>
      <c r="CZ75" s="510"/>
      <c r="DA75" s="510"/>
      <c r="DB75" s="510"/>
      <c r="DC75" s="511"/>
      <c r="DD75" s="356"/>
      <c r="DE75" s="357"/>
      <c r="DF75" s="484"/>
      <c r="DG75" s="485"/>
      <c r="DH75" s="485"/>
      <c r="DI75" s="488"/>
      <c r="DJ75" s="571"/>
      <c r="DK75" s="571"/>
      <c r="DL75" s="347"/>
      <c r="DM75" s="398"/>
      <c r="DN75" s="398"/>
      <c r="DO75" s="398"/>
      <c r="DP75" s="398"/>
      <c r="DQ75" s="398"/>
      <c r="DR75" s="398"/>
      <c r="DS75" s="509"/>
      <c r="DT75" s="510"/>
      <c r="DU75" s="510"/>
      <c r="DV75" s="510"/>
      <c r="DW75" s="510"/>
      <c r="DX75" s="510"/>
      <c r="DY75" s="510"/>
      <c r="DZ75" s="510"/>
      <c r="EA75" s="510"/>
      <c r="EB75" s="510"/>
      <c r="EC75" s="510"/>
      <c r="ED75" s="510"/>
      <c r="EE75" s="510"/>
      <c r="EF75" s="510"/>
      <c r="EG75" s="510"/>
      <c r="EH75" s="510"/>
      <c r="EI75" s="510"/>
      <c r="EJ75" s="511"/>
      <c r="EK75" s="356"/>
      <c r="EL75" s="357"/>
      <c r="EM75" s="484"/>
      <c r="EN75" s="485"/>
      <c r="EO75" s="485"/>
      <c r="EP75" s="488"/>
      <c r="EQ75" s="575"/>
      <c r="ER75" s="575"/>
      <c r="ES75" s="575"/>
      <c r="ET75" s="575"/>
      <c r="EU75" s="575"/>
      <c r="EV75" s="575"/>
      <c r="EW75" s="575"/>
      <c r="EX75" s="52"/>
    </row>
    <row r="76" spans="1:154" ht="9" customHeight="1" thickBot="1">
      <c r="A76" s="583"/>
      <c r="B76" s="583"/>
      <c r="C76" s="573"/>
      <c r="D76" s="573"/>
      <c r="E76" s="386"/>
      <c r="F76" s="331" t="s">
        <v>6</v>
      </c>
      <c r="G76" s="331"/>
      <c r="H76" s="331"/>
      <c r="I76" s="331"/>
      <c r="J76" s="331"/>
      <c r="K76" s="331"/>
      <c r="L76" s="339" t="str">
        <f>IF('給与所得者の扶養控除等（異動）申告書'!I42="","",'給与所得者の扶養控除等（異動）申告書'!I42)</f>
        <v/>
      </c>
      <c r="M76" s="339"/>
      <c r="N76" s="339"/>
      <c r="O76" s="339"/>
      <c r="P76" s="339"/>
      <c r="Q76" s="339"/>
      <c r="R76" s="339"/>
      <c r="S76" s="339"/>
      <c r="T76" s="339"/>
      <c r="U76" s="339"/>
      <c r="V76" s="339"/>
      <c r="W76" s="339"/>
      <c r="X76" s="339"/>
      <c r="Y76" s="339"/>
      <c r="Z76" s="339"/>
      <c r="AA76" s="339"/>
      <c r="AB76" s="339"/>
      <c r="AC76" s="339"/>
      <c r="AD76" s="392"/>
      <c r="AE76" s="392"/>
      <c r="AF76" s="355"/>
      <c r="AG76" s="355"/>
      <c r="AH76" s="355"/>
      <c r="AI76" s="355"/>
      <c r="AJ76" s="573"/>
      <c r="AK76" s="573"/>
      <c r="AL76" s="386"/>
      <c r="AM76" s="331" t="s">
        <v>6</v>
      </c>
      <c r="AN76" s="331"/>
      <c r="AO76" s="331"/>
      <c r="AP76" s="331"/>
      <c r="AQ76" s="331"/>
      <c r="AR76" s="331"/>
      <c r="AS76" s="578" t="str">
        <f>IF('給与所得者の扶養控除等（異動）申告書'!I98="","",'給与所得者の扶養控除等（異動）申告書'!I98)</f>
        <v/>
      </c>
      <c r="AT76" s="578"/>
      <c r="AU76" s="578"/>
      <c r="AV76" s="578"/>
      <c r="AW76" s="578"/>
      <c r="AX76" s="578"/>
      <c r="AY76" s="578"/>
      <c r="AZ76" s="578"/>
      <c r="BA76" s="578"/>
      <c r="BB76" s="578"/>
      <c r="BC76" s="578"/>
      <c r="BD76" s="578"/>
      <c r="BE76" s="578"/>
      <c r="BF76" s="578"/>
      <c r="BG76" s="578"/>
      <c r="BH76" s="578"/>
      <c r="BI76" s="578"/>
      <c r="BJ76" s="578"/>
      <c r="BK76" s="392"/>
      <c r="BL76" s="392"/>
      <c r="BM76" s="332"/>
      <c r="BN76" s="332"/>
      <c r="BO76" s="332"/>
      <c r="BP76" s="332"/>
      <c r="BQ76" s="572"/>
      <c r="BR76" s="572"/>
      <c r="BS76" s="572"/>
      <c r="BT76" s="572"/>
      <c r="BU76" s="572"/>
      <c r="BV76" s="572"/>
      <c r="BW76" s="572"/>
      <c r="BX76" s="51"/>
      <c r="BY76" s="51"/>
      <c r="BZ76" s="52"/>
      <c r="CA76" s="54"/>
      <c r="CB76" s="54"/>
      <c r="CC76" s="571"/>
      <c r="CD76" s="571"/>
      <c r="CE76" s="347"/>
      <c r="CF76" s="398" t="s">
        <v>6</v>
      </c>
      <c r="CG76" s="398"/>
      <c r="CH76" s="398"/>
      <c r="CI76" s="398"/>
      <c r="CJ76" s="398"/>
      <c r="CK76" s="398"/>
      <c r="CL76" s="566" t="str">
        <f>IF(L76="","",L76)</f>
        <v/>
      </c>
      <c r="CM76" s="515"/>
      <c r="CN76" s="515"/>
      <c r="CO76" s="515"/>
      <c r="CP76" s="515"/>
      <c r="CQ76" s="515"/>
      <c r="CR76" s="515"/>
      <c r="CS76" s="515"/>
      <c r="CT76" s="515"/>
      <c r="CU76" s="515"/>
      <c r="CV76" s="515"/>
      <c r="CW76" s="515"/>
      <c r="CX76" s="515"/>
      <c r="CY76" s="515"/>
      <c r="CZ76" s="515"/>
      <c r="DA76" s="515"/>
      <c r="DB76" s="515"/>
      <c r="DC76" s="516"/>
      <c r="DD76" s="356"/>
      <c r="DE76" s="357"/>
      <c r="DF76" s="484"/>
      <c r="DG76" s="485"/>
      <c r="DH76" s="485"/>
      <c r="DI76" s="488"/>
      <c r="DJ76" s="571"/>
      <c r="DK76" s="571"/>
      <c r="DL76" s="347"/>
      <c r="DM76" s="398" t="s">
        <v>6</v>
      </c>
      <c r="DN76" s="398"/>
      <c r="DO76" s="398"/>
      <c r="DP76" s="398"/>
      <c r="DQ76" s="398"/>
      <c r="DR76" s="398"/>
      <c r="DS76" s="566" t="str">
        <f>IF(AS76="","",AS76)</f>
        <v/>
      </c>
      <c r="DT76" s="515"/>
      <c r="DU76" s="515"/>
      <c r="DV76" s="515"/>
      <c r="DW76" s="515"/>
      <c r="DX76" s="515"/>
      <c r="DY76" s="515"/>
      <c r="DZ76" s="515"/>
      <c r="EA76" s="515"/>
      <c r="EB76" s="515"/>
      <c r="EC76" s="515"/>
      <c r="ED76" s="515"/>
      <c r="EE76" s="515"/>
      <c r="EF76" s="515"/>
      <c r="EG76" s="515"/>
      <c r="EH76" s="515"/>
      <c r="EI76" s="515"/>
      <c r="EJ76" s="516"/>
      <c r="EK76" s="356"/>
      <c r="EL76" s="357"/>
      <c r="EM76" s="484"/>
      <c r="EN76" s="485"/>
      <c r="EO76" s="485"/>
      <c r="EP76" s="488"/>
      <c r="EQ76" s="575"/>
      <c r="ER76" s="575"/>
      <c r="ES76" s="575"/>
      <c r="ET76" s="575"/>
      <c r="EU76" s="575"/>
      <c r="EV76" s="575"/>
      <c r="EW76" s="575"/>
      <c r="EX76" s="52"/>
    </row>
    <row r="77" spans="1:154" ht="9" customHeight="1" thickBot="1">
      <c r="A77" s="583"/>
      <c r="B77" s="583"/>
      <c r="C77" s="573"/>
      <c r="D77" s="573"/>
      <c r="E77" s="386"/>
      <c r="F77" s="331"/>
      <c r="G77" s="331"/>
      <c r="H77" s="331"/>
      <c r="I77" s="331"/>
      <c r="J77" s="331"/>
      <c r="K77" s="331"/>
      <c r="L77" s="339"/>
      <c r="M77" s="339"/>
      <c r="N77" s="339"/>
      <c r="O77" s="339"/>
      <c r="P77" s="339"/>
      <c r="Q77" s="339"/>
      <c r="R77" s="339"/>
      <c r="S77" s="339"/>
      <c r="T77" s="339"/>
      <c r="U77" s="339"/>
      <c r="V77" s="339"/>
      <c r="W77" s="339"/>
      <c r="X77" s="339"/>
      <c r="Y77" s="339"/>
      <c r="Z77" s="339"/>
      <c r="AA77" s="339"/>
      <c r="AB77" s="339"/>
      <c r="AC77" s="339"/>
      <c r="AD77" s="392"/>
      <c r="AE77" s="392"/>
      <c r="AF77" s="355"/>
      <c r="AG77" s="355"/>
      <c r="AH77" s="355"/>
      <c r="AI77" s="355"/>
      <c r="AJ77" s="573"/>
      <c r="AK77" s="573"/>
      <c r="AL77" s="386"/>
      <c r="AM77" s="331"/>
      <c r="AN77" s="331"/>
      <c r="AO77" s="331"/>
      <c r="AP77" s="331"/>
      <c r="AQ77" s="331"/>
      <c r="AR77" s="331"/>
      <c r="AS77" s="578"/>
      <c r="AT77" s="578"/>
      <c r="AU77" s="578"/>
      <c r="AV77" s="578"/>
      <c r="AW77" s="578"/>
      <c r="AX77" s="578"/>
      <c r="AY77" s="578"/>
      <c r="AZ77" s="578"/>
      <c r="BA77" s="578"/>
      <c r="BB77" s="578"/>
      <c r="BC77" s="578"/>
      <c r="BD77" s="578"/>
      <c r="BE77" s="578"/>
      <c r="BF77" s="578"/>
      <c r="BG77" s="578"/>
      <c r="BH77" s="578"/>
      <c r="BI77" s="578"/>
      <c r="BJ77" s="578"/>
      <c r="BK77" s="392"/>
      <c r="BL77" s="392"/>
      <c r="BM77" s="332"/>
      <c r="BN77" s="332"/>
      <c r="BO77" s="332"/>
      <c r="BP77" s="332"/>
      <c r="BQ77" s="572"/>
      <c r="BR77" s="572"/>
      <c r="BS77" s="572"/>
      <c r="BT77" s="572"/>
      <c r="BU77" s="572"/>
      <c r="BV77" s="572"/>
      <c r="BW77" s="572"/>
      <c r="BX77" s="51"/>
      <c r="BY77" s="51"/>
      <c r="BZ77" s="52"/>
      <c r="CA77" s="54"/>
      <c r="CB77" s="54"/>
      <c r="CC77" s="571"/>
      <c r="CD77" s="571"/>
      <c r="CE77" s="347"/>
      <c r="CF77" s="398"/>
      <c r="CG77" s="398"/>
      <c r="CH77" s="398"/>
      <c r="CI77" s="398"/>
      <c r="CJ77" s="398"/>
      <c r="CK77" s="398"/>
      <c r="CL77" s="340"/>
      <c r="CM77" s="341"/>
      <c r="CN77" s="341"/>
      <c r="CO77" s="341"/>
      <c r="CP77" s="341"/>
      <c r="CQ77" s="341"/>
      <c r="CR77" s="341"/>
      <c r="CS77" s="341"/>
      <c r="CT77" s="341"/>
      <c r="CU77" s="341"/>
      <c r="CV77" s="341"/>
      <c r="CW77" s="341"/>
      <c r="CX77" s="341"/>
      <c r="CY77" s="341"/>
      <c r="CZ77" s="341"/>
      <c r="DA77" s="341"/>
      <c r="DB77" s="341"/>
      <c r="DC77" s="342"/>
      <c r="DD77" s="356"/>
      <c r="DE77" s="357"/>
      <c r="DF77" s="484"/>
      <c r="DG77" s="485"/>
      <c r="DH77" s="485"/>
      <c r="DI77" s="488"/>
      <c r="DJ77" s="571"/>
      <c r="DK77" s="571"/>
      <c r="DL77" s="347"/>
      <c r="DM77" s="398"/>
      <c r="DN77" s="398"/>
      <c r="DO77" s="398"/>
      <c r="DP77" s="398"/>
      <c r="DQ77" s="398"/>
      <c r="DR77" s="398"/>
      <c r="DS77" s="340"/>
      <c r="DT77" s="341"/>
      <c r="DU77" s="341"/>
      <c r="DV77" s="341"/>
      <c r="DW77" s="341"/>
      <c r="DX77" s="341"/>
      <c r="DY77" s="341"/>
      <c r="DZ77" s="341"/>
      <c r="EA77" s="341"/>
      <c r="EB77" s="341"/>
      <c r="EC77" s="341"/>
      <c r="ED77" s="341"/>
      <c r="EE77" s="341"/>
      <c r="EF77" s="341"/>
      <c r="EG77" s="341"/>
      <c r="EH77" s="341"/>
      <c r="EI77" s="341"/>
      <c r="EJ77" s="342"/>
      <c r="EK77" s="356"/>
      <c r="EL77" s="357"/>
      <c r="EM77" s="484"/>
      <c r="EN77" s="485"/>
      <c r="EO77" s="485"/>
      <c r="EP77" s="488"/>
      <c r="EQ77" s="575"/>
      <c r="ER77" s="575"/>
      <c r="ES77" s="575"/>
      <c r="ET77" s="575"/>
      <c r="EU77" s="575"/>
      <c r="EV77" s="575"/>
      <c r="EW77" s="575"/>
      <c r="EX77" s="52"/>
    </row>
    <row r="78" spans="1:154" ht="9" customHeight="1" thickBot="1">
      <c r="A78" s="583"/>
      <c r="B78" s="583"/>
      <c r="C78" s="573"/>
      <c r="D78" s="573"/>
      <c r="E78" s="386"/>
      <c r="F78" s="331"/>
      <c r="G78" s="331"/>
      <c r="H78" s="331"/>
      <c r="I78" s="331"/>
      <c r="J78" s="331"/>
      <c r="K78" s="331"/>
      <c r="L78" s="339"/>
      <c r="M78" s="339"/>
      <c r="N78" s="339"/>
      <c r="O78" s="339"/>
      <c r="P78" s="339"/>
      <c r="Q78" s="339"/>
      <c r="R78" s="339"/>
      <c r="S78" s="339"/>
      <c r="T78" s="339"/>
      <c r="U78" s="339"/>
      <c r="V78" s="339"/>
      <c r="W78" s="339"/>
      <c r="X78" s="339"/>
      <c r="Y78" s="339"/>
      <c r="Z78" s="339"/>
      <c r="AA78" s="339"/>
      <c r="AB78" s="339"/>
      <c r="AC78" s="339"/>
      <c r="AD78" s="392"/>
      <c r="AE78" s="392"/>
      <c r="AF78" s="355"/>
      <c r="AG78" s="355"/>
      <c r="AH78" s="355"/>
      <c r="AI78" s="355"/>
      <c r="AJ78" s="573"/>
      <c r="AK78" s="573"/>
      <c r="AL78" s="386"/>
      <c r="AM78" s="331"/>
      <c r="AN78" s="331"/>
      <c r="AO78" s="331"/>
      <c r="AP78" s="331"/>
      <c r="AQ78" s="331"/>
      <c r="AR78" s="331"/>
      <c r="AS78" s="578"/>
      <c r="AT78" s="578"/>
      <c r="AU78" s="578"/>
      <c r="AV78" s="578"/>
      <c r="AW78" s="578"/>
      <c r="AX78" s="578"/>
      <c r="AY78" s="578"/>
      <c r="AZ78" s="578"/>
      <c r="BA78" s="578"/>
      <c r="BB78" s="578"/>
      <c r="BC78" s="578"/>
      <c r="BD78" s="578"/>
      <c r="BE78" s="578"/>
      <c r="BF78" s="578"/>
      <c r="BG78" s="578"/>
      <c r="BH78" s="578"/>
      <c r="BI78" s="578"/>
      <c r="BJ78" s="578"/>
      <c r="BK78" s="392"/>
      <c r="BL78" s="392"/>
      <c r="BM78" s="332"/>
      <c r="BN78" s="332"/>
      <c r="BO78" s="332"/>
      <c r="BP78" s="332"/>
      <c r="BQ78" s="572"/>
      <c r="BR78" s="572"/>
      <c r="BS78" s="572"/>
      <c r="BT78" s="572"/>
      <c r="BU78" s="572"/>
      <c r="BV78" s="572"/>
      <c r="BW78" s="572"/>
      <c r="BX78" s="51"/>
      <c r="BY78" s="51"/>
      <c r="BZ78" s="52"/>
      <c r="CA78" s="54"/>
      <c r="CB78" s="54"/>
      <c r="CC78" s="571"/>
      <c r="CD78" s="571"/>
      <c r="CE78" s="347"/>
      <c r="CF78" s="398"/>
      <c r="CG78" s="398"/>
      <c r="CH78" s="398"/>
      <c r="CI78" s="398"/>
      <c r="CJ78" s="398"/>
      <c r="CK78" s="398"/>
      <c r="CL78" s="509"/>
      <c r="CM78" s="510"/>
      <c r="CN78" s="510"/>
      <c r="CO78" s="510"/>
      <c r="CP78" s="510"/>
      <c r="CQ78" s="510"/>
      <c r="CR78" s="510"/>
      <c r="CS78" s="510"/>
      <c r="CT78" s="510"/>
      <c r="CU78" s="510"/>
      <c r="CV78" s="510"/>
      <c r="CW78" s="510"/>
      <c r="CX78" s="510"/>
      <c r="CY78" s="510"/>
      <c r="CZ78" s="510"/>
      <c r="DA78" s="510"/>
      <c r="DB78" s="510"/>
      <c r="DC78" s="511"/>
      <c r="DD78" s="358"/>
      <c r="DE78" s="359"/>
      <c r="DF78" s="489"/>
      <c r="DG78" s="490"/>
      <c r="DH78" s="490"/>
      <c r="DI78" s="491"/>
      <c r="DJ78" s="571"/>
      <c r="DK78" s="571"/>
      <c r="DL78" s="347"/>
      <c r="DM78" s="398"/>
      <c r="DN78" s="398"/>
      <c r="DO78" s="398"/>
      <c r="DP78" s="398"/>
      <c r="DQ78" s="398"/>
      <c r="DR78" s="398"/>
      <c r="DS78" s="509"/>
      <c r="DT78" s="510"/>
      <c r="DU78" s="510"/>
      <c r="DV78" s="510"/>
      <c r="DW78" s="510"/>
      <c r="DX78" s="510"/>
      <c r="DY78" s="510"/>
      <c r="DZ78" s="510"/>
      <c r="EA78" s="510"/>
      <c r="EB78" s="510"/>
      <c r="EC78" s="510"/>
      <c r="ED78" s="510"/>
      <c r="EE78" s="510"/>
      <c r="EF78" s="510"/>
      <c r="EG78" s="510"/>
      <c r="EH78" s="510"/>
      <c r="EI78" s="510"/>
      <c r="EJ78" s="511"/>
      <c r="EK78" s="358"/>
      <c r="EL78" s="359"/>
      <c r="EM78" s="489"/>
      <c r="EN78" s="490"/>
      <c r="EO78" s="490"/>
      <c r="EP78" s="491"/>
      <c r="EQ78" s="575"/>
      <c r="ER78" s="575"/>
      <c r="ES78" s="575"/>
      <c r="ET78" s="575"/>
      <c r="EU78" s="575"/>
      <c r="EV78" s="575"/>
      <c r="EW78" s="575"/>
      <c r="EX78" s="52"/>
    </row>
    <row r="79" spans="1:154" ht="9" customHeight="1" thickBot="1">
      <c r="A79" s="583"/>
      <c r="B79" s="583"/>
      <c r="C79" s="573"/>
      <c r="D79" s="573"/>
      <c r="E79" s="386"/>
      <c r="F79" s="331" t="s">
        <v>149</v>
      </c>
      <c r="G79" s="331"/>
      <c r="H79" s="331"/>
      <c r="I79" s="331"/>
      <c r="J79" s="331"/>
      <c r="K79" s="331"/>
      <c r="L79" s="355" t="str">
        <f>IF('給与所得者の扶養控除等（異動）申告書'!P42="","",'給与所得者の扶養控除等（異動）申告書'!P42)</f>
        <v/>
      </c>
      <c r="M79" s="355"/>
      <c r="N79" s="355" t="str">
        <f>IF('給与所得者の扶養控除等（異動）申告書'!Q42="","",'給与所得者の扶養控除等（異動）申告書'!Q42)</f>
        <v/>
      </c>
      <c r="O79" s="355"/>
      <c r="P79" s="355" t="str">
        <f>IF('給与所得者の扶養控除等（異動）申告書'!R42="","",'給与所得者の扶養控除等（異動）申告書'!R42)</f>
        <v/>
      </c>
      <c r="Q79" s="355"/>
      <c r="R79" s="355" t="str">
        <f>IF('給与所得者の扶養控除等（異動）申告書'!S42="","",'給与所得者の扶養控除等（異動）申告書'!S42)</f>
        <v/>
      </c>
      <c r="S79" s="355"/>
      <c r="T79" s="355" t="str">
        <f>IF('給与所得者の扶養控除等（異動）申告書'!T42="","",'給与所得者の扶養控除等（異動）申告書'!T42)</f>
        <v/>
      </c>
      <c r="U79" s="355"/>
      <c r="V79" s="355" t="str">
        <f>IF('給与所得者の扶養控除等（異動）申告書'!U42="","",'給与所得者の扶養控除等（異動）申告書'!U42)</f>
        <v/>
      </c>
      <c r="W79" s="355"/>
      <c r="X79" s="355" t="str">
        <f>IF('給与所得者の扶養控除等（異動）申告書'!V42="","",'給与所得者の扶養控除等（異動）申告書'!V42)</f>
        <v/>
      </c>
      <c r="Y79" s="355"/>
      <c r="Z79" s="355" t="str">
        <f>IF('給与所得者の扶養控除等（異動）申告書'!W42="","",'給与所得者の扶養控除等（異動）申告書'!W42)</f>
        <v/>
      </c>
      <c r="AA79" s="355"/>
      <c r="AB79" s="355" t="str">
        <f>IF('給与所得者の扶養控除等（異動）申告書'!X42="","",'給与所得者の扶養控除等（異動）申告書'!X42)</f>
        <v/>
      </c>
      <c r="AC79" s="355"/>
      <c r="AD79" s="355" t="str">
        <f>IF('給与所得者の扶養控除等（異動）申告書'!Y42="","",'給与所得者の扶養控除等（異動）申告書'!Y42)</f>
        <v/>
      </c>
      <c r="AE79" s="355"/>
      <c r="AF79" s="355" t="str">
        <f>IF('給与所得者の扶養控除等（異動）申告書'!Z42="","",'給与所得者の扶養控除等（異動）申告書'!Z42)</f>
        <v/>
      </c>
      <c r="AG79" s="355"/>
      <c r="AH79" s="355" t="str">
        <f>IF('給与所得者の扶養控除等（異動）申告書'!AA42="","",'給与所得者の扶養控除等（異動）申告書'!AA42)</f>
        <v/>
      </c>
      <c r="AI79" s="355"/>
      <c r="AJ79" s="573"/>
      <c r="AK79" s="573"/>
      <c r="AL79" s="386"/>
      <c r="AM79" s="331" t="s">
        <v>149</v>
      </c>
      <c r="AN79" s="331"/>
      <c r="AO79" s="331"/>
      <c r="AP79" s="331"/>
      <c r="AQ79" s="331"/>
      <c r="AR79" s="331"/>
      <c r="AS79" s="355" t="str">
        <f>IF('給与所得者の扶養控除等（異動）申告書'!N98="","",'給与所得者の扶養控除等（異動）申告書'!N98)</f>
        <v/>
      </c>
      <c r="AT79" s="355"/>
      <c r="AU79" s="355" t="str">
        <f>IF('給与所得者の扶養控除等（異動）申告書'!O98="","",'給与所得者の扶養控除等（異動）申告書'!N98)</f>
        <v/>
      </c>
      <c r="AV79" s="355"/>
      <c r="AW79" s="355" t="str">
        <f>IF('給与所得者の扶養控除等（異動）申告書'!P98="","",'給与所得者の扶養控除等（異動）申告書'!N98)</f>
        <v/>
      </c>
      <c r="AX79" s="355"/>
      <c r="AY79" s="355" t="str">
        <f>IF('給与所得者の扶養控除等（異動）申告書'!Q98="","",'給与所得者の扶養控除等（異動）申告書'!N98)</f>
        <v/>
      </c>
      <c r="AZ79" s="355"/>
      <c r="BA79" s="355" t="str">
        <f>IF('給与所得者の扶養控除等（異動）申告書'!R98="","",'給与所得者の扶養控除等（異動）申告書'!N98)</f>
        <v/>
      </c>
      <c r="BB79" s="355"/>
      <c r="BC79" s="355" t="str">
        <f>IF('給与所得者の扶養控除等（異動）申告書'!S98="","",'給与所得者の扶養控除等（異動）申告書'!N98)</f>
        <v/>
      </c>
      <c r="BD79" s="355"/>
      <c r="BE79" s="355" t="str">
        <f>IF('給与所得者の扶養控除等（異動）申告書'!T98="","",'給与所得者の扶養控除等（異動）申告書'!N98)</f>
        <v/>
      </c>
      <c r="BF79" s="355"/>
      <c r="BG79" s="355" t="str">
        <f>IF('給与所得者の扶養控除等（異動）申告書'!U98="","",'給与所得者の扶養控除等（異動）申告書'!N98)</f>
        <v/>
      </c>
      <c r="BH79" s="355"/>
      <c r="BI79" s="355" t="str">
        <f>IF('給与所得者の扶養控除等（異動）申告書'!V98="","",'給与所得者の扶養控除等（異動）申告書'!N98)</f>
        <v/>
      </c>
      <c r="BJ79" s="355"/>
      <c r="BK79" s="355" t="str">
        <f>IF('給与所得者の扶養控除等（異動）申告書'!W98="","",'給与所得者の扶養控除等（異動）申告書'!N98)</f>
        <v/>
      </c>
      <c r="BL79" s="355"/>
      <c r="BM79" s="355" t="str">
        <f>IF('給与所得者の扶養控除等（異動）申告書'!X98="","",'給与所得者の扶養控除等（異動）申告書'!N98)</f>
        <v/>
      </c>
      <c r="BN79" s="355"/>
      <c r="BO79" s="355" t="str">
        <f>IF('給与所得者の扶養控除等（異動）申告書'!Y98="","",'給与所得者の扶養控除等（異動）申告書'!N98)</f>
        <v/>
      </c>
      <c r="BP79" s="355"/>
      <c r="BQ79" s="572"/>
      <c r="BR79" s="572"/>
      <c r="BS79" s="572"/>
      <c r="BT79" s="572"/>
      <c r="BU79" s="572"/>
      <c r="BV79" s="572"/>
      <c r="BW79" s="572"/>
      <c r="BX79" s="51"/>
      <c r="BY79" s="51"/>
      <c r="BZ79" s="52"/>
      <c r="CA79" s="54"/>
      <c r="CB79" s="54"/>
      <c r="CC79" s="571"/>
      <c r="CD79" s="571"/>
      <c r="CE79" s="347"/>
      <c r="CF79" s="398" t="s">
        <v>149</v>
      </c>
      <c r="CG79" s="398"/>
      <c r="CH79" s="398"/>
      <c r="CI79" s="398"/>
      <c r="CJ79" s="398"/>
      <c r="CK79" s="398"/>
      <c r="CL79" s="564" t="str">
        <f>IF(L79="","",L79)</f>
        <v/>
      </c>
      <c r="CM79" s="565"/>
      <c r="CN79" s="564" t="str">
        <f>IF(N79="","",N79)</f>
        <v/>
      </c>
      <c r="CO79" s="565"/>
      <c r="CP79" s="564" t="str">
        <f>IF(P79="","",P79)</f>
        <v/>
      </c>
      <c r="CQ79" s="565"/>
      <c r="CR79" s="564" t="str">
        <f>IF(R79="","",R79)</f>
        <v/>
      </c>
      <c r="CS79" s="565"/>
      <c r="CT79" s="564" t="str">
        <f>IF(T79="","",T79)</f>
        <v/>
      </c>
      <c r="CU79" s="565"/>
      <c r="CV79" s="564" t="str">
        <f>IF(V79="","",V79)</f>
        <v/>
      </c>
      <c r="CW79" s="565"/>
      <c r="CX79" s="564" t="str">
        <f>IF(X79="","",X79)</f>
        <v/>
      </c>
      <c r="CY79" s="565"/>
      <c r="CZ79" s="564" t="str">
        <f>IF(Z79="","",Z79)</f>
        <v/>
      </c>
      <c r="DA79" s="565"/>
      <c r="DB79" s="564" t="str">
        <f>IF(AB79="","",AB79)</f>
        <v/>
      </c>
      <c r="DC79" s="565"/>
      <c r="DD79" s="564" t="str">
        <f>IF(AD79="","",AD79)</f>
        <v/>
      </c>
      <c r="DE79" s="565"/>
      <c r="DF79" s="564" t="str">
        <f>IF(AF79="","",AF79)</f>
        <v/>
      </c>
      <c r="DG79" s="565"/>
      <c r="DH79" s="564" t="str">
        <f>IF(AH79="","",AH79)</f>
        <v/>
      </c>
      <c r="DI79" s="565"/>
      <c r="DJ79" s="571"/>
      <c r="DK79" s="571"/>
      <c r="DL79" s="347"/>
      <c r="DM79" s="398" t="s">
        <v>149</v>
      </c>
      <c r="DN79" s="398"/>
      <c r="DO79" s="398"/>
      <c r="DP79" s="398"/>
      <c r="DQ79" s="398"/>
      <c r="DR79" s="398"/>
      <c r="DS79" s="564" t="str">
        <f>IF(AS79="","",AS79)</f>
        <v/>
      </c>
      <c r="DT79" s="565"/>
      <c r="DU79" s="564" t="str">
        <f>IF(AU79="","",AU79)</f>
        <v/>
      </c>
      <c r="DV79" s="565"/>
      <c r="DW79" s="564" t="str">
        <f>IF(AW79="","",AW79)</f>
        <v/>
      </c>
      <c r="DX79" s="565"/>
      <c r="DY79" s="564" t="str">
        <f>IF(AY79="","",AY79)</f>
        <v/>
      </c>
      <c r="DZ79" s="565"/>
      <c r="EA79" s="564" t="str">
        <f>IF(BA79="","",BA79)</f>
        <v/>
      </c>
      <c r="EB79" s="565"/>
      <c r="EC79" s="564" t="str">
        <f>IF(BC79="","",BC79)</f>
        <v/>
      </c>
      <c r="ED79" s="565"/>
      <c r="EE79" s="564" t="str">
        <f>IF(BE79="","",BE79)</f>
        <v/>
      </c>
      <c r="EF79" s="565"/>
      <c r="EG79" s="564" t="str">
        <f>IF(BG79="","",BG79)</f>
        <v/>
      </c>
      <c r="EH79" s="565"/>
      <c r="EI79" s="564" t="str">
        <f>IF(BI79="","",BI79)</f>
        <v/>
      </c>
      <c r="EJ79" s="565"/>
      <c r="EK79" s="564" t="str">
        <f>IF(BK79="","",BK79)</f>
        <v/>
      </c>
      <c r="EL79" s="565"/>
      <c r="EM79" s="564" t="str">
        <f>IF(BM79="","",BM79)</f>
        <v/>
      </c>
      <c r="EN79" s="565"/>
      <c r="EO79" s="564" t="str">
        <f>IF(BO79="","",BO79)</f>
        <v/>
      </c>
      <c r="EP79" s="565"/>
      <c r="EQ79" s="575"/>
      <c r="ER79" s="575"/>
      <c r="ES79" s="575"/>
      <c r="ET79" s="575"/>
      <c r="EU79" s="575"/>
      <c r="EV79" s="575"/>
      <c r="EW79" s="575"/>
      <c r="EX79" s="52"/>
    </row>
    <row r="80" spans="1:154" ht="9" customHeight="1" thickBot="1">
      <c r="A80" s="583"/>
      <c r="B80" s="583"/>
      <c r="C80" s="573"/>
      <c r="D80" s="573"/>
      <c r="E80" s="386"/>
      <c r="F80" s="331"/>
      <c r="G80" s="331"/>
      <c r="H80" s="331"/>
      <c r="I80" s="331"/>
      <c r="J80" s="331"/>
      <c r="K80" s="331"/>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573"/>
      <c r="AK80" s="573"/>
      <c r="AL80" s="386"/>
      <c r="AM80" s="331"/>
      <c r="AN80" s="331"/>
      <c r="AO80" s="331"/>
      <c r="AP80" s="331"/>
      <c r="AQ80" s="331"/>
      <c r="AR80" s="331"/>
      <c r="AS80" s="355"/>
      <c r="AT80" s="355"/>
      <c r="AU80" s="355"/>
      <c r="AV80" s="355"/>
      <c r="AW80" s="355"/>
      <c r="AX80" s="355"/>
      <c r="AY80" s="355"/>
      <c r="AZ80" s="355"/>
      <c r="BA80" s="355"/>
      <c r="BB80" s="355"/>
      <c r="BC80" s="355"/>
      <c r="BD80" s="355"/>
      <c r="BE80" s="355"/>
      <c r="BF80" s="355"/>
      <c r="BG80" s="355"/>
      <c r="BH80" s="355"/>
      <c r="BI80" s="355"/>
      <c r="BJ80" s="355"/>
      <c r="BK80" s="355"/>
      <c r="BL80" s="355"/>
      <c r="BM80" s="355"/>
      <c r="BN80" s="355"/>
      <c r="BO80" s="355"/>
      <c r="BP80" s="355"/>
      <c r="BQ80" s="572"/>
      <c r="BR80" s="572"/>
      <c r="BS80" s="572"/>
      <c r="BT80" s="572"/>
      <c r="BU80" s="572"/>
      <c r="BV80" s="572"/>
      <c r="BW80" s="572"/>
      <c r="BX80" s="51"/>
      <c r="BY80" s="51"/>
      <c r="BZ80" s="52"/>
      <c r="CA80" s="54"/>
      <c r="CB80" s="54"/>
      <c r="CC80" s="571"/>
      <c r="CD80" s="571"/>
      <c r="CE80" s="347"/>
      <c r="CF80" s="398"/>
      <c r="CG80" s="398"/>
      <c r="CH80" s="398"/>
      <c r="CI80" s="398"/>
      <c r="CJ80" s="398"/>
      <c r="CK80" s="398"/>
      <c r="CL80" s="484"/>
      <c r="CM80" s="488"/>
      <c r="CN80" s="484"/>
      <c r="CO80" s="488"/>
      <c r="CP80" s="484"/>
      <c r="CQ80" s="488"/>
      <c r="CR80" s="484"/>
      <c r="CS80" s="488"/>
      <c r="CT80" s="484"/>
      <c r="CU80" s="488"/>
      <c r="CV80" s="484"/>
      <c r="CW80" s="488"/>
      <c r="CX80" s="484"/>
      <c r="CY80" s="488"/>
      <c r="CZ80" s="484"/>
      <c r="DA80" s="488"/>
      <c r="DB80" s="484"/>
      <c r="DC80" s="488"/>
      <c r="DD80" s="484"/>
      <c r="DE80" s="488"/>
      <c r="DF80" s="484"/>
      <c r="DG80" s="488"/>
      <c r="DH80" s="484"/>
      <c r="DI80" s="488"/>
      <c r="DJ80" s="571"/>
      <c r="DK80" s="571"/>
      <c r="DL80" s="347"/>
      <c r="DM80" s="398"/>
      <c r="DN80" s="398"/>
      <c r="DO80" s="398"/>
      <c r="DP80" s="398"/>
      <c r="DQ80" s="398"/>
      <c r="DR80" s="398"/>
      <c r="DS80" s="484"/>
      <c r="DT80" s="488"/>
      <c r="DU80" s="484"/>
      <c r="DV80" s="488"/>
      <c r="DW80" s="484"/>
      <c r="DX80" s="488"/>
      <c r="DY80" s="484"/>
      <c r="DZ80" s="488"/>
      <c r="EA80" s="484"/>
      <c r="EB80" s="488"/>
      <c r="EC80" s="484"/>
      <c r="ED80" s="488"/>
      <c r="EE80" s="484"/>
      <c r="EF80" s="488"/>
      <c r="EG80" s="484"/>
      <c r="EH80" s="488"/>
      <c r="EI80" s="484"/>
      <c r="EJ80" s="488"/>
      <c r="EK80" s="484"/>
      <c r="EL80" s="488"/>
      <c r="EM80" s="484"/>
      <c r="EN80" s="488"/>
      <c r="EO80" s="484"/>
      <c r="EP80" s="488"/>
      <c r="EQ80" s="575"/>
      <c r="ER80" s="575"/>
      <c r="ES80" s="575"/>
      <c r="ET80" s="575"/>
      <c r="EU80" s="575"/>
      <c r="EV80" s="575"/>
      <c r="EW80" s="575"/>
      <c r="EX80" s="52"/>
    </row>
    <row r="81" spans="1:154" ht="9" customHeight="1" thickBot="1">
      <c r="A81" s="583"/>
      <c r="B81" s="583"/>
      <c r="C81" s="573"/>
      <c r="D81" s="573"/>
      <c r="E81" s="386"/>
      <c r="F81" s="331"/>
      <c r="G81" s="331"/>
      <c r="H81" s="331"/>
      <c r="I81" s="331"/>
      <c r="J81" s="331"/>
      <c r="K81" s="331"/>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573"/>
      <c r="AK81" s="573"/>
      <c r="AL81" s="386"/>
      <c r="AM81" s="331"/>
      <c r="AN81" s="331"/>
      <c r="AO81" s="331"/>
      <c r="AP81" s="331"/>
      <c r="AQ81" s="331"/>
      <c r="AR81" s="331"/>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572"/>
      <c r="BR81" s="572"/>
      <c r="BS81" s="572"/>
      <c r="BT81" s="572"/>
      <c r="BU81" s="572"/>
      <c r="BV81" s="572"/>
      <c r="BW81" s="572"/>
      <c r="BX81" s="51"/>
      <c r="BY81" s="51"/>
      <c r="BZ81" s="52"/>
      <c r="CA81" s="54"/>
      <c r="CB81" s="54"/>
      <c r="CC81" s="571"/>
      <c r="CD81" s="571"/>
      <c r="CE81" s="347"/>
      <c r="CF81" s="398"/>
      <c r="CG81" s="398"/>
      <c r="CH81" s="398"/>
      <c r="CI81" s="398"/>
      <c r="CJ81" s="398"/>
      <c r="CK81" s="398"/>
      <c r="CL81" s="489"/>
      <c r="CM81" s="491"/>
      <c r="CN81" s="489"/>
      <c r="CO81" s="491"/>
      <c r="CP81" s="489"/>
      <c r="CQ81" s="491"/>
      <c r="CR81" s="489"/>
      <c r="CS81" s="491"/>
      <c r="CT81" s="489"/>
      <c r="CU81" s="491"/>
      <c r="CV81" s="489"/>
      <c r="CW81" s="491"/>
      <c r="CX81" s="489"/>
      <c r="CY81" s="491"/>
      <c r="CZ81" s="489"/>
      <c r="DA81" s="491"/>
      <c r="DB81" s="489"/>
      <c r="DC81" s="491"/>
      <c r="DD81" s="489"/>
      <c r="DE81" s="491"/>
      <c r="DF81" s="489"/>
      <c r="DG81" s="491"/>
      <c r="DH81" s="489"/>
      <c r="DI81" s="491"/>
      <c r="DJ81" s="571"/>
      <c r="DK81" s="571"/>
      <c r="DL81" s="347"/>
      <c r="DM81" s="398"/>
      <c r="DN81" s="398"/>
      <c r="DO81" s="398"/>
      <c r="DP81" s="398"/>
      <c r="DQ81" s="398"/>
      <c r="DR81" s="398"/>
      <c r="DS81" s="489"/>
      <c r="DT81" s="491"/>
      <c r="DU81" s="489"/>
      <c r="DV81" s="491"/>
      <c r="DW81" s="489"/>
      <c r="DX81" s="491"/>
      <c r="DY81" s="489"/>
      <c r="DZ81" s="491"/>
      <c r="EA81" s="489"/>
      <c r="EB81" s="491"/>
      <c r="EC81" s="489"/>
      <c r="ED81" s="491"/>
      <c r="EE81" s="489"/>
      <c r="EF81" s="491"/>
      <c r="EG81" s="489"/>
      <c r="EH81" s="491"/>
      <c r="EI81" s="489"/>
      <c r="EJ81" s="491"/>
      <c r="EK81" s="489"/>
      <c r="EL81" s="491"/>
      <c r="EM81" s="489"/>
      <c r="EN81" s="491"/>
      <c r="EO81" s="489"/>
      <c r="EP81" s="491"/>
      <c r="EQ81" s="575"/>
      <c r="ER81" s="575"/>
      <c r="ES81" s="575"/>
      <c r="ET81" s="575"/>
      <c r="EU81" s="575"/>
      <c r="EV81" s="575"/>
      <c r="EW81" s="575"/>
      <c r="EX81" s="52"/>
    </row>
    <row r="82" spans="1:154" ht="9" customHeight="1" thickBot="1">
      <c r="A82" s="583"/>
      <c r="B82" s="583"/>
      <c r="C82" s="573"/>
      <c r="D82" s="573"/>
      <c r="E82" s="386">
        <v>3</v>
      </c>
      <c r="F82" s="331" t="s">
        <v>7</v>
      </c>
      <c r="G82" s="331"/>
      <c r="H82" s="331"/>
      <c r="I82" s="331"/>
      <c r="J82" s="331"/>
      <c r="K82" s="331"/>
      <c r="L82" s="339" t="str">
        <f>IF('給与所得者の扶養控除等（異動）申告書'!I47="","",'給与所得者の扶養控除等（異動）申告書'!I47)</f>
        <v/>
      </c>
      <c r="M82" s="339"/>
      <c r="N82" s="339"/>
      <c r="O82" s="339"/>
      <c r="P82" s="339"/>
      <c r="Q82" s="339"/>
      <c r="R82" s="339"/>
      <c r="S82" s="339"/>
      <c r="T82" s="339"/>
      <c r="U82" s="339"/>
      <c r="V82" s="339"/>
      <c r="W82" s="339"/>
      <c r="X82" s="339"/>
      <c r="Y82" s="339"/>
      <c r="Z82" s="339"/>
      <c r="AA82" s="339"/>
      <c r="AB82" s="339"/>
      <c r="AC82" s="339"/>
      <c r="AD82" s="392" t="s">
        <v>13</v>
      </c>
      <c r="AE82" s="392"/>
      <c r="AF82" s="355" t="str">
        <f>IF('給与所得者の扶養控除等（異動）申告書'!AH51="","",'給与所得者の扶養控除等（異動）申告書'!AH51)</f>
        <v/>
      </c>
      <c r="AG82" s="355"/>
      <c r="AH82" s="355"/>
      <c r="AI82" s="355"/>
      <c r="AJ82" s="573"/>
      <c r="AK82" s="573"/>
      <c r="AL82" s="386">
        <v>3</v>
      </c>
      <c r="AM82" s="331" t="s">
        <v>7</v>
      </c>
      <c r="AN82" s="331"/>
      <c r="AO82" s="331"/>
      <c r="AP82" s="331"/>
      <c r="AQ82" s="331"/>
      <c r="AR82" s="331"/>
      <c r="AS82" s="578"/>
      <c r="AT82" s="578"/>
      <c r="AU82" s="578"/>
      <c r="AV82" s="578"/>
      <c r="AW82" s="578"/>
      <c r="AX82" s="578"/>
      <c r="AY82" s="578"/>
      <c r="AZ82" s="578"/>
      <c r="BA82" s="578"/>
      <c r="BB82" s="578"/>
      <c r="BC82" s="578"/>
      <c r="BD82" s="578"/>
      <c r="BE82" s="578"/>
      <c r="BF82" s="578"/>
      <c r="BG82" s="578"/>
      <c r="BH82" s="578"/>
      <c r="BI82" s="578"/>
      <c r="BJ82" s="578"/>
      <c r="BK82" s="392" t="s">
        <v>13</v>
      </c>
      <c r="BL82" s="392"/>
      <c r="BM82" s="332"/>
      <c r="BN82" s="332"/>
      <c r="BO82" s="332"/>
      <c r="BP82" s="332"/>
      <c r="BQ82" s="572"/>
      <c r="BR82" s="572"/>
      <c r="BS82" s="572"/>
      <c r="BT82" s="572"/>
      <c r="BU82" s="572"/>
      <c r="BV82" s="572"/>
      <c r="BW82" s="572"/>
      <c r="BX82" s="51"/>
      <c r="BY82" s="51"/>
      <c r="BZ82" s="52"/>
      <c r="CA82" s="54"/>
      <c r="CB82" s="54"/>
      <c r="CC82" s="571"/>
      <c r="CD82" s="571"/>
      <c r="CE82" s="347">
        <v>3</v>
      </c>
      <c r="CF82" s="398" t="s">
        <v>7</v>
      </c>
      <c r="CG82" s="398"/>
      <c r="CH82" s="398"/>
      <c r="CI82" s="398"/>
      <c r="CJ82" s="398"/>
      <c r="CK82" s="398"/>
      <c r="CL82" s="566" t="str">
        <f>IF(L82="","",L82)</f>
        <v/>
      </c>
      <c r="CM82" s="515"/>
      <c r="CN82" s="515"/>
      <c r="CO82" s="515"/>
      <c r="CP82" s="515"/>
      <c r="CQ82" s="515"/>
      <c r="CR82" s="515"/>
      <c r="CS82" s="515"/>
      <c r="CT82" s="515"/>
      <c r="CU82" s="515"/>
      <c r="CV82" s="515"/>
      <c r="CW82" s="515"/>
      <c r="CX82" s="515"/>
      <c r="CY82" s="515"/>
      <c r="CZ82" s="515"/>
      <c r="DA82" s="515"/>
      <c r="DB82" s="515"/>
      <c r="DC82" s="516"/>
      <c r="DD82" s="567" t="s">
        <v>13</v>
      </c>
      <c r="DE82" s="568"/>
      <c r="DF82" s="564" t="str">
        <f>IF(AF82="","",AF82)</f>
        <v/>
      </c>
      <c r="DG82" s="574"/>
      <c r="DH82" s="574"/>
      <c r="DI82" s="565"/>
      <c r="DJ82" s="571"/>
      <c r="DK82" s="571"/>
      <c r="DL82" s="347">
        <v>3</v>
      </c>
      <c r="DM82" s="398" t="s">
        <v>7</v>
      </c>
      <c r="DN82" s="398"/>
      <c r="DO82" s="398"/>
      <c r="DP82" s="398"/>
      <c r="DQ82" s="398"/>
      <c r="DR82" s="398"/>
      <c r="DS82" s="566" t="str">
        <f>IF(AS82="","",AS82)</f>
        <v/>
      </c>
      <c r="DT82" s="515"/>
      <c r="DU82" s="515"/>
      <c r="DV82" s="515"/>
      <c r="DW82" s="515"/>
      <c r="DX82" s="515"/>
      <c r="DY82" s="515"/>
      <c r="DZ82" s="515"/>
      <c r="EA82" s="515"/>
      <c r="EB82" s="515"/>
      <c r="EC82" s="515"/>
      <c r="ED82" s="515"/>
      <c r="EE82" s="515"/>
      <c r="EF82" s="515"/>
      <c r="EG82" s="515"/>
      <c r="EH82" s="515"/>
      <c r="EI82" s="515"/>
      <c r="EJ82" s="516"/>
      <c r="EK82" s="567" t="s">
        <v>13</v>
      </c>
      <c r="EL82" s="568"/>
      <c r="EM82" s="564" t="str">
        <f>IF(BM82="","",BM82)</f>
        <v/>
      </c>
      <c r="EN82" s="574"/>
      <c r="EO82" s="574"/>
      <c r="EP82" s="565"/>
      <c r="EQ82" s="575"/>
      <c r="ER82" s="575"/>
      <c r="ES82" s="575"/>
      <c r="ET82" s="575"/>
      <c r="EU82" s="575"/>
      <c r="EV82" s="575"/>
      <c r="EW82" s="575"/>
      <c r="EX82" s="52"/>
    </row>
    <row r="83" spans="1:154" ht="9" customHeight="1" thickBot="1">
      <c r="A83" s="583"/>
      <c r="B83" s="583"/>
      <c r="C83" s="573"/>
      <c r="D83" s="573"/>
      <c r="E83" s="386"/>
      <c r="F83" s="331"/>
      <c r="G83" s="331"/>
      <c r="H83" s="331"/>
      <c r="I83" s="331"/>
      <c r="J83" s="331"/>
      <c r="K83" s="331"/>
      <c r="L83" s="339"/>
      <c r="M83" s="339"/>
      <c r="N83" s="339"/>
      <c r="O83" s="339"/>
      <c r="P83" s="339"/>
      <c r="Q83" s="339"/>
      <c r="R83" s="339"/>
      <c r="S83" s="339"/>
      <c r="T83" s="339"/>
      <c r="U83" s="339"/>
      <c r="V83" s="339"/>
      <c r="W83" s="339"/>
      <c r="X83" s="339"/>
      <c r="Y83" s="339"/>
      <c r="Z83" s="339"/>
      <c r="AA83" s="339"/>
      <c r="AB83" s="339"/>
      <c r="AC83" s="339"/>
      <c r="AD83" s="392"/>
      <c r="AE83" s="392"/>
      <c r="AF83" s="355"/>
      <c r="AG83" s="355"/>
      <c r="AH83" s="355"/>
      <c r="AI83" s="355"/>
      <c r="AJ83" s="573"/>
      <c r="AK83" s="573"/>
      <c r="AL83" s="386"/>
      <c r="AM83" s="331"/>
      <c r="AN83" s="331"/>
      <c r="AO83" s="331"/>
      <c r="AP83" s="331"/>
      <c r="AQ83" s="331"/>
      <c r="AR83" s="331"/>
      <c r="AS83" s="578"/>
      <c r="AT83" s="578"/>
      <c r="AU83" s="578"/>
      <c r="AV83" s="578"/>
      <c r="AW83" s="578"/>
      <c r="AX83" s="578"/>
      <c r="AY83" s="578"/>
      <c r="AZ83" s="578"/>
      <c r="BA83" s="578"/>
      <c r="BB83" s="578"/>
      <c r="BC83" s="578"/>
      <c r="BD83" s="578"/>
      <c r="BE83" s="578"/>
      <c r="BF83" s="578"/>
      <c r="BG83" s="578"/>
      <c r="BH83" s="578"/>
      <c r="BI83" s="578"/>
      <c r="BJ83" s="578"/>
      <c r="BK83" s="392"/>
      <c r="BL83" s="392"/>
      <c r="BM83" s="332"/>
      <c r="BN83" s="332"/>
      <c r="BO83" s="332"/>
      <c r="BP83" s="332"/>
      <c r="BQ83" s="572"/>
      <c r="BR83" s="572"/>
      <c r="BS83" s="572"/>
      <c r="BT83" s="572"/>
      <c r="BU83" s="572"/>
      <c r="BV83" s="572"/>
      <c r="BW83" s="572"/>
      <c r="BX83" s="51"/>
      <c r="BY83" s="51"/>
      <c r="BZ83" s="52"/>
      <c r="CA83" s="54"/>
      <c r="CB83" s="54"/>
      <c r="CC83" s="571"/>
      <c r="CD83" s="571"/>
      <c r="CE83" s="347"/>
      <c r="CF83" s="398"/>
      <c r="CG83" s="398"/>
      <c r="CH83" s="398"/>
      <c r="CI83" s="398"/>
      <c r="CJ83" s="398"/>
      <c r="CK83" s="398"/>
      <c r="CL83" s="509"/>
      <c r="CM83" s="510"/>
      <c r="CN83" s="510"/>
      <c r="CO83" s="510"/>
      <c r="CP83" s="510"/>
      <c r="CQ83" s="510"/>
      <c r="CR83" s="510"/>
      <c r="CS83" s="510"/>
      <c r="CT83" s="510"/>
      <c r="CU83" s="510"/>
      <c r="CV83" s="510"/>
      <c r="CW83" s="510"/>
      <c r="CX83" s="510"/>
      <c r="CY83" s="510"/>
      <c r="CZ83" s="510"/>
      <c r="DA83" s="510"/>
      <c r="DB83" s="510"/>
      <c r="DC83" s="511"/>
      <c r="DD83" s="356"/>
      <c r="DE83" s="357"/>
      <c r="DF83" s="484"/>
      <c r="DG83" s="485"/>
      <c r="DH83" s="485"/>
      <c r="DI83" s="488"/>
      <c r="DJ83" s="571"/>
      <c r="DK83" s="571"/>
      <c r="DL83" s="347"/>
      <c r="DM83" s="398"/>
      <c r="DN83" s="398"/>
      <c r="DO83" s="398"/>
      <c r="DP83" s="398"/>
      <c r="DQ83" s="398"/>
      <c r="DR83" s="398"/>
      <c r="DS83" s="509"/>
      <c r="DT83" s="510"/>
      <c r="DU83" s="510"/>
      <c r="DV83" s="510"/>
      <c r="DW83" s="510"/>
      <c r="DX83" s="510"/>
      <c r="DY83" s="510"/>
      <c r="DZ83" s="510"/>
      <c r="EA83" s="510"/>
      <c r="EB83" s="510"/>
      <c r="EC83" s="510"/>
      <c r="ED83" s="510"/>
      <c r="EE83" s="510"/>
      <c r="EF83" s="510"/>
      <c r="EG83" s="510"/>
      <c r="EH83" s="510"/>
      <c r="EI83" s="510"/>
      <c r="EJ83" s="511"/>
      <c r="EK83" s="356"/>
      <c r="EL83" s="357"/>
      <c r="EM83" s="484"/>
      <c r="EN83" s="485"/>
      <c r="EO83" s="485"/>
      <c r="EP83" s="488"/>
      <c r="EQ83" s="575"/>
      <c r="ER83" s="575"/>
      <c r="ES83" s="575"/>
      <c r="ET83" s="575"/>
      <c r="EU83" s="575"/>
      <c r="EV83" s="575"/>
      <c r="EW83" s="575"/>
      <c r="EX83" s="52"/>
    </row>
    <row r="84" spans="1:154" ht="9" customHeight="1" thickBot="1">
      <c r="A84" s="583"/>
      <c r="B84" s="583"/>
      <c r="C84" s="573"/>
      <c r="D84" s="573"/>
      <c r="E84" s="386"/>
      <c r="F84" s="331" t="s">
        <v>6</v>
      </c>
      <c r="G84" s="331"/>
      <c r="H84" s="331"/>
      <c r="I84" s="331"/>
      <c r="J84" s="331"/>
      <c r="K84" s="331"/>
      <c r="L84" s="339" t="str">
        <f>IF('給与所得者の扶養控除等（異動）申告書'!I49="","",'給与所得者の扶養控除等（異動）申告書'!I49)</f>
        <v/>
      </c>
      <c r="M84" s="339"/>
      <c r="N84" s="339"/>
      <c r="O84" s="339"/>
      <c r="P84" s="339"/>
      <c r="Q84" s="339"/>
      <c r="R84" s="339"/>
      <c r="S84" s="339"/>
      <c r="T84" s="339"/>
      <c r="U84" s="339"/>
      <c r="V84" s="339"/>
      <c r="W84" s="339"/>
      <c r="X84" s="339"/>
      <c r="Y84" s="339"/>
      <c r="Z84" s="339"/>
      <c r="AA84" s="339"/>
      <c r="AB84" s="339"/>
      <c r="AC84" s="339"/>
      <c r="AD84" s="392"/>
      <c r="AE84" s="392"/>
      <c r="AF84" s="355"/>
      <c r="AG84" s="355"/>
      <c r="AH84" s="355"/>
      <c r="AI84" s="355"/>
      <c r="AJ84" s="573"/>
      <c r="AK84" s="573"/>
      <c r="AL84" s="386"/>
      <c r="AM84" s="331" t="s">
        <v>6</v>
      </c>
      <c r="AN84" s="331"/>
      <c r="AO84" s="331"/>
      <c r="AP84" s="331"/>
      <c r="AQ84" s="331"/>
      <c r="AR84" s="331"/>
      <c r="AS84" s="578" t="str">
        <f>IF('給与所得者の扶養控除等（異動）申告書'!I101="","",'給与所得者の扶養控除等（異動）申告書'!I101)</f>
        <v/>
      </c>
      <c r="AT84" s="578"/>
      <c r="AU84" s="578"/>
      <c r="AV84" s="578"/>
      <c r="AW84" s="578"/>
      <c r="AX84" s="578"/>
      <c r="AY84" s="578"/>
      <c r="AZ84" s="578"/>
      <c r="BA84" s="578"/>
      <c r="BB84" s="578"/>
      <c r="BC84" s="578"/>
      <c r="BD84" s="578"/>
      <c r="BE84" s="578"/>
      <c r="BF84" s="578"/>
      <c r="BG84" s="578"/>
      <c r="BH84" s="578"/>
      <c r="BI84" s="578"/>
      <c r="BJ84" s="578"/>
      <c r="BK84" s="392"/>
      <c r="BL84" s="392"/>
      <c r="BM84" s="332"/>
      <c r="BN84" s="332"/>
      <c r="BO84" s="332"/>
      <c r="BP84" s="332"/>
      <c r="BQ84" s="569" t="s">
        <v>239</v>
      </c>
      <c r="BR84" s="570"/>
      <c r="BS84" s="570"/>
      <c r="BT84" s="570"/>
      <c r="BU84" s="570"/>
      <c r="BV84" s="570"/>
      <c r="BW84" s="570"/>
      <c r="BX84" s="51"/>
      <c r="BY84" s="51"/>
      <c r="BZ84" s="52"/>
      <c r="CA84" s="54"/>
      <c r="CB84" s="54"/>
      <c r="CC84" s="571"/>
      <c r="CD84" s="571"/>
      <c r="CE84" s="347"/>
      <c r="CF84" s="398" t="s">
        <v>6</v>
      </c>
      <c r="CG84" s="398"/>
      <c r="CH84" s="398"/>
      <c r="CI84" s="398"/>
      <c r="CJ84" s="398"/>
      <c r="CK84" s="398"/>
      <c r="CL84" s="566" t="str">
        <f>IF(L84="","",L84)</f>
        <v/>
      </c>
      <c r="CM84" s="515"/>
      <c r="CN84" s="515"/>
      <c r="CO84" s="515"/>
      <c r="CP84" s="515"/>
      <c r="CQ84" s="515"/>
      <c r="CR84" s="515"/>
      <c r="CS84" s="515"/>
      <c r="CT84" s="515"/>
      <c r="CU84" s="515"/>
      <c r="CV84" s="515"/>
      <c r="CW84" s="515"/>
      <c r="CX84" s="515"/>
      <c r="CY84" s="515"/>
      <c r="CZ84" s="515"/>
      <c r="DA84" s="515"/>
      <c r="DB84" s="515"/>
      <c r="DC84" s="516"/>
      <c r="DD84" s="356"/>
      <c r="DE84" s="357"/>
      <c r="DF84" s="484"/>
      <c r="DG84" s="485"/>
      <c r="DH84" s="485"/>
      <c r="DI84" s="488"/>
      <c r="DJ84" s="571"/>
      <c r="DK84" s="571"/>
      <c r="DL84" s="347"/>
      <c r="DM84" s="398" t="s">
        <v>6</v>
      </c>
      <c r="DN84" s="398"/>
      <c r="DO84" s="398"/>
      <c r="DP84" s="398"/>
      <c r="DQ84" s="398"/>
      <c r="DR84" s="398"/>
      <c r="DS84" s="566" t="str">
        <f>IF(AS84="","",AS84)</f>
        <v/>
      </c>
      <c r="DT84" s="515"/>
      <c r="DU84" s="515"/>
      <c r="DV84" s="515"/>
      <c r="DW84" s="515"/>
      <c r="DX84" s="515"/>
      <c r="DY84" s="515"/>
      <c r="DZ84" s="515"/>
      <c r="EA84" s="515"/>
      <c r="EB84" s="515"/>
      <c r="EC84" s="515"/>
      <c r="ED84" s="515"/>
      <c r="EE84" s="515"/>
      <c r="EF84" s="515"/>
      <c r="EG84" s="515"/>
      <c r="EH84" s="515"/>
      <c r="EI84" s="515"/>
      <c r="EJ84" s="516"/>
      <c r="EK84" s="356"/>
      <c r="EL84" s="357"/>
      <c r="EM84" s="484"/>
      <c r="EN84" s="485"/>
      <c r="EO84" s="485"/>
      <c r="EP84" s="488"/>
      <c r="EQ84" s="576" t="s">
        <v>239</v>
      </c>
      <c r="ER84" s="577"/>
      <c r="ES84" s="577"/>
      <c r="ET84" s="577"/>
      <c r="EU84" s="577"/>
      <c r="EV84" s="577"/>
      <c r="EW84" s="577"/>
      <c r="EX84" s="52"/>
    </row>
    <row r="85" spans="1:154" ht="9" customHeight="1" thickBot="1">
      <c r="A85" s="583"/>
      <c r="B85" s="583"/>
      <c r="C85" s="573"/>
      <c r="D85" s="573"/>
      <c r="E85" s="386"/>
      <c r="F85" s="331"/>
      <c r="G85" s="331"/>
      <c r="H85" s="331"/>
      <c r="I85" s="331"/>
      <c r="J85" s="331"/>
      <c r="K85" s="331"/>
      <c r="L85" s="339"/>
      <c r="M85" s="339"/>
      <c r="N85" s="339"/>
      <c r="O85" s="339"/>
      <c r="P85" s="339"/>
      <c r="Q85" s="339"/>
      <c r="R85" s="339"/>
      <c r="S85" s="339"/>
      <c r="T85" s="339"/>
      <c r="U85" s="339"/>
      <c r="V85" s="339"/>
      <c r="W85" s="339"/>
      <c r="X85" s="339"/>
      <c r="Y85" s="339"/>
      <c r="Z85" s="339"/>
      <c r="AA85" s="339"/>
      <c r="AB85" s="339"/>
      <c r="AC85" s="339"/>
      <c r="AD85" s="392"/>
      <c r="AE85" s="392"/>
      <c r="AF85" s="355"/>
      <c r="AG85" s="355"/>
      <c r="AH85" s="355"/>
      <c r="AI85" s="355"/>
      <c r="AJ85" s="573"/>
      <c r="AK85" s="573"/>
      <c r="AL85" s="386"/>
      <c r="AM85" s="331"/>
      <c r="AN85" s="331"/>
      <c r="AO85" s="331"/>
      <c r="AP85" s="331"/>
      <c r="AQ85" s="331"/>
      <c r="AR85" s="331"/>
      <c r="AS85" s="578"/>
      <c r="AT85" s="578"/>
      <c r="AU85" s="578"/>
      <c r="AV85" s="578"/>
      <c r="AW85" s="578"/>
      <c r="AX85" s="578"/>
      <c r="AY85" s="578"/>
      <c r="AZ85" s="578"/>
      <c r="BA85" s="578"/>
      <c r="BB85" s="578"/>
      <c r="BC85" s="578"/>
      <c r="BD85" s="578"/>
      <c r="BE85" s="578"/>
      <c r="BF85" s="578"/>
      <c r="BG85" s="578"/>
      <c r="BH85" s="578"/>
      <c r="BI85" s="578"/>
      <c r="BJ85" s="578"/>
      <c r="BK85" s="392"/>
      <c r="BL85" s="392"/>
      <c r="BM85" s="332"/>
      <c r="BN85" s="332"/>
      <c r="BO85" s="332"/>
      <c r="BP85" s="332"/>
      <c r="BQ85" s="570"/>
      <c r="BR85" s="570"/>
      <c r="BS85" s="570"/>
      <c r="BT85" s="570"/>
      <c r="BU85" s="570"/>
      <c r="BV85" s="570"/>
      <c r="BW85" s="570"/>
      <c r="BX85" s="51"/>
      <c r="BY85" s="51"/>
      <c r="BZ85" s="52"/>
      <c r="CA85" s="54"/>
      <c r="CB85" s="54"/>
      <c r="CC85" s="571"/>
      <c r="CD85" s="571"/>
      <c r="CE85" s="347"/>
      <c r="CF85" s="398"/>
      <c r="CG85" s="398"/>
      <c r="CH85" s="398"/>
      <c r="CI85" s="398"/>
      <c r="CJ85" s="398"/>
      <c r="CK85" s="398"/>
      <c r="CL85" s="340"/>
      <c r="CM85" s="341"/>
      <c r="CN85" s="341"/>
      <c r="CO85" s="341"/>
      <c r="CP85" s="341"/>
      <c r="CQ85" s="341"/>
      <c r="CR85" s="341"/>
      <c r="CS85" s="341"/>
      <c r="CT85" s="341"/>
      <c r="CU85" s="341"/>
      <c r="CV85" s="341"/>
      <c r="CW85" s="341"/>
      <c r="CX85" s="341"/>
      <c r="CY85" s="341"/>
      <c r="CZ85" s="341"/>
      <c r="DA85" s="341"/>
      <c r="DB85" s="341"/>
      <c r="DC85" s="342"/>
      <c r="DD85" s="356"/>
      <c r="DE85" s="357"/>
      <c r="DF85" s="484"/>
      <c r="DG85" s="485"/>
      <c r="DH85" s="485"/>
      <c r="DI85" s="488"/>
      <c r="DJ85" s="571"/>
      <c r="DK85" s="571"/>
      <c r="DL85" s="347"/>
      <c r="DM85" s="398"/>
      <c r="DN85" s="398"/>
      <c r="DO85" s="398"/>
      <c r="DP85" s="398"/>
      <c r="DQ85" s="398"/>
      <c r="DR85" s="398"/>
      <c r="DS85" s="340"/>
      <c r="DT85" s="341"/>
      <c r="DU85" s="341"/>
      <c r="DV85" s="341"/>
      <c r="DW85" s="341"/>
      <c r="DX85" s="341"/>
      <c r="DY85" s="341"/>
      <c r="DZ85" s="341"/>
      <c r="EA85" s="341"/>
      <c r="EB85" s="341"/>
      <c r="EC85" s="341"/>
      <c r="ED85" s="341"/>
      <c r="EE85" s="341"/>
      <c r="EF85" s="341"/>
      <c r="EG85" s="341"/>
      <c r="EH85" s="341"/>
      <c r="EI85" s="341"/>
      <c r="EJ85" s="342"/>
      <c r="EK85" s="356"/>
      <c r="EL85" s="357"/>
      <c r="EM85" s="484"/>
      <c r="EN85" s="485"/>
      <c r="EO85" s="485"/>
      <c r="EP85" s="488"/>
      <c r="EQ85" s="577"/>
      <c r="ER85" s="577"/>
      <c r="ES85" s="577"/>
      <c r="ET85" s="577"/>
      <c r="EU85" s="577"/>
      <c r="EV85" s="577"/>
      <c r="EW85" s="577"/>
      <c r="EX85" s="52"/>
    </row>
    <row r="86" spans="1:154" ht="9" customHeight="1" thickBot="1">
      <c r="A86" s="583"/>
      <c r="B86" s="583"/>
      <c r="C86" s="573"/>
      <c r="D86" s="573"/>
      <c r="E86" s="386"/>
      <c r="F86" s="331"/>
      <c r="G86" s="331"/>
      <c r="H86" s="331"/>
      <c r="I86" s="331"/>
      <c r="J86" s="331"/>
      <c r="K86" s="331"/>
      <c r="L86" s="339"/>
      <c r="M86" s="339"/>
      <c r="N86" s="339"/>
      <c r="O86" s="339"/>
      <c r="P86" s="339"/>
      <c r="Q86" s="339"/>
      <c r="R86" s="339"/>
      <c r="S86" s="339"/>
      <c r="T86" s="339"/>
      <c r="U86" s="339"/>
      <c r="V86" s="339"/>
      <c r="W86" s="339"/>
      <c r="X86" s="339"/>
      <c r="Y86" s="339"/>
      <c r="Z86" s="339"/>
      <c r="AA86" s="339"/>
      <c r="AB86" s="339"/>
      <c r="AC86" s="339"/>
      <c r="AD86" s="392"/>
      <c r="AE86" s="392"/>
      <c r="AF86" s="355"/>
      <c r="AG86" s="355"/>
      <c r="AH86" s="355"/>
      <c r="AI86" s="355"/>
      <c r="AJ86" s="573"/>
      <c r="AK86" s="573"/>
      <c r="AL86" s="386"/>
      <c r="AM86" s="331"/>
      <c r="AN86" s="331"/>
      <c r="AO86" s="331"/>
      <c r="AP86" s="331"/>
      <c r="AQ86" s="331"/>
      <c r="AR86" s="331"/>
      <c r="AS86" s="578"/>
      <c r="AT86" s="578"/>
      <c r="AU86" s="578"/>
      <c r="AV86" s="578"/>
      <c r="AW86" s="578"/>
      <c r="AX86" s="578"/>
      <c r="AY86" s="578"/>
      <c r="AZ86" s="578"/>
      <c r="BA86" s="578"/>
      <c r="BB86" s="578"/>
      <c r="BC86" s="578"/>
      <c r="BD86" s="578"/>
      <c r="BE86" s="578"/>
      <c r="BF86" s="578"/>
      <c r="BG86" s="578"/>
      <c r="BH86" s="578"/>
      <c r="BI86" s="578"/>
      <c r="BJ86" s="578"/>
      <c r="BK86" s="392"/>
      <c r="BL86" s="392"/>
      <c r="BM86" s="332"/>
      <c r="BN86" s="332"/>
      <c r="BO86" s="332"/>
      <c r="BP86" s="332"/>
      <c r="BQ86" s="570"/>
      <c r="BR86" s="570"/>
      <c r="BS86" s="570"/>
      <c r="BT86" s="570"/>
      <c r="BU86" s="570"/>
      <c r="BV86" s="570"/>
      <c r="BW86" s="570"/>
      <c r="BX86" s="51"/>
      <c r="BY86" s="51"/>
      <c r="BZ86" s="52"/>
      <c r="CA86" s="54"/>
      <c r="CB86" s="54"/>
      <c r="CC86" s="571"/>
      <c r="CD86" s="571"/>
      <c r="CE86" s="347"/>
      <c r="CF86" s="398"/>
      <c r="CG86" s="398"/>
      <c r="CH86" s="398"/>
      <c r="CI86" s="398"/>
      <c r="CJ86" s="398"/>
      <c r="CK86" s="398"/>
      <c r="CL86" s="509"/>
      <c r="CM86" s="510"/>
      <c r="CN86" s="510"/>
      <c r="CO86" s="510"/>
      <c r="CP86" s="510"/>
      <c r="CQ86" s="510"/>
      <c r="CR86" s="510"/>
      <c r="CS86" s="510"/>
      <c r="CT86" s="510"/>
      <c r="CU86" s="510"/>
      <c r="CV86" s="510"/>
      <c r="CW86" s="510"/>
      <c r="CX86" s="510"/>
      <c r="CY86" s="510"/>
      <c r="CZ86" s="510"/>
      <c r="DA86" s="510"/>
      <c r="DB86" s="510"/>
      <c r="DC86" s="511"/>
      <c r="DD86" s="358"/>
      <c r="DE86" s="359"/>
      <c r="DF86" s="489"/>
      <c r="DG86" s="490"/>
      <c r="DH86" s="490"/>
      <c r="DI86" s="491"/>
      <c r="DJ86" s="571"/>
      <c r="DK86" s="571"/>
      <c r="DL86" s="347"/>
      <c r="DM86" s="398"/>
      <c r="DN86" s="398"/>
      <c r="DO86" s="398"/>
      <c r="DP86" s="398"/>
      <c r="DQ86" s="398"/>
      <c r="DR86" s="398"/>
      <c r="DS86" s="509"/>
      <c r="DT86" s="510"/>
      <c r="DU86" s="510"/>
      <c r="DV86" s="510"/>
      <c r="DW86" s="510"/>
      <c r="DX86" s="510"/>
      <c r="DY86" s="510"/>
      <c r="DZ86" s="510"/>
      <c r="EA86" s="510"/>
      <c r="EB86" s="510"/>
      <c r="EC86" s="510"/>
      <c r="ED86" s="510"/>
      <c r="EE86" s="510"/>
      <c r="EF86" s="510"/>
      <c r="EG86" s="510"/>
      <c r="EH86" s="510"/>
      <c r="EI86" s="510"/>
      <c r="EJ86" s="511"/>
      <c r="EK86" s="358"/>
      <c r="EL86" s="359"/>
      <c r="EM86" s="489"/>
      <c r="EN86" s="490"/>
      <c r="EO86" s="490"/>
      <c r="EP86" s="491"/>
      <c r="EQ86" s="577"/>
      <c r="ER86" s="577"/>
      <c r="ES86" s="577"/>
      <c r="ET86" s="577"/>
      <c r="EU86" s="577"/>
      <c r="EV86" s="577"/>
      <c r="EW86" s="577"/>
      <c r="EX86" s="52"/>
    </row>
    <row r="87" spans="1:154" ht="9" customHeight="1" thickBot="1">
      <c r="A87" s="583"/>
      <c r="B87" s="583"/>
      <c r="C87" s="573"/>
      <c r="D87" s="573"/>
      <c r="E87" s="386"/>
      <c r="F87" s="331" t="s">
        <v>149</v>
      </c>
      <c r="G87" s="331"/>
      <c r="H87" s="331"/>
      <c r="I87" s="331"/>
      <c r="J87" s="331"/>
      <c r="K87" s="331"/>
      <c r="L87" s="355" t="str">
        <f>IF('給与所得者の扶養控除等（異動）申告書'!P49="","",'給与所得者の扶養控除等（異動）申告書'!P49)</f>
        <v/>
      </c>
      <c r="M87" s="355"/>
      <c r="N87" s="355" t="str">
        <f>IF('給与所得者の扶養控除等（異動）申告書'!Q49="","",'給与所得者の扶養控除等（異動）申告書'!Q49)</f>
        <v/>
      </c>
      <c r="O87" s="355"/>
      <c r="P87" s="355" t="str">
        <f>IF('給与所得者の扶養控除等（異動）申告書'!R49="","",'給与所得者の扶養控除等（異動）申告書'!R49)</f>
        <v/>
      </c>
      <c r="Q87" s="355"/>
      <c r="R87" s="355" t="str">
        <f>IF('給与所得者の扶養控除等（異動）申告書'!S49="","",'給与所得者の扶養控除等（異動）申告書'!S49)</f>
        <v/>
      </c>
      <c r="S87" s="355"/>
      <c r="T87" s="355" t="str">
        <f>IF('給与所得者の扶養控除等（異動）申告書'!T49="","",'給与所得者の扶養控除等（異動）申告書'!T49)</f>
        <v/>
      </c>
      <c r="U87" s="355"/>
      <c r="V87" s="355" t="str">
        <f>IF('給与所得者の扶養控除等（異動）申告書'!U49="","",'給与所得者の扶養控除等（異動）申告書'!U49)</f>
        <v/>
      </c>
      <c r="W87" s="355"/>
      <c r="X87" s="355" t="str">
        <f>IF('給与所得者の扶養控除等（異動）申告書'!V49="","",'給与所得者の扶養控除等（異動）申告書'!V49)</f>
        <v/>
      </c>
      <c r="Y87" s="355"/>
      <c r="Z87" s="355" t="str">
        <f>IF('給与所得者の扶養控除等（異動）申告書'!W49="","",'給与所得者の扶養控除等（異動）申告書'!W49)</f>
        <v/>
      </c>
      <c r="AA87" s="355"/>
      <c r="AB87" s="355" t="str">
        <f>IF('給与所得者の扶養控除等（異動）申告書'!X49="","",'給与所得者の扶養控除等（異動）申告書'!X49)</f>
        <v/>
      </c>
      <c r="AC87" s="355"/>
      <c r="AD87" s="355" t="str">
        <f>IF('給与所得者の扶養控除等（異動）申告書'!Y49="","",'給与所得者の扶養控除等（異動）申告書'!Y49)</f>
        <v/>
      </c>
      <c r="AE87" s="355"/>
      <c r="AF87" s="355" t="str">
        <f>IF('給与所得者の扶養控除等（異動）申告書'!Z49="","",'給与所得者の扶養控除等（異動）申告書'!Z49)</f>
        <v/>
      </c>
      <c r="AG87" s="355"/>
      <c r="AH87" s="355" t="str">
        <f>IF('給与所得者の扶養控除等（異動）申告書'!AA49="","",'給与所得者の扶養控除等（異動）申告書'!AA49)</f>
        <v/>
      </c>
      <c r="AI87" s="355"/>
      <c r="AJ87" s="573"/>
      <c r="AK87" s="573"/>
      <c r="AL87" s="386"/>
      <c r="AM87" s="331" t="s">
        <v>149</v>
      </c>
      <c r="AN87" s="331"/>
      <c r="AO87" s="331"/>
      <c r="AP87" s="331"/>
      <c r="AQ87" s="331"/>
      <c r="AR87" s="331"/>
      <c r="AS87" s="355" t="str">
        <f>IF('給与所得者の扶養控除等（異動）申告書'!N101="","",'給与所得者の扶養控除等（異動）申告書'!N101)</f>
        <v/>
      </c>
      <c r="AT87" s="355"/>
      <c r="AU87" s="355" t="str">
        <f>IF('給与所得者の扶養控除等（異動）申告書'!O101="","",'給与所得者の扶養控除等（異動）申告書'!N101)</f>
        <v/>
      </c>
      <c r="AV87" s="355"/>
      <c r="AW87" s="355" t="str">
        <f>IF('給与所得者の扶養控除等（異動）申告書'!P101="","",'給与所得者の扶養控除等（異動）申告書'!N101)</f>
        <v/>
      </c>
      <c r="AX87" s="355"/>
      <c r="AY87" s="355" t="str">
        <f>IF('給与所得者の扶養控除等（異動）申告書'!Q101="","",'給与所得者の扶養控除等（異動）申告書'!N101)</f>
        <v/>
      </c>
      <c r="AZ87" s="355"/>
      <c r="BA87" s="355" t="str">
        <f>IF('給与所得者の扶養控除等（異動）申告書'!R101="","",'給与所得者の扶養控除等（異動）申告書'!N101)</f>
        <v/>
      </c>
      <c r="BB87" s="355"/>
      <c r="BC87" s="355" t="str">
        <f>IF('給与所得者の扶養控除等（異動）申告書'!S101="","",'給与所得者の扶養控除等（異動）申告書'!N101)</f>
        <v/>
      </c>
      <c r="BD87" s="355"/>
      <c r="BE87" s="355" t="str">
        <f>IF('給与所得者の扶養控除等（異動）申告書'!T101="","",'給与所得者の扶養控除等（異動）申告書'!N101)</f>
        <v/>
      </c>
      <c r="BF87" s="355"/>
      <c r="BG87" s="355" t="str">
        <f>IF('給与所得者の扶養控除等（異動）申告書'!U101="","",'給与所得者の扶養控除等（異動）申告書'!N101)</f>
        <v/>
      </c>
      <c r="BH87" s="355"/>
      <c r="BI87" s="355" t="str">
        <f>IF('給与所得者の扶養控除等（異動）申告書'!V101="","",'給与所得者の扶養控除等（異動）申告書'!N101)</f>
        <v/>
      </c>
      <c r="BJ87" s="355"/>
      <c r="BK87" s="355" t="str">
        <f>IF('給与所得者の扶養控除等（異動）申告書'!W101="","",'給与所得者の扶養控除等（異動）申告書'!N101)</f>
        <v/>
      </c>
      <c r="BL87" s="355"/>
      <c r="BM87" s="355" t="str">
        <f>IF('給与所得者の扶養控除等（異動）申告書'!X101="","",'給与所得者の扶養控除等（異動）申告書'!N101)</f>
        <v/>
      </c>
      <c r="BN87" s="355"/>
      <c r="BO87" s="355" t="str">
        <f>IF('給与所得者の扶養控除等（異動）申告書'!Y101="","",'給与所得者の扶養控除等（異動）申告書'!N101)</f>
        <v/>
      </c>
      <c r="BP87" s="355"/>
      <c r="BQ87" s="572"/>
      <c r="BR87" s="572"/>
      <c r="BS87" s="572"/>
      <c r="BT87" s="572"/>
      <c r="BU87" s="572"/>
      <c r="BV87" s="572"/>
      <c r="BW87" s="572"/>
      <c r="BX87" s="51"/>
      <c r="BY87" s="51"/>
      <c r="BZ87" s="52"/>
      <c r="CA87" s="54"/>
      <c r="CB87" s="54"/>
      <c r="CC87" s="571"/>
      <c r="CD87" s="571"/>
      <c r="CE87" s="347"/>
      <c r="CF87" s="398" t="s">
        <v>149</v>
      </c>
      <c r="CG87" s="398"/>
      <c r="CH87" s="398"/>
      <c r="CI87" s="398"/>
      <c r="CJ87" s="398"/>
      <c r="CK87" s="398"/>
      <c r="CL87" s="564" t="str">
        <f>IF(L87="","",L87)</f>
        <v/>
      </c>
      <c r="CM87" s="565"/>
      <c r="CN87" s="564" t="str">
        <f>IF(N87="","",N87)</f>
        <v/>
      </c>
      <c r="CO87" s="565"/>
      <c r="CP87" s="564" t="str">
        <f>IF(P87="","",P87)</f>
        <v/>
      </c>
      <c r="CQ87" s="565"/>
      <c r="CR87" s="564" t="str">
        <f>IF(R87="","",R87)</f>
        <v/>
      </c>
      <c r="CS87" s="565"/>
      <c r="CT87" s="564" t="str">
        <f>IF(T87="","",T87)</f>
        <v/>
      </c>
      <c r="CU87" s="565"/>
      <c r="CV87" s="564" t="str">
        <f>IF(V87="","",V87)</f>
        <v/>
      </c>
      <c r="CW87" s="565"/>
      <c r="CX87" s="564" t="str">
        <f>IF(X87="","",X87)</f>
        <v/>
      </c>
      <c r="CY87" s="565"/>
      <c r="CZ87" s="564" t="str">
        <f>IF(Z87="","",Z87)</f>
        <v/>
      </c>
      <c r="DA87" s="565"/>
      <c r="DB87" s="564" t="str">
        <f>IF(AB87="","",AB87)</f>
        <v/>
      </c>
      <c r="DC87" s="565"/>
      <c r="DD87" s="564" t="str">
        <f>IF(AD87="","",AD87)</f>
        <v/>
      </c>
      <c r="DE87" s="565"/>
      <c r="DF87" s="564" t="str">
        <f>IF(AF87="","",AF87)</f>
        <v/>
      </c>
      <c r="DG87" s="565"/>
      <c r="DH87" s="564" t="str">
        <f>IF(AH87="","",AH87)</f>
        <v/>
      </c>
      <c r="DI87" s="565"/>
      <c r="DJ87" s="571"/>
      <c r="DK87" s="571"/>
      <c r="DL87" s="347"/>
      <c r="DM87" s="398" t="s">
        <v>149</v>
      </c>
      <c r="DN87" s="398"/>
      <c r="DO87" s="398"/>
      <c r="DP87" s="398"/>
      <c r="DQ87" s="398"/>
      <c r="DR87" s="398"/>
      <c r="DS87" s="564" t="str">
        <f>IF(AS87="","",AS87)</f>
        <v/>
      </c>
      <c r="DT87" s="565"/>
      <c r="DU87" s="564" t="str">
        <f>IF(AU87="","",AU87)</f>
        <v/>
      </c>
      <c r="DV87" s="565"/>
      <c r="DW87" s="564" t="str">
        <f>IF(AW87="","",AW87)</f>
        <v/>
      </c>
      <c r="DX87" s="565"/>
      <c r="DY87" s="564" t="str">
        <f>IF(AY87="","",AY87)</f>
        <v/>
      </c>
      <c r="DZ87" s="565"/>
      <c r="EA87" s="564" t="str">
        <f>IF(BA87="","",BA87)</f>
        <v/>
      </c>
      <c r="EB87" s="565"/>
      <c r="EC87" s="564" t="str">
        <f>IF(BC87="","",BC87)</f>
        <v/>
      </c>
      <c r="ED87" s="565"/>
      <c r="EE87" s="564" t="str">
        <f>IF(BE87="","",BE87)</f>
        <v/>
      </c>
      <c r="EF87" s="565"/>
      <c r="EG87" s="564" t="str">
        <f>IF(BG87="","",BG87)</f>
        <v/>
      </c>
      <c r="EH87" s="565"/>
      <c r="EI87" s="564" t="str">
        <f>IF(BI87="","",BI87)</f>
        <v/>
      </c>
      <c r="EJ87" s="565"/>
      <c r="EK87" s="564" t="str">
        <f>IF(BK87="","",BK87)</f>
        <v/>
      </c>
      <c r="EL87" s="565"/>
      <c r="EM87" s="564" t="str">
        <f>IF(BM87="","",BM87)</f>
        <v/>
      </c>
      <c r="EN87" s="565"/>
      <c r="EO87" s="564" t="str">
        <f>IF(BO87="","",BO87)</f>
        <v/>
      </c>
      <c r="EP87" s="565"/>
      <c r="EQ87" s="575" t="str">
        <f>IF(BQ87="","",BQ87)</f>
        <v/>
      </c>
      <c r="ER87" s="575"/>
      <c r="ES87" s="575"/>
      <c r="ET87" s="575"/>
      <c r="EU87" s="575"/>
      <c r="EV87" s="575"/>
      <c r="EW87" s="575"/>
      <c r="EX87" s="52"/>
    </row>
    <row r="88" spans="1:154" ht="9" customHeight="1" thickBot="1">
      <c r="A88" s="583"/>
      <c r="B88" s="583"/>
      <c r="C88" s="573"/>
      <c r="D88" s="573"/>
      <c r="E88" s="386"/>
      <c r="F88" s="331"/>
      <c r="G88" s="331"/>
      <c r="H88" s="331"/>
      <c r="I88" s="331"/>
      <c r="J88" s="331"/>
      <c r="K88" s="331"/>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573"/>
      <c r="AK88" s="573"/>
      <c r="AL88" s="386"/>
      <c r="AM88" s="331"/>
      <c r="AN88" s="331"/>
      <c r="AO88" s="331"/>
      <c r="AP88" s="331"/>
      <c r="AQ88" s="331"/>
      <c r="AR88" s="331"/>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572"/>
      <c r="BR88" s="572"/>
      <c r="BS88" s="572"/>
      <c r="BT88" s="572"/>
      <c r="BU88" s="572"/>
      <c r="BV88" s="572"/>
      <c r="BW88" s="572"/>
      <c r="BX88" s="51"/>
      <c r="BY88" s="51"/>
      <c r="BZ88" s="52"/>
      <c r="CA88" s="54"/>
      <c r="CB88" s="54"/>
      <c r="CC88" s="571"/>
      <c r="CD88" s="571"/>
      <c r="CE88" s="347"/>
      <c r="CF88" s="398"/>
      <c r="CG88" s="398"/>
      <c r="CH88" s="398"/>
      <c r="CI88" s="398"/>
      <c r="CJ88" s="398"/>
      <c r="CK88" s="398"/>
      <c r="CL88" s="484"/>
      <c r="CM88" s="488"/>
      <c r="CN88" s="484"/>
      <c r="CO88" s="488"/>
      <c r="CP88" s="484"/>
      <c r="CQ88" s="488"/>
      <c r="CR88" s="484"/>
      <c r="CS88" s="488"/>
      <c r="CT88" s="484"/>
      <c r="CU88" s="488"/>
      <c r="CV88" s="484"/>
      <c r="CW88" s="488"/>
      <c r="CX88" s="484"/>
      <c r="CY88" s="488"/>
      <c r="CZ88" s="484"/>
      <c r="DA88" s="488"/>
      <c r="DB88" s="484"/>
      <c r="DC88" s="488"/>
      <c r="DD88" s="484"/>
      <c r="DE88" s="488"/>
      <c r="DF88" s="484"/>
      <c r="DG88" s="488"/>
      <c r="DH88" s="484"/>
      <c r="DI88" s="488"/>
      <c r="DJ88" s="571"/>
      <c r="DK88" s="571"/>
      <c r="DL88" s="347"/>
      <c r="DM88" s="398"/>
      <c r="DN88" s="398"/>
      <c r="DO88" s="398"/>
      <c r="DP88" s="398"/>
      <c r="DQ88" s="398"/>
      <c r="DR88" s="398"/>
      <c r="DS88" s="484"/>
      <c r="DT88" s="488"/>
      <c r="DU88" s="484"/>
      <c r="DV88" s="488"/>
      <c r="DW88" s="484"/>
      <c r="DX88" s="488"/>
      <c r="DY88" s="484"/>
      <c r="DZ88" s="488"/>
      <c r="EA88" s="484"/>
      <c r="EB88" s="488"/>
      <c r="EC88" s="484"/>
      <c r="ED88" s="488"/>
      <c r="EE88" s="484"/>
      <c r="EF88" s="488"/>
      <c r="EG88" s="484"/>
      <c r="EH88" s="488"/>
      <c r="EI88" s="484"/>
      <c r="EJ88" s="488"/>
      <c r="EK88" s="484"/>
      <c r="EL88" s="488"/>
      <c r="EM88" s="484"/>
      <c r="EN88" s="488"/>
      <c r="EO88" s="484"/>
      <c r="EP88" s="488"/>
      <c r="EQ88" s="575"/>
      <c r="ER88" s="575"/>
      <c r="ES88" s="575"/>
      <c r="ET88" s="575"/>
      <c r="EU88" s="575"/>
      <c r="EV88" s="575"/>
      <c r="EW88" s="575"/>
      <c r="EX88" s="52"/>
    </row>
    <row r="89" spans="1:154" ht="9" customHeight="1" thickBot="1">
      <c r="A89" s="583"/>
      <c r="B89" s="583"/>
      <c r="C89" s="573"/>
      <c r="D89" s="573"/>
      <c r="E89" s="386"/>
      <c r="F89" s="331"/>
      <c r="G89" s="331"/>
      <c r="H89" s="331"/>
      <c r="I89" s="331"/>
      <c r="J89" s="331"/>
      <c r="K89" s="331"/>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573"/>
      <c r="AK89" s="573"/>
      <c r="AL89" s="386"/>
      <c r="AM89" s="331"/>
      <c r="AN89" s="331"/>
      <c r="AO89" s="331"/>
      <c r="AP89" s="331"/>
      <c r="AQ89" s="331"/>
      <c r="AR89" s="331"/>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572"/>
      <c r="BR89" s="572"/>
      <c r="BS89" s="572"/>
      <c r="BT89" s="572"/>
      <c r="BU89" s="572"/>
      <c r="BV89" s="572"/>
      <c r="BW89" s="572"/>
      <c r="BX89" s="51"/>
      <c r="BY89" s="51"/>
      <c r="BZ89" s="52"/>
      <c r="CA89" s="54"/>
      <c r="CB89" s="54"/>
      <c r="CC89" s="571"/>
      <c r="CD89" s="571"/>
      <c r="CE89" s="347"/>
      <c r="CF89" s="398"/>
      <c r="CG89" s="398"/>
      <c r="CH89" s="398"/>
      <c r="CI89" s="398"/>
      <c r="CJ89" s="398"/>
      <c r="CK89" s="398"/>
      <c r="CL89" s="489"/>
      <c r="CM89" s="491"/>
      <c r="CN89" s="489"/>
      <c r="CO89" s="491"/>
      <c r="CP89" s="489"/>
      <c r="CQ89" s="491"/>
      <c r="CR89" s="489"/>
      <c r="CS89" s="491"/>
      <c r="CT89" s="489"/>
      <c r="CU89" s="491"/>
      <c r="CV89" s="489"/>
      <c r="CW89" s="491"/>
      <c r="CX89" s="489"/>
      <c r="CY89" s="491"/>
      <c r="CZ89" s="489"/>
      <c r="DA89" s="491"/>
      <c r="DB89" s="489"/>
      <c r="DC89" s="491"/>
      <c r="DD89" s="489"/>
      <c r="DE89" s="491"/>
      <c r="DF89" s="489"/>
      <c r="DG89" s="491"/>
      <c r="DH89" s="489"/>
      <c r="DI89" s="491"/>
      <c r="DJ89" s="571"/>
      <c r="DK89" s="571"/>
      <c r="DL89" s="347"/>
      <c r="DM89" s="398"/>
      <c r="DN89" s="398"/>
      <c r="DO89" s="398"/>
      <c r="DP89" s="398"/>
      <c r="DQ89" s="398"/>
      <c r="DR89" s="398"/>
      <c r="DS89" s="489"/>
      <c r="DT89" s="491"/>
      <c r="DU89" s="489"/>
      <c r="DV89" s="491"/>
      <c r="DW89" s="489"/>
      <c r="DX89" s="491"/>
      <c r="DY89" s="489"/>
      <c r="DZ89" s="491"/>
      <c r="EA89" s="489"/>
      <c r="EB89" s="491"/>
      <c r="EC89" s="489"/>
      <c r="ED89" s="491"/>
      <c r="EE89" s="489"/>
      <c r="EF89" s="491"/>
      <c r="EG89" s="489"/>
      <c r="EH89" s="491"/>
      <c r="EI89" s="489"/>
      <c r="EJ89" s="491"/>
      <c r="EK89" s="489"/>
      <c r="EL89" s="491"/>
      <c r="EM89" s="489"/>
      <c r="EN89" s="491"/>
      <c r="EO89" s="489"/>
      <c r="EP89" s="491"/>
      <c r="EQ89" s="575"/>
      <c r="ER89" s="575"/>
      <c r="ES89" s="575"/>
      <c r="ET89" s="575"/>
      <c r="EU89" s="575"/>
      <c r="EV89" s="575"/>
      <c r="EW89" s="575"/>
      <c r="EX89" s="52"/>
    </row>
    <row r="90" spans="1:154" ht="9" customHeight="1" thickBot="1">
      <c r="A90" s="583"/>
      <c r="B90" s="583"/>
      <c r="C90" s="573"/>
      <c r="D90" s="573"/>
      <c r="E90" s="386">
        <v>4</v>
      </c>
      <c r="F90" s="331" t="s">
        <v>7</v>
      </c>
      <c r="G90" s="331"/>
      <c r="H90" s="331"/>
      <c r="I90" s="331"/>
      <c r="J90" s="331"/>
      <c r="K90" s="331"/>
      <c r="L90" s="339" t="str">
        <f>IF('給与所得者の扶養控除等（異動）申告書'!I54="","",'給与所得者の扶養控除等（異動）申告書'!I54)</f>
        <v/>
      </c>
      <c r="M90" s="339"/>
      <c r="N90" s="339"/>
      <c r="O90" s="339"/>
      <c r="P90" s="339"/>
      <c r="Q90" s="339"/>
      <c r="R90" s="339"/>
      <c r="S90" s="339"/>
      <c r="T90" s="339"/>
      <c r="U90" s="339"/>
      <c r="V90" s="339"/>
      <c r="W90" s="339"/>
      <c r="X90" s="339"/>
      <c r="Y90" s="339"/>
      <c r="Z90" s="339"/>
      <c r="AA90" s="339"/>
      <c r="AB90" s="339"/>
      <c r="AC90" s="339"/>
      <c r="AD90" s="392" t="s">
        <v>13</v>
      </c>
      <c r="AE90" s="392"/>
      <c r="AF90" s="355" t="str">
        <f>IF('給与所得者の扶養控除等（異動）申告書'!AH58="","",'給与所得者の扶養控除等（異動）申告書'!AH58)</f>
        <v/>
      </c>
      <c r="AG90" s="355"/>
      <c r="AH90" s="355"/>
      <c r="AI90" s="355"/>
      <c r="AJ90" s="573"/>
      <c r="AK90" s="573"/>
      <c r="AL90" s="386">
        <v>4</v>
      </c>
      <c r="AM90" s="331" t="s">
        <v>7</v>
      </c>
      <c r="AN90" s="331"/>
      <c r="AO90" s="331"/>
      <c r="AP90" s="331"/>
      <c r="AQ90" s="331"/>
      <c r="AR90" s="331"/>
      <c r="AS90" s="579" t="str">
        <f>IF('給与所得者の扶養控除等（異動）申告書'!I100="","",'給与所得者の扶養控除等（異動）申告書'!I100)</f>
        <v/>
      </c>
      <c r="AT90" s="579"/>
      <c r="AU90" s="579"/>
      <c r="AV90" s="579"/>
      <c r="AW90" s="579"/>
      <c r="AX90" s="579"/>
      <c r="AY90" s="579"/>
      <c r="AZ90" s="579"/>
      <c r="BA90" s="579"/>
      <c r="BB90" s="579"/>
      <c r="BC90" s="579"/>
      <c r="BD90" s="579"/>
      <c r="BE90" s="579"/>
      <c r="BF90" s="579"/>
      <c r="BG90" s="579"/>
      <c r="BH90" s="579"/>
      <c r="BI90" s="579"/>
      <c r="BJ90" s="579"/>
      <c r="BK90" s="392" t="s">
        <v>13</v>
      </c>
      <c r="BL90" s="392"/>
      <c r="BM90" s="332"/>
      <c r="BN90" s="332"/>
      <c r="BO90" s="332"/>
      <c r="BP90" s="332"/>
      <c r="BQ90" s="572"/>
      <c r="BR90" s="572"/>
      <c r="BS90" s="572"/>
      <c r="BT90" s="572"/>
      <c r="BU90" s="572"/>
      <c r="BV90" s="572"/>
      <c r="BW90" s="572"/>
      <c r="BX90" s="51"/>
      <c r="BY90" s="51"/>
      <c r="BZ90" s="52"/>
      <c r="CA90" s="53"/>
      <c r="CB90" s="54"/>
      <c r="CC90" s="571"/>
      <c r="CD90" s="571"/>
      <c r="CE90" s="347">
        <v>4</v>
      </c>
      <c r="CF90" s="398" t="s">
        <v>7</v>
      </c>
      <c r="CG90" s="398"/>
      <c r="CH90" s="398"/>
      <c r="CI90" s="398"/>
      <c r="CJ90" s="398"/>
      <c r="CK90" s="398"/>
      <c r="CL90" s="390" t="str">
        <f>IF(L90="","",L90)</f>
        <v/>
      </c>
      <c r="CM90" s="390"/>
      <c r="CN90" s="390"/>
      <c r="CO90" s="390"/>
      <c r="CP90" s="390"/>
      <c r="CQ90" s="390"/>
      <c r="CR90" s="390"/>
      <c r="CS90" s="390"/>
      <c r="CT90" s="390"/>
      <c r="CU90" s="390"/>
      <c r="CV90" s="390"/>
      <c r="CW90" s="390"/>
      <c r="CX90" s="390"/>
      <c r="CY90" s="390"/>
      <c r="CZ90" s="390"/>
      <c r="DA90" s="390"/>
      <c r="DB90" s="390"/>
      <c r="DC90" s="390"/>
      <c r="DD90" s="366" t="s">
        <v>13</v>
      </c>
      <c r="DE90" s="366"/>
      <c r="DF90" s="353" t="str">
        <f>IF(AF90="","",AF90)</f>
        <v/>
      </c>
      <c r="DG90" s="353"/>
      <c r="DH90" s="353"/>
      <c r="DI90" s="353"/>
      <c r="DJ90" s="571"/>
      <c r="DK90" s="571"/>
      <c r="DL90" s="347">
        <v>4</v>
      </c>
      <c r="DM90" s="398" t="s">
        <v>7</v>
      </c>
      <c r="DN90" s="398"/>
      <c r="DO90" s="398"/>
      <c r="DP90" s="398"/>
      <c r="DQ90" s="398"/>
      <c r="DR90" s="398"/>
      <c r="DS90" s="566" t="str">
        <f>IF(AS90="","",AS90)</f>
        <v/>
      </c>
      <c r="DT90" s="515"/>
      <c r="DU90" s="515"/>
      <c r="DV90" s="515"/>
      <c r="DW90" s="515"/>
      <c r="DX90" s="515"/>
      <c r="DY90" s="515"/>
      <c r="DZ90" s="515"/>
      <c r="EA90" s="515"/>
      <c r="EB90" s="515"/>
      <c r="EC90" s="515"/>
      <c r="ED90" s="515"/>
      <c r="EE90" s="515"/>
      <c r="EF90" s="515"/>
      <c r="EG90" s="515"/>
      <c r="EH90" s="515"/>
      <c r="EI90" s="515"/>
      <c r="EJ90" s="516"/>
      <c r="EK90" s="567" t="s">
        <v>13</v>
      </c>
      <c r="EL90" s="568"/>
      <c r="EM90" s="564" t="str">
        <f>IF(BM90="","",BM90)</f>
        <v/>
      </c>
      <c r="EN90" s="574"/>
      <c r="EO90" s="574"/>
      <c r="EP90" s="565"/>
      <c r="EQ90" s="575"/>
      <c r="ER90" s="575"/>
      <c r="ES90" s="575"/>
      <c r="ET90" s="575"/>
      <c r="EU90" s="575"/>
      <c r="EV90" s="575"/>
      <c r="EW90" s="575"/>
      <c r="EX90" s="52"/>
    </row>
    <row r="91" spans="1:154" ht="9" customHeight="1" thickBot="1">
      <c r="A91" s="583"/>
      <c r="B91" s="583"/>
      <c r="C91" s="573"/>
      <c r="D91" s="573"/>
      <c r="E91" s="386"/>
      <c r="F91" s="331"/>
      <c r="G91" s="331"/>
      <c r="H91" s="331"/>
      <c r="I91" s="331"/>
      <c r="J91" s="331"/>
      <c r="K91" s="331"/>
      <c r="L91" s="339"/>
      <c r="M91" s="339"/>
      <c r="N91" s="339"/>
      <c r="O91" s="339"/>
      <c r="P91" s="339"/>
      <c r="Q91" s="339"/>
      <c r="R91" s="339"/>
      <c r="S91" s="339"/>
      <c r="T91" s="339"/>
      <c r="U91" s="339"/>
      <c r="V91" s="339"/>
      <c r="W91" s="339"/>
      <c r="X91" s="339"/>
      <c r="Y91" s="339"/>
      <c r="Z91" s="339"/>
      <c r="AA91" s="339"/>
      <c r="AB91" s="339"/>
      <c r="AC91" s="339"/>
      <c r="AD91" s="392"/>
      <c r="AE91" s="392"/>
      <c r="AF91" s="355"/>
      <c r="AG91" s="355"/>
      <c r="AH91" s="355"/>
      <c r="AI91" s="355"/>
      <c r="AJ91" s="573"/>
      <c r="AK91" s="573"/>
      <c r="AL91" s="386"/>
      <c r="AM91" s="331"/>
      <c r="AN91" s="331"/>
      <c r="AO91" s="331"/>
      <c r="AP91" s="331"/>
      <c r="AQ91" s="331"/>
      <c r="AR91" s="331"/>
      <c r="AS91" s="579"/>
      <c r="AT91" s="579"/>
      <c r="AU91" s="579"/>
      <c r="AV91" s="579"/>
      <c r="AW91" s="579"/>
      <c r="AX91" s="579"/>
      <c r="AY91" s="579"/>
      <c r="AZ91" s="579"/>
      <c r="BA91" s="579"/>
      <c r="BB91" s="579"/>
      <c r="BC91" s="579"/>
      <c r="BD91" s="579"/>
      <c r="BE91" s="579"/>
      <c r="BF91" s="579"/>
      <c r="BG91" s="579"/>
      <c r="BH91" s="579"/>
      <c r="BI91" s="579"/>
      <c r="BJ91" s="579"/>
      <c r="BK91" s="392"/>
      <c r="BL91" s="392"/>
      <c r="BM91" s="332"/>
      <c r="BN91" s="332"/>
      <c r="BO91" s="332"/>
      <c r="BP91" s="332"/>
      <c r="BQ91" s="572"/>
      <c r="BR91" s="572"/>
      <c r="BS91" s="572"/>
      <c r="BT91" s="572"/>
      <c r="BU91" s="572"/>
      <c r="BV91" s="572"/>
      <c r="BW91" s="572"/>
      <c r="BX91" s="51"/>
      <c r="BY91" s="51"/>
      <c r="BZ91" s="52"/>
      <c r="CA91" s="54"/>
      <c r="CB91" s="54"/>
      <c r="CC91" s="571"/>
      <c r="CD91" s="571"/>
      <c r="CE91" s="347"/>
      <c r="CF91" s="398"/>
      <c r="CG91" s="398"/>
      <c r="CH91" s="398"/>
      <c r="CI91" s="398"/>
      <c r="CJ91" s="398"/>
      <c r="CK91" s="398"/>
      <c r="CL91" s="390"/>
      <c r="CM91" s="390"/>
      <c r="CN91" s="390"/>
      <c r="CO91" s="390"/>
      <c r="CP91" s="390"/>
      <c r="CQ91" s="390"/>
      <c r="CR91" s="390"/>
      <c r="CS91" s="390"/>
      <c r="CT91" s="390"/>
      <c r="CU91" s="390"/>
      <c r="CV91" s="390"/>
      <c r="CW91" s="390"/>
      <c r="CX91" s="390"/>
      <c r="CY91" s="390"/>
      <c r="CZ91" s="390"/>
      <c r="DA91" s="390"/>
      <c r="DB91" s="390"/>
      <c r="DC91" s="390"/>
      <c r="DD91" s="366"/>
      <c r="DE91" s="366"/>
      <c r="DF91" s="353"/>
      <c r="DG91" s="353"/>
      <c r="DH91" s="353"/>
      <c r="DI91" s="353"/>
      <c r="DJ91" s="571"/>
      <c r="DK91" s="571"/>
      <c r="DL91" s="347"/>
      <c r="DM91" s="398"/>
      <c r="DN91" s="398"/>
      <c r="DO91" s="398"/>
      <c r="DP91" s="398"/>
      <c r="DQ91" s="398"/>
      <c r="DR91" s="398"/>
      <c r="DS91" s="509"/>
      <c r="DT91" s="510"/>
      <c r="DU91" s="510"/>
      <c r="DV91" s="510"/>
      <c r="DW91" s="510"/>
      <c r="DX91" s="510"/>
      <c r="DY91" s="510"/>
      <c r="DZ91" s="510"/>
      <c r="EA91" s="510"/>
      <c r="EB91" s="510"/>
      <c r="EC91" s="510"/>
      <c r="ED91" s="510"/>
      <c r="EE91" s="510"/>
      <c r="EF91" s="510"/>
      <c r="EG91" s="510"/>
      <c r="EH91" s="510"/>
      <c r="EI91" s="510"/>
      <c r="EJ91" s="511"/>
      <c r="EK91" s="356"/>
      <c r="EL91" s="357"/>
      <c r="EM91" s="484"/>
      <c r="EN91" s="485"/>
      <c r="EO91" s="485"/>
      <c r="EP91" s="488"/>
      <c r="EQ91" s="575"/>
      <c r="ER91" s="575"/>
      <c r="ES91" s="575"/>
      <c r="ET91" s="575"/>
      <c r="EU91" s="575"/>
      <c r="EV91" s="575"/>
      <c r="EW91" s="575"/>
      <c r="EX91" s="52"/>
    </row>
    <row r="92" spans="1:154" ht="9" customHeight="1" thickBot="1">
      <c r="A92" s="583"/>
      <c r="B92" s="583"/>
      <c r="C92" s="573"/>
      <c r="D92" s="573"/>
      <c r="E92" s="386"/>
      <c r="F92" s="331" t="s">
        <v>6</v>
      </c>
      <c r="G92" s="331"/>
      <c r="H92" s="331"/>
      <c r="I92" s="331"/>
      <c r="J92" s="331"/>
      <c r="K92" s="331"/>
      <c r="L92" s="339" t="str">
        <f>IF('給与所得者の扶養控除等（異動）申告書'!I56="","",'給与所得者の扶養控除等（異動）申告書'!I56)</f>
        <v/>
      </c>
      <c r="M92" s="339"/>
      <c r="N92" s="339"/>
      <c r="O92" s="339"/>
      <c r="P92" s="339"/>
      <c r="Q92" s="339"/>
      <c r="R92" s="339"/>
      <c r="S92" s="339"/>
      <c r="T92" s="339"/>
      <c r="U92" s="339"/>
      <c r="V92" s="339"/>
      <c r="W92" s="339"/>
      <c r="X92" s="339"/>
      <c r="Y92" s="339"/>
      <c r="Z92" s="339"/>
      <c r="AA92" s="339"/>
      <c r="AB92" s="339"/>
      <c r="AC92" s="339"/>
      <c r="AD92" s="392"/>
      <c r="AE92" s="392"/>
      <c r="AF92" s="355"/>
      <c r="AG92" s="355"/>
      <c r="AH92" s="355"/>
      <c r="AI92" s="355"/>
      <c r="AJ92" s="573"/>
      <c r="AK92" s="573"/>
      <c r="AL92" s="386"/>
      <c r="AM92" s="331" t="s">
        <v>6</v>
      </c>
      <c r="AN92" s="331"/>
      <c r="AO92" s="331"/>
      <c r="AP92" s="331"/>
      <c r="AQ92" s="331"/>
      <c r="AR92" s="331"/>
      <c r="AS92" s="579"/>
      <c r="AT92" s="579"/>
      <c r="AU92" s="579"/>
      <c r="AV92" s="579"/>
      <c r="AW92" s="579"/>
      <c r="AX92" s="579"/>
      <c r="AY92" s="579"/>
      <c r="AZ92" s="579"/>
      <c r="BA92" s="579"/>
      <c r="BB92" s="579"/>
      <c r="BC92" s="579"/>
      <c r="BD92" s="579"/>
      <c r="BE92" s="579"/>
      <c r="BF92" s="579"/>
      <c r="BG92" s="579"/>
      <c r="BH92" s="579"/>
      <c r="BI92" s="579"/>
      <c r="BJ92" s="579"/>
      <c r="BK92" s="392"/>
      <c r="BL92" s="392"/>
      <c r="BM92" s="332"/>
      <c r="BN92" s="332"/>
      <c r="BO92" s="332"/>
      <c r="BP92" s="332"/>
      <c r="BQ92" s="572"/>
      <c r="BR92" s="572"/>
      <c r="BS92" s="572"/>
      <c r="BT92" s="572"/>
      <c r="BU92" s="572"/>
      <c r="BV92" s="572"/>
      <c r="BW92" s="572"/>
      <c r="BX92" s="51"/>
      <c r="BY92" s="51"/>
      <c r="BZ92" s="52"/>
      <c r="CA92" s="52"/>
      <c r="CB92" s="52"/>
      <c r="CC92" s="571"/>
      <c r="CD92" s="571"/>
      <c r="CE92" s="347"/>
      <c r="CF92" s="398" t="s">
        <v>6</v>
      </c>
      <c r="CG92" s="398"/>
      <c r="CH92" s="398"/>
      <c r="CI92" s="398"/>
      <c r="CJ92" s="398"/>
      <c r="CK92" s="398"/>
      <c r="CL92" s="390" t="str">
        <f>IF(L92="","",L92)</f>
        <v/>
      </c>
      <c r="CM92" s="390"/>
      <c r="CN92" s="390"/>
      <c r="CO92" s="390"/>
      <c r="CP92" s="390"/>
      <c r="CQ92" s="390"/>
      <c r="CR92" s="390"/>
      <c r="CS92" s="390"/>
      <c r="CT92" s="390"/>
      <c r="CU92" s="390"/>
      <c r="CV92" s="390"/>
      <c r="CW92" s="390"/>
      <c r="CX92" s="390"/>
      <c r="CY92" s="390"/>
      <c r="CZ92" s="390"/>
      <c r="DA92" s="390"/>
      <c r="DB92" s="390"/>
      <c r="DC92" s="390"/>
      <c r="DD92" s="366"/>
      <c r="DE92" s="366"/>
      <c r="DF92" s="353"/>
      <c r="DG92" s="353"/>
      <c r="DH92" s="353"/>
      <c r="DI92" s="353"/>
      <c r="DJ92" s="571"/>
      <c r="DK92" s="571"/>
      <c r="DL92" s="347"/>
      <c r="DM92" s="398" t="s">
        <v>6</v>
      </c>
      <c r="DN92" s="398"/>
      <c r="DO92" s="398"/>
      <c r="DP92" s="398"/>
      <c r="DQ92" s="398"/>
      <c r="DR92" s="398"/>
      <c r="DS92" s="566" t="str">
        <f>IF(AS92="","",AS92)</f>
        <v/>
      </c>
      <c r="DT92" s="515"/>
      <c r="DU92" s="515"/>
      <c r="DV92" s="515"/>
      <c r="DW92" s="515"/>
      <c r="DX92" s="515"/>
      <c r="DY92" s="515"/>
      <c r="DZ92" s="515"/>
      <c r="EA92" s="515"/>
      <c r="EB92" s="515"/>
      <c r="EC92" s="515"/>
      <c r="ED92" s="515"/>
      <c r="EE92" s="515"/>
      <c r="EF92" s="515"/>
      <c r="EG92" s="515"/>
      <c r="EH92" s="515"/>
      <c r="EI92" s="515"/>
      <c r="EJ92" s="516"/>
      <c r="EK92" s="356"/>
      <c r="EL92" s="357"/>
      <c r="EM92" s="484"/>
      <c r="EN92" s="485"/>
      <c r="EO92" s="485"/>
      <c r="EP92" s="488"/>
      <c r="EQ92" s="575"/>
      <c r="ER92" s="575"/>
      <c r="ES92" s="575"/>
      <c r="ET92" s="575"/>
      <c r="EU92" s="575"/>
      <c r="EV92" s="575"/>
      <c r="EW92" s="575"/>
      <c r="EX92" s="52"/>
    </row>
    <row r="93" spans="1:154" ht="9" customHeight="1" thickBot="1">
      <c r="A93" s="583"/>
      <c r="B93" s="583"/>
      <c r="C93" s="573"/>
      <c r="D93" s="573"/>
      <c r="E93" s="386"/>
      <c r="F93" s="331"/>
      <c r="G93" s="331"/>
      <c r="H93" s="331"/>
      <c r="I93" s="331"/>
      <c r="J93" s="331"/>
      <c r="K93" s="331"/>
      <c r="L93" s="339"/>
      <c r="M93" s="339"/>
      <c r="N93" s="339"/>
      <c r="O93" s="339"/>
      <c r="P93" s="339"/>
      <c r="Q93" s="339"/>
      <c r="R93" s="339"/>
      <c r="S93" s="339"/>
      <c r="T93" s="339"/>
      <c r="U93" s="339"/>
      <c r="V93" s="339"/>
      <c r="W93" s="339"/>
      <c r="X93" s="339"/>
      <c r="Y93" s="339"/>
      <c r="Z93" s="339"/>
      <c r="AA93" s="339"/>
      <c r="AB93" s="339"/>
      <c r="AC93" s="339"/>
      <c r="AD93" s="392"/>
      <c r="AE93" s="392"/>
      <c r="AF93" s="355"/>
      <c r="AG93" s="355"/>
      <c r="AH93" s="355"/>
      <c r="AI93" s="355"/>
      <c r="AJ93" s="573"/>
      <c r="AK93" s="573"/>
      <c r="AL93" s="386"/>
      <c r="AM93" s="331"/>
      <c r="AN93" s="331"/>
      <c r="AO93" s="331"/>
      <c r="AP93" s="331"/>
      <c r="AQ93" s="331"/>
      <c r="AR93" s="331"/>
      <c r="AS93" s="579"/>
      <c r="AT93" s="579"/>
      <c r="AU93" s="579"/>
      <c r="AV93" s="579"/>
      <c r="AW93" s="579"/>
      <c r="AX93" s="579"/>
      <c r="AY93" s="579"/>
      <c r="AZ93" s="579"/>
      <c r="BA93" s="579"/>
      <c r="BB93" s="579"/>
      <c r="BC93" s="579"/>
      <c r="BD93" s="579"/>
      <c r="BE93" s="579"/>
      <c r="BF93" s="579"/>
      <c r="BG93" s="579"/>
      <c r="BH93" s="579"/>
      <c r="BI93" s="579"/>
      <c r="BJ93" s="579"/>
      <c r="BK93" s="392"/>
      <c r="BL93" s="392"/>
      <c r="BM93" s="332"/>
      <c r="BN93" s="332"/>
      <c r="BO93" s="332"/>
      <c r="BP93" s="332"/>
      <c r="BQ93" s="572"/>
      <c r="BR93" s="572"/>
      <c r="BS93" s="572"/>
      <c r="BT93" s="572"/>
      <c r="BU93" s="572"/>
      <c r="BV93" s="572"/>
      <c r="BW93" s="572"/>
      <c r="BX93" s="51"/>
      <c r="BY93" s="51"/>
      <c r="BZ93" s="52"/>
      <c r="CA93" s="89"/>
      <c r="CB93" s="89"/>
      <c r="CC93" s="571"/>
      <c r="CD93" s="571"/>
      <c r="CE93" s="347"/>
      <c r="CF93" s="398"/>
      <c r="CG93" s="398"/>
      <c r="CH93" s="398"/>
      <c r="CI93" s="398"/>
      <c r="CJ93" s="398"/>
      <c r="CK93" s="398"/>
      <c r="CL93" s="390"/>
      <c r="CM93" s="390"/>
      <c r="CN93" s="390"/>
      <c r="CO93" s="390"/>
      <c r="CP93" s="390"/>
      <c r="CQ93" s="390"/>
      <c r="CR93" s="390"/>
      <c r="CS93" s="390"/>
      <c r="CT93" s="390"/>
      <c r="CU93" s="390"/>
      <c r="CV93" s="390"/>
      <c r="CW93" s="390"/>
      <c r="CX93" s="390"/>
      <c r="CY93" s="390"/>
      <c r="CZ93" s="390"/>
      <c r="DA93" s="390"/>
      <c r="DB93" s="390"/>
      <c r="DC93" s="390"/>
      <c r="DD93" s="366"/>
      <c r="DE93" s="366"/>
      <c r="DF93" s="353"/>
      <c r="DG93" s="353"/>
      <c r="DH93" s="353"/>
      <c r="DI93" s="353"/>
      <c r="DJ93" s="571"/>
      <c r="DK93" s="571"/>
      <c r="DL93" s="347"/>
      <c r="DM93" s="398"/>
      <c r="DN93" s="398"/>
      <c r="DO93" s="398"/>
      <c r="DP93" s="398"/>
      <c r="DQ93" s="398"/>
      <c r="DR93" s="398"/>
      <c r="DS93" s="340"/>
      <c r="DT93" s="341"/>
      <c r="DU93" s="341"/>
      <c r="DV93" s="341"/>
      <c r="DW93" s="341"/>
      <c r="DX93" s="341"/>
      <c r="DY93" s="341"/>
      <c r="DZ93" s="341"/>
      <c r="EA93" s="341"/>
      <c r="EB93" s="341"/>
      <c r="EC93" s="341"/>
      <c r="ED93" s="341"/>
      <c r="EE93" s="341"/>
      <c r="EF93" s="341"/>
      <c r="EG93" s="341"/>
      <c r="EH93" s="341"/>
      <c r="EI93" s="341"/>
      <c r="EJ93" s="342"/>
      <c r="EK93" s="356"/>
      <c r="EL93" s="357"/>
      <c r="EM93" s="484"/>
      <c r="EN93" s="485"/>
      <c r="EO93" s="485"/>
      <c r="EP93" s="488"/>
      <c r="EQ93" s="575"/>
      <c r="ER93" s="575"/>
      <c r="ES93" s="575"/>
      <c r="ET93" s="575"/>
      <c r="EU93" s="575"/>
      <c r="EV93" s="575"/>
      <c r="EW93" s="575"/>
      <c r="EX93" s="52"/>
    </row>
    <row r="94" spans="1:154" ht="9" customHeight="1" thickBot="1">
      <c r="A94" s="583"/>
      <c r="B94" s="583"/>
      <c r="C94" s="573"/>
      <c r="D94" s="573"/>
      <c r="E94" s="386"/>
      <c r="F94" s="331"/>
      <c r="G94" s="331"/>
      <c r="H94" s="331"/>
      <c r="I94" s="331"/>
      <c r="J94" s="331"/>
      <c r="K94" s="331"/>
      <c r="L94" s="339"/>
      <c r="M94" s="339"/>
      <c r="N94" s="339"/>
      <c r="O94" s="339"/>
      <c r="P94" s="339"/>
      <c r="Q94" s="339"/>
      <c r="R94" s="339"/>
      <c r="S94" s="339"/>
      <c r="T94" s="339"/>
      <c r="U94" s="339"/>
      <c r="V94" s="339"/>
      <c r="W94" s="339"/>
      <c r="X94" s="339"/>
      <c r="Y94" s="339"/>
      <c r="Z94" s="339"/>
      <c r="AA94" s="339"/>
      <c r="AB94" s="339"/>
      <c r="AC94" s="339"/>
      <c r="AD94" s="392"/>
      <c r="AE94" s="392"/>
      <c r="AF94" s="355"/>
      <c r="AG94" s="355"/>
      <c r="AH94" s="355"/>
      <c r="AI94" s="355"/>
      <c r="AJ94" s="573"/>
      <c r="AK94" s="573"/>
      <c r="AL94" s="386"/>
      <c r="AM94" s="331"/>
      <c r="AN94" s="331"/>
      <c r="AO94" s="331"/>
      <c r="AP94" s="331"/>
      <c r="AQ94" s="331"/>
      <c r="AR94" s="331"/>
      <c r="AS94" s="579"/>
      <c r="AT94" s="579"/>
      <c r="AU94" s="579"/>
      <c r="AV94" s="579"/>
      <c r="AW94" s="579"/>
      <c r="AX94" s="579"/>
      <c r="AY94" s="579"/>
      <c r="AZ94" s="579"/>
      <c r="BA94" s="579"/>
      <c r="BB94" s="579"/>
      <c r="BC94" s="579"/>
      <c r="BD94" s="579"/>
      <c r="BE94" s="579"/>
      <c r="BF94" s="579"/>
      <c r="BG94" s="579"/>
      <c r="BH94" s="579"/>
      <c r="BI94" s="579"/>
      <c r="BJ94" s="579"/>
      <c r="BK94" s="392"/>
      <c r="BL94" s="392"/>
      <c r="BM94" s="332"/>
      <c r="BN94" s="332"/>
      <c r="BO94" s="332"/>
      <c r="BP94" s="332"/>
      <c r="BQ94" s="572"/>
      <c r="BR94" s="572"/>
      <c r="BS94" s="572"/>
      <c r="BT94" s="572"/>
      <c r="BU94" s="572"/>
      <c r="BV94" s="572"/>
      <c r="BW94" s="572"/>
      <c r="BX94" s="51"/>
      <c r="BY94" s="51"/>
      <c r="BZ94" s="52"/>
      <c r="CA94" s="89"/>
      <c r="CB94" s="89"/>
      <c r="CC94" s="571"/>
      <c r="CD94" s="571"/>
      <c r="CE94" s="347"/>
      <c r="CF94" s="398"/>
      <c r="CG94" s="398"/>
      <c r="CH94" s="398"/>
      <c r="CI94" s="398"/>
      <c r="CJ94" s="398"/>
      <c r="CK94" s="398"/>
      <c r="CL94" s="390"/>
      <c r="CM94" s="390"/>
      <c r="CN94" s="390"/>
      <c r="CO94" s="390"/>
      <c r="CP94" s="390"/>
      <c r="CQ94" s="390"/>
      <c r="CR94" s="390"/>
      <c r="CS94" s="390"/>
      <c r="CT94" s="390"/>
      <c r="CU94" s="390"/>
      <c r="CV94" s="390"/>
      <c r="CW94" s="390"/>
      <c r="CX94" s="390"/>
      <c r="CY94" s="390"/>
      <c r="CZ94" s="390"/>
      <c r="DA94" s="390"/>
      <c r="DB94" s="390"/>
      <c r="DC94" s="390"/>
      <c r="DD94" s="366"/>
      <c r="DE94" s="366"/>
      <c r="DF94" s="353"/>
      <c r="DG94" s="353"/>
      <c r="DH94" s="353"/>
      <c r="DI94" s="353"/>
      <c r="DJ94" s="571"/>
      <c r="DK94" s="571"/>
      <c r="DL94" s="347"/>
      <c r="DM94" s="398"/>
      <c r="DN94" s="398"/>
      <c r="DO94" s="398"/>
      <c r="DP94" s="398"/>
      <c r="DQ94" s="398"/>
      <c r="DR94" s="398"/>
      <c r="DS94" s="509"/>
      <c r="DT94" s="510"/>
      <c r="DU94" s="510"/>
      <c r="DV94" s="510"/>
      <c r="DW94" s="510"/>
      <c r="DX94" s="510"/>
      <c r="DY94" s="510"/>
      <c r="DZ94" s="510"/>
      <c r="EA94" s="510"/>
      <c r="EB94" s="510"/>
      <c r="EC94" s="510"/>
      <c r="ED94" s="510"/>
      <c r="EE94" s="510"/>
      <c r="EF94" s="510"/>
      <c r="EG94" s="510"/>
      <c r="EH94" s="510"/>
      <c r="EI94" s="510"/>
      <c r="EJ94" s="511"/>
      <c r="EK94" s="358"/>
      <c r="EL94" s="359"/>
      <c r="EM94" s="489"/>
      <c r="EN94" s="490"/>
      <c r="EO94" s="490"/>
      <c r="EP94" s="491"/>
      <c r="EQ94" s="575"/>
      <c r="ER94" s="575"/>
      <c r="ES94" s="575"/>
      <c r="ET94" s="575"/>
      <c r="EU94" s="575"/>
      <c r="EV94" s="575"/>
      <c r="EW94" s="575"/>
      <c r="EX94" s="52"/>
    </row>
    <row r="95" spans="1:154" ht="9" customHeight="1" thickBot="1">
      <c r="A95" s="583"/>
      <c r="B95" s="583"/>
      <c r="C95" s="573"/>
      <c r="D95" s="573"/>
      <c r="E95" s="386"/>
      <c r="F95" s="331" t="s">
        <v>149</v>
      </c>
      <c r="G95" s="331"/>
      <c r="H95" s="331"/>
      <c r="I95" s="331"/>
      <c r="J95" s="331"/>
      <c r="K95" s="331"/>
      <c r="L95" s="355" t="str">
        <f>IF('給与所得者の扶養控除等（異動）申告書'!P56="","",'給与所得者の扶養控除等（異動）申告書'!P56)</f>
        <v/>
      </c>
      <c r="M95" s="355"/>
      <c r="N95" s="355" t="str">
        <f>IF('給与所得者の扶養控除等（異動）申告書'!Q56="","",'給与所得者の扶養控除等（異動）申告書'!Q56)</f>
        <v/>
      </c>
      <c r="O95" s="355"/>
      <c r="P95" s="355" t="str">
        <f>IF('給与所得者の扶養控除等（異動）申告書'!R56="","",'給与所得者の扶養控除等（異動）申告書'!R56)</f>
        <v/>
      </c>
      <c r="Q95" s="355"/>
      <c r="R95" s="355" t="str">
        <f>IF('給与所得者の扶養控除等（異動）申告書'!S56="","",'給与所得者の扶養控除等（異動）申告書'!S56)</f>
        <v/>
      </c>
      <c r="S95" s="355"/>
      <c r="T95" s="355" t="str">
        <f>IF('給与所得者の扶養控除等（異動）申告書'!T56="","",'給与所得者の扶養控除等（異動）申告書'!T56)</f>
        <v/>
      </c>
      <c r="U95" s="355"/>
      <c r="V95" s="355" t="str">
        <f>IF('給与所得者の扶養控除等（異動）申告書'!U56="","",'給与所得者の扶養控除等（異動）申告書'!U56)</f>
        <v/>
      </c>
      <c r="W95" s="355"/>
      <c r="X95" s="355" t="str">
        <f>IF('給与所得者の扶養控除等（異動）申告書'!V56="","",'給与所得者の扶養控除等（異動）申告書'!V56)</f>
        <v/>
      </c>
      <c r="Y95" s="355"/>
      <c r="Z95" s="355" t="str">
        <f>IF('給与所得者の扶養控除等（異動）申告書'!W56="","",'給与所得者の扶養控除等（異動）申告書'!W56)</f>
        <v/>
      </c>
      <c r="AA95" s="355"/>
      <c r="AB95" s="355" t="str">
        <f>IF('給与所得者の扶養控除等（異動）申告書'!X56="","",'給与所得者の扶養控除等（異動）申告書'!X56)</f>
        <v/>
      </c>
      <c r="AC95" s="355"/>
      <c r="AD95" s="355" t="str">
        <f>IF('給与所得者の扶養控除等（異動）申告書'!Y56="","",'給与所得者の扶養控除等（異動）申告書'!Y56)</f>
        <v/>
      </c>
      <c r="AE95" s="355"/>
      <c r="AF95" s="355" t="str">
        <f>IF('給与所得者の扶養控除等（異動）申告書'!Z56="","",'給与所得者の扶養控除等（異動）申告書'!Z56)</f>
        <v/>
      </c>
      <c r="AG95" s="355"/>
      <c r="AH95" s="355" t="str">
        <f>IF('給与所得者の扶養控除等（異動）申告書'!AA56="","",'給与所得者の扶養控除等（異動）申告書'!AA56)</f>
        <v/>
      </c>
      <c r="AI95" s="355"/>
      <c r="AJ95" s="573"/>
      <c r="AK95" s="573"/>
      <c r="AL95" s="386"/>
      <c r="AM95" s="331" t="s">
        <v>149</v>
      </c>
      <c r="AN95" s="331"/>
      <c r="AO95" s="331"/>
      <c r="AP95" s="331"/>
      <c r="AQ95" s="331"/>
      <c r="AR95" s="331"/>
      <c r="AS95" s="331"/>
      <c r="AT95" s="331"/>
      <c r="AU95" s="331"/>
      <c r="AV95" s="331"/>
      <c r="AW95" s="331"/>
      <c r="AX95" s="331"/>
      <c r="AY95" s="331"/>
      <c r="AZ95" s="331"/>
      <c r="BA95" s="331"/>
      <c r="BB95" s="331"/>
      <c r="BC95" s="332"/>
      <c r="BD95" s="332"/>
      <c r="BE95" s="332"/>
      <c r="BF95" s="332"/>
      <c r="BG95" s="332"/>
      <c r="BH95" s="332"/>
      <c r="BI95" s="332"/>
      <c r="BJ95" s="332"/>
      <c r="BK95" s="332"/>
      <c r="BL95" s="332"/>
      <c r="BM95" s="332"/>
      <c r="BN95" s="332"/>
      <c r="BO95" s="332"/>
      <c r="BP95" s="332"/>
      <c r="BQ95" s="572"/>
      <c r="BR95" s="572"/>
      <c r="BS95" s="572"/>
      <c r="BT95" s="572"/>
      <c r="BU95" s="572"/>
      <c r="BV95" s="572"/>
      <c r="BW95" s="572"/>
      <c r="BX95" s="51"/>
      <c r="BY95" s="51"/>
      <c r="BZ95" s="52"/>
      <c r="CA95" s="90"/>
      <c r="CB95" s="90"/>
      <c r="CC95" s="571"/>
      <c r="CD95" s="571"/>
      <c r="CE95" s="347"/>
      <c r="CF95" s="398" t="s">
        <v>149</v>
      </c>
      <c r="CG95" s="398"/>
      <c r="CH95" s="398"/>
      <c r="CI95" s="398"/>
      <c r="CJ95" s="398"/>
      <c r="CK95" s="398"/>
      <c r="CL95" s="353" t="str">
        <f>IF(L95="","",L95)</f>
        <v/>
      </c>
      <c r="CM95" s="353"/>
      <c r="CN95" s="353" t="str">
        <f>IF(N95="","",N95)</f>
        <v/>
      </c>
      <c r="CO95" s="353"/>
      <c r="CP95" s="353" t="str">
        <f>IF(P95="","",P95)</f>
        <v/>
      </c>
      <c r="CQ95" s="353"/>
      <c r="CR95" s="353" t="str">
        <f>IF(R95="","",R95)</f>
        <v/>
      </c>
      <c r="CS95" s="353"/>
      <c r="CT95" s="353" t="str">
        <f>IF(T95="","",T95)</f>
        <v/>
      </c>
      <c r="CU95" s="353"/>
      <c r="CV95" s="353" t="str">
        <f>IF(V95="","",V95)</f>
        <v/>
      </c>
      <c r="CW95" s="353"/>
      <c r="CX95" s="353" t="str">
        <f>IF(X95="","",X95)</f>
        <v/>
      </c>
      <c r="CY95" s="353"/>
      <c r="CZ95" s="353" t="str">
        <f>IF(Z95="","",Z95)</f>
        <v/>
      </c>
      <c r="DA95" s="353"/>
      <c r="DB95" s="353" t="str">
        <f>IF(AB95="","",AB95)</f>
        <v/>
      </c>
      <c r="DC95" s="353"/>
      <c r="DD95" s="353" t="str">
        <f>IF(AD95="","",AD95)</f>
        <v/>
      </c>
      <c r="DE95" s="353"/>
      <c r="DF95" s="353" t="str">
        <f>IF(AF95="","",AF95)</f>
        <v/>
      </c>
      <c r="DG95" s="353"/>
      <c r="DH95" s="353" t="str">
        <f>IF(AH95="","",AH95)</f>
        <v/>
      </c>
      <c r="DI95" s="353"/>
      <c r="DJ95" s="571"/>
      <c r="DK95" s="571"/>
      <c r="DL95" s="347"/>
      <c r="DM95" s="398" t="s">
        <v>149</v>
      </c>
      <c r="DN95" s="398"/>
      <c r="DO95" s="398"/>
      <c r="DP95" s="398"/>
      <c r="DQ95" s="398"/>
      <c r="DR95" s="398"/>
      <c r="DS95" s="564" t="str">
        <f>IF(AS95="","",AS95)</f>
        <v/>
      </c>
      <c r="DT95" s="565"/>
      <c r="DU95" s="564" t="str">
        <f>IF(AU95="","",AU95)</f>
        <v/>
      </c>
      <c r="DV95" s="565"/>
      <c r="DW95" s="564" t="str">
        <f>IF(AW95="","",AW95)</f>
        <v/>
      </c>
      <c r="DX95" s="565"/>
      <c r="DY95" s="564" t="str">
        <f>IF(AY95="","",AY95)</f>
        <v/>
      </c>
      <c r="DZ95" s="565"/>
      <c r="EA95" s="564" t="str">
        <f>IF(BA95="","",BA95)</f>
        <v/>
      </c>
      <c r="EB95" s="565"/>
      <c r="EC95" s="564" t="str">
        <f>IF(BC95="","",BC95)</f>
        <v/>
      </c>
      <c r="ED95" s="565"/>
      <c r="EE95" s="564" t="str">
        <f>IF(BE95="","",BE95)</f>
        <v/>
      </c>
      <c r="EF95" s="565"/>
      <c r="EG95" s="564" t="str">
        <f>IF(BG95="","",BG95)</f>
        <v/>
      </c>
      <c r="EH95" s="565"/>
      <c r="EI95" s="564" t="str">
        <f>IF(BI95="","",BI95)</f>
        <v/>
      </c>
      <c r="EJ95" s="565"/>
      <c r="EK95" s="564" t="str">
        <f>IF(BK95="","",BK95)</f>
        <v/>
      </c>
      <c r="EL95" s="565"/>
      <c r="EM95" s="564" t="str">
        <f>IF(BM95="","",BM95)</f>
        <v/>
      </c>
      <c r="EN95" s="565"/>
      <c r="EO95" s="564" t="str">
        <f>IF(BO95="","",BO95)</f>
        <v/>
      </c>
      <c r="EP95" s="565"/>
      <c r="EQ95" s="575"/>
      <c r="ER95" s="575"/>
      <c r="ES95" s="575"/>
      <c r="ET95" s="575"/>
      <c r="EU95" s="575"/>
      <c r="EV95" s="575"/>
      <c r="EW95" s="575"/>
      <c r="EX95" s="52"/>
    </row>
    <row r="96" spans="1:154" ht="9" customHeight="1" thickBot="1">
      <c r="A96" s="583"/>
      <c r="B96" s="583"/>
      <c r="C96" s="573"/>
      <c r="D96" s="573"/>
      <c r="E96" s="386"/>
      <c r="F96" s="331"/>
      <c r="G96" s="331"/>
      <c r="H96" s="331"/>
      <c r="I96" s="331"/>
      <c r="J96" s="331"/>
      <c r="K96" s="331"/>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573"/>
      <c r="AK96" s="573"/>
      <c r="AL96" s="386"/>
      <c r="AM96" s="331"/>
      <c r="AN96" s="331"/>
      <c r="AO96" s="331"/>
      <c r="AP96" s="331"/>
      <c r="AQ96" s="331"/>
      <c r="AR96" s="331"/>
      <c r="AS96" s="331"/>
      <c r="AT96" s="331"/>
      <c r="AU96" s="331"/>
      <c r="AV96" s="331"/>
      <c r="AW96" s="331"/>
      <c r="AX96" s="331"/>
      <c r="AY96" s="331"/>
      <c r="AZ96" s="331"/>
      <c r="BA96" s="331"/>
      <c r="BB96" s="331"/>
      <c r="BC96" s="332"/>
      <c r="BD96" s="332"/>
      <c r="BE96" s="332"/>
      <c r="BF96" s="332"/>
      <c r="BG96" s="332"/>
      <c r="BH96" s="332"/>
      <c r="BI96" s="332"/>
      <c r="BJ96" s="332"/>
      <c r="BK96" s="332"/>
      <c r="BL96" s="332"/>
      <c r="BM96" s="332"/>
      <c r="BN96" s="332"/>
      <c r="BO96" s="332"/>
      <c r="BP96" s="332"/>
      <c r="BQ96" s="572"/>
      <c r="BR96" s="572"/>
      <c r="BS96" s="572"/>
      <c r="BT96" s="572"/>
      <c r="BU96" s="572"/>
      <c r="BV96" s="572"/>
      <c r="BW96" s="572"/>
      <c r="BX96" s="51"/>
      <c r="BY96" s="51"/>
      <c r="BZ96" s="52"/>
      <c r="CA96" s="90"/>
      <c r="CB96" s="90"/>
      <c r="CC96" s="571"/>
      <c r="CD96" s="571"/>
      <c r="CE96" s="347"/>
      <c r="CF96" s="398"/>
      <c r="CG96" s="398"/>
      <c r="CH96" s="398"/>
      <c r="CI96" s="398"/>
      <c r="CJ96" s="398"/>
      <c r="CK96" s="398"/>
      <c r="CL96" s="353"/>
      <c r="CM96" s="353"/>
      <c r="CN96" s="353"/>
      <c r="CO96" s="353"/>
      <c r="CP96" s="353"/>
      <c r="CQ96" s="353"/>
      <c r="CR96" s="353"/>
      <c r="CS96" s="353"/>
      <c r="CT96" s="353"/>
      <c r="CU96" s="353"/>
      <c r="CV96" s="353"/>
      <c r="CW96" s="353"/>
      <c r="CX96" s="353"/>
      <c r="CY96" s="353"/>
      <c r="CZ96" s="353"/>
      <c r="DA96" s="353"/>
      <c r="DB96" s="353"/>
      <c r="DC96" s="353"/>
      <c r="DD96" s="353"/>
      <c r="DE96" s="353"/>
      <c r="DF96" s="353"/>
      <c r="DG96" s="353"/>
      <c r="DH96" s="353"/>
      <c r="DI96" s="353"/>
      <c r="DJ96" s="571"/>
      <c r="DK96" s="571"/>
      <c r="DL96" s="347"/>
      <c r="DM96" s="398"/>
      <c r="DN96" s="398"/>
      <c r="DO96" s="398"/>
      <c r="DP96" s="398"/>
      <c r="DQ96" s="398"/>
      <c r="DR96" s="398"/>
      <c r="DS96" s="484"/>
      <c r="DT96" s="488"/>
      <c r="DU96" s="484"/>
      <c r="DV96" s="488"/>
      <c r="DW96" s="484"/>
      <c r="DX96" s="488"/>
      <c r="DY96" s="484"/>
      <c r="DZ96" s="488"/>
      <c r="EA96" s="484"/>
      <c r="EB96" s="488"/>
      <c r="EC96" s="484"/>
      <c r="ED96" s="488"/>
      <c r="EE96" s="484"/>
      <c r="EF96" s="488"/>
      <c r="EG96" s="484"/>
      <c r="EH96" s="488"/>
      <c r="EI96" s="484"/>
      <c r="EJ96" s="488"/>
      <c r="EK96" s="484"/>
      <c r="EL96" s="488"/>
      <c r="EM96" s="484"/>
      <c r="EN96" s="488"/>
      <c r="EO96" s="484"/>
      <c r="EP96" s="488"/>
      <c r="EQ96" s="575"/>
      <c r="ER96" s="575"/>
      <c r="ES96" s="575"/>
      <c r="ET96" s="575"/>
      <c r="EU96" s="575"/>
      <c r="EV96" s="575"/>
      <c r="EW96" s="575"/>
      <c r="EX96" s="52"/>
    </row>
    <row r="97" spans="1:154" ht="9" customHeight="1" thickBot="1">
      <c r="A97" s="583"/>
      <c r="B97" s="583"/>
      <c r="C97" s="573"/>
      <c r="D97" s="573"/>
      <c r="E97" s="386"/>
      <c r="F97" s="331"/>
      <c r="G97" s="331"/>
      <c r="H97" s="331"/>
      <c r="I97" s="331"/>
      <c r="J97" s="331"/>
      <c r="K97" s="331"/>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573"/>
      <c r="AK97" s="573"/>
      <c r="AL97" s="386"/>
      <c r="AM97" s="331"/>
      <c r="AN97" s="331"/>
      <c r="AO97" s="331"/>
      <c r="AP97" s="331"/>
      <c r="AQ97" s="331"/>
      <c r="AR97" s="331"/>
      <c r="AS97" s="331"/>
      <c r="AT97" s="331"/>
      <c r="AU97" s="331"/>
      <c r="AV97" s="331"/>
      <c r="AW97" s="331"/>
      <c r="AX97" s="331"/>
      <c r="AY97" s="331"/>
      <c r="AZ97" s="331"/>
      <c r="BA97" s="331"/>
      <c r="BB97" s="331"/>
      <c r="BC97" s="332"/>
      <c r="BD97" s="332"/>
      <c r="BE97" s="332"/>
      <c r="BF97" s="332"/>
      <c r="BG97" s="332"/>
      <c r="BH97" s="332"/>
      <c r="BI97" s="332"/>
      <c r="BJ97" s="332"/>
      <c r="BK97" s="332"/>
      <c r="BL97" s="332"/>
      <c r="BM97" s="332"/>
      <c r="BN97" s="332"/>
      <c r="BO97" s="332"/>
      <c r="BP97" s="332"/>
      <c r="BQ97" s="572"/>
      <c r="BR97" s="572"/>
      <c r="BS97" s="572"/>
      <c r="BT97" s="572"/>
      <c r="BU97" s="572"/>
      <c r="BV97" s="572"/>
      <c r="BW97" s="572"/>
      <c r="BX97" s="51"/>
      <c r="BY97" s="51"/>
      <c r="BZ97" s="52"/>
      <c r="CA97" s="90"/>
      <c r="CB97" s="90"/>
      <c r="CC97" s="571"/>
      <c r="CD97" s="571"/>
      <c r="CE97" s="347"/>
      <c r="CF97" s="398"/>
      <c r="CG97" s="398"/>
      <c r="CH97" s="398"/>
      <c r="CI97" s="398"/>
      <c r="CJ97" s="398"/>
      <c r="CK97" s="398"/>
      <c r="CL97" s="353"/>
      <c r="CM97" s="353"/>
      <c r="CN97" s="353"/>
      <c r="CO97" s="353"/>
      <c r="CP97" s="353"/>
      <c r="CQ97" s="353"/>
      <c r="CR97" s="353"/>
      <c r="CS97" s="353"/>
      <c r="CT97" s="353"/>
      <c r="CU97" s="353"/>
      <c r="CV97" s="353"/>
      <c r="CW97" s="353"/>
      <c r="CX97" s="353"/>
      <c r="CY97" s="353"/>
      <c r="CZ97" s="353"/>
      <c r="DA97" s="353"/>
      <c r="DB97" s="353"/>
      <c r="DC97" s="353"/>
      <c r="DD97" s="353"/>
      <c r="DE97" s="353"/>
      <c r="DF97" s="353"/>
      <c r="DG97" s="353"/>
      <c r="DH97" s="353"/>
      <c r="DI97" s="353"/>
      <c r="DJ97" s="571"/>
      <c r="DK97" s="571"/>
      <c r="DL97" s="347"/>
      <c r="DM97" s="398"/>
      <c r="DN97" s="398"/>
      <c r="DO97" s="398"/>
      <c r="DP97" s="398"/>
      <c r="DQ97" s="398"/>
      <c r="DR97" s="398"/>
      <c r="DS97" s="489"/>
      <c r="DT97" s="491"/>
      <c r="DU97" s="489"/>
      <c r="DV97" s="491"/>
      <c r="DW97" s="489"/>
      <c r="DX97" s="491"/>
      <c r="DY97" s="489"/>
      <c r="DZ97" s="491"/>
      <c r="EA97" s="489"/>
      <c r="EB97" s="491"/>
      <c r="EC97" s="489"/>
      <c r="ED97" s="491"/>
      <c r="EE97" s="489"/>
      <c r="EF97" s="491"/>
      <c r="EG97" s="489"/>
      <c r="EH97" s="491"/>
      <c r="EI97" s="489"/>
      <c r="EJ97" s="491"/>
      <c r="EK97" s="489"/>
      <c r="EL97" s="491"/>
      <c r="EM97" s="489"/>
      <c r="EN97" s="491"/>
      <c r="EO97" s="489"/>
      <c r="EP97" s="491"/>
      <c r="EQ97" s="575"/>
      <c r="ER97" s="575"/>
      <c r="ES97" s="575"/>
      <c r="ET97" s="575"/>
      <c r="EU97" s="575"/>
      <c r="EV97" s="575"/>
      <c r="EW97" s="575"/>
      <c r="EX97" s="52"/>
    </row>
    <row r="98" spans="1:154" ht="9" customHeight="1" thickBot="1">
      <c r="A98" s="583"/>
      <c r="B98" s="583"/>
      <c r="C98" s="573" t="s">
        <v>153</v>
      </c>
      <c r="D98" s="573"/>
      <c r="E98" s="573"/>
      <c r="F98" s="573" t="s">
        <v>154</v>
      </c>
      <c r="G98" s="573"/>
      <c r="H98" s="573"/>
      <c r="I98" s="573" t="s">
        <v>155</v>
      </c>
      <c r="J98" s="573"/>
      <c r="K98" s="573"/>
      <c r="L98" s="573" t="s">
        <v>156</v>
      </c>
      <c r="M98" s="573"/>
      <c r="N98" s="573"/>
      <c r="O98" s="573" t="s">
        <v>17</v>
      </c>
      <c r="P98" s="573"/>
      <c r="Q98" s="573"/>
      <c r="R98" s="570" t="s">
        <v>157</v>
      </c>
      <c r="S98" s="570"/>
      <c r="T98" s="570"/>
      <c r="U98" s="570"/>
      <c r="V98" s="570"/>
      <c r="W98" s="570"/>
      <c r="X98" s="570"/>
      <c r="Y98" s="570"/>
      <c r="Z98" s="573" t="s">
        <v>340</v>
      </c>
      <c r="AA98" s="573"/>
      <c r="AB98" s="573"/>
      <c r="AC98" s="573"/>
      <c r="AD98" s="573" t="s">
        <v>341</v>
      </c>
      <c r="AE98" s="573"/>
      <c r="AF98" s="573"/>
      <c r="AG98" s="573"/>
      <c r="AH98" s="573" t="s">
        <v>339</v>
      </c>
      <c r="AI98" s="573"/>
      <c r="AJ98" s="573"/>
      <c r="AK98" s="589"/>
      <c r="AL98" s="589"/>
      <c r="AM98" s="589"/>
      <c r="AN98" s="386" t="s">
        <v>158</v>
      </c>
      <c r="AO98" s="386"/>
      <c r="AP98" s="386"/>
      <c r="AQ98" s="386"/>
      <c r="AR98" s="386"/>
      <c r="AS98" s="386"/>
      <c r="AT98" s="386"/>
      <c r="AU98" s="386"/>
      <c r="AV98" s="386"/>
      <c r="AW98" s="386"/>
      <c r="AX98" s="386"/>
      <c r="AY98" s="386"/>
      <c r="AZ98" s="386"/>
      <c r="BA98" s="386"/>
      <c r="BB98" s="386"/>
      <c r="BC98" s="386" t="s">
        <v>159</v>
      </c>
      <c r="BD98" s="386"/>
      <c r="BE98" s="386"/>
      <c r="BF98" s="386"/>
      <c r="BG98" s="386"/>
      <c r="BH98" s="386"/>
      <c r="BI98" s="386"/>
      <c r="BJ98" s="386"/>
      <c r="BK98" s="386"/>
      <c r="BL98" s="386"/>
      <c r="BM98" s="386"/>
      <c r="BN98" s="386"/>
      <c r="BO98" s="386"/>
      <c r="BP98" s="386"/>
      <c r="BQ98" s="386"/>
      <c r="BR98" s="386"/>
      <c r="BS98" s="386"/>
      <c r="BT98" s="386"/>
      <c r="BU98" s="386"/>
      <c r="BV98" s="386"/>
      <c r="BW98" s="386"/>
      <c r="BX98" s="51"/>
      <c r="BY98" s="51"/>
      <c r="BZ98" s="52"/>
      <c r="CA98" s="90"/>
      <c r="CB98" s="90"/>
      <c r="CC98" s="571" t="s">
        <v>153</v>
      </c>
      <c r="CD98" s="571"/>
      <c r="CE98" s="571"/>
      <c r="CF98" s="571" t="s">
        <v>154</v>
      </c>
      <c r="CG98" s="571"/>
      <c r="CH98" s="571"/>
      <c r="CI98" s="571" t="s">
        <v>155</v>
      </c>
      <c r="CJ98" s="571"/>
      <c r="CK98" s="571"/>
      <c r="CL98" s="571" t="s">
        <v>156</v>
      </c>
      <c r="CM98" s="571"/>
      <c r="CN98" s="571"/>
      <c r="CO98" s="571" t="s">
        <v>17</v>
      </c>
      <c r="CP98" s="571"/>
      <c r="CQ98" s="571"/>
      <c r="CR98" s="577" t="s">
        <v>157</v>
      </c>
      <c r="CS98" s="577"/>
      <c r="CT98" s="577"/>
      <c r="CU98" s="577"/>
      <c r="CV98" s="577"/>
      <c r="CW98" s="577"/>
      <c r="CX98" s="577"/>
      <c r="CY98" s="577"/>
      <c r="CZ98" s="760" t="s">
        <v>340</v>
      </c>
      <c r="DA98" s="761"/>
      <c r="DB98" s="761"/>
      <c r="DC98" s="762"/>
      <c r="DD98" s="760" t="s">
        <v>341</v>
      </c>
      <c r="DE98" s="761"/>
      <c r="DF98" s="761"/>
      <c r="DG98" s="762"/>
      <c r="DH98" s="571" t="s">
        <v>339</v>
      </c>
      <c r="DI98" s="571"/>
      <c r="DJ98" s="571"/>
      <c r="DK98" s="769"/>
      <c r="DL98" s="770"/>
      <c r="DM98" s="771"/>
      <c r="DN98" s="347" t="s">
        <v>158</v>
      </c>
      <c r="DO98" s="347"/>
      <c r="DP98" s="347"/>
      <c r="DQ98" s="347"/>
      <c r="DR98" s="347"/>
      <c r="DS98" s="347"/>
      <c r="DT98" s="347"/>
      <c r="DU98" s="347"/>
      <c r="DV98" s="347"/>
      <c r="DW98" s="347"/>
      <c r="DX98" s="347"/>
      <c r="DY98" s="347"/>
      <c r="DZ98" s="347"/>
      <c r="EA98" s="347"/>
      <c r="EB98" s="347"/>
      <c r="EC98" s="347" t="s">
        <v>159</v>
      </c>
      <c r="ED98" s="347"/>
      <c r="EE98" s="347"/>
      <c r="EF98" s="347"/>
      <c r="EG98" s="347"/>
      <c r="EH98" s="347"/>
      <c r="EI98" s="347"/>
      <c r="EJ98" s="347"/>
      <c r="EK98" s="347"/>
      <c r="EL98" s="347"/>
      <c r="EM98" s="347"/>
      <c r="EN98" s="347"/>
      <c r="EO98" s="347"/>
      <c r="EP98" s="347"/>
      <c r="EQ98" s="347"/>
      <c r="ER98" s="347"/>
      <c r="ES98" s="347"/>
      <c r="ET98" s="347"/>
      <c r="EU98" s="347"/>
      <c r="EV98" s="347"/>
      <c r="EW98" s="347"/>
      <c r="EX98" s="52"/>
    </row>
    <row r="99" spans="1:154" ht="9" customHeight="1" thickBot="1">
      <c r="A99" s="583"/>
      <c r="B99" s="583"/>
      <c r="C99" s="573"/>
      <c r="D99" s="573"/>
      <c r="E99" s="573"/>
      <c r="F99" s="573"/>
      <c r="G99" s="573"/>
      <c r="H99" s="573"/>
      <c r="I99" s="573"/>
      <c r="J99" s="573"/>
      <c r="K99" s="573"/>
      <c r="L99" s="573"/>
      <c r="M99" s="573"/>
      <c r="N99" s="573"/>
      <c r="O99" s="573"/>
      <c r="P99" s="573"/>
      <c r="Q99" s="573"/>
      <c r="R99" s="570"/>
      <c r="S99" s="570"/>
      <c r="T99" s="570"/>
      <c r="U99" s="570"/>
      <c r="V99" s="570"/>
      <c r="W99" s="570"/>
      <c r="X99" s="570"/>
      <c r="Y99" s="570"/>
      <c r="Z99" s="573"/>
      <c r="AA99" s="573"/>
      <c r="AB99" s="573"/>
      <c r="AC99" s="573"/>
      <c r="AD99" s="573"/>
      <c r="AE99" s="573"/>
      <c r="AF99" s="573"/>
      <c r="AG99" s="573"/>
      <c r="AH99" s="573"/>
      <c r="AI99" s="573"/>
      <c r="AJ99" s="573"/>
      <c r="AK99" s="589"/>
      <c r="AL99" s="589"/>
      <c r="AM99" s="589"/>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51"/>
      <c r="BY99" s="51"/>
      <c r="BZ99" s="52"/>
      <c r="CA99" s="90"/>
      <c r="CB99" s="90"/>
      <c r="CC99" s="571"/>
      <c r="CD99" s="571"/>
      <c r="CE99" s="571"/>
      <c r="CF99" s="571"/>
      <c r="CG99" s="571"/>
      <c r="CH99" s="571"/>
      <c r="CI99" s="571"/>
      <c r="CJ99" s="571"/>
      <c r="CK99" s="571"/>
      <c r="CL99" s="571"/>
      <c r="CM99" s="571"/>
      <c r="CN99" s="571"/>
      <c r="CO99" s="571"/>
      <c r="CP99" s="571"/>
      <c r="CQ99" s="571"/>
      <c r="CR99" s="577"/>
      <c r="CS99" s="577"/>
      <c r="CT99" s="577"/>
      <c r="CU99" s="577"/>
      <c r="CV99" s="577"/>
      <c r="CW99" s="577"/>
      <c r="CX99" s="577"/>
      <c r="CY99" s="577"/>
      <c r="CZ99" s="763"/>
      <c r="DA99" s="764"/>
      <c r="DB99" s="764"/>
      <c r="DC99" s="765"/>
      <c r="DD99" s="763"/>
      <c r="DE99" s="764"/>
      <c r="DF99" s="764"/>
      <c r="DG99" s="765"/>
      <c r="DH99" s="571"/>
      <c r="DI99" s="571"/>
      <c r="DJ99" s="571"/>
      <c r="DK99" s="772"/>
      <c r="DL99" s="773"/>
      <c r="DM99" s="774"/>
      <c r="DN99" s="347"/>
      <c r="DO99" s="347"/>
      <c r="DP99" s="347"/>
      <c r="DQ99" s="347"/>
      <c r="DR99" s="347"/>
      <c r="DS99" s="347"/>
      <c r="DT99" s="347"/>
      <c r="DU99" s="347"/>
      <c r="DV99" s="347"/>
      <c r="DW99" s="347"/>
      <c r="DX99" s="347"/>
      <c r="DY99" s="347"/>
      <c r="DZ99" s="347"/>
      <c r="EA99" s="347"/>
      <c r="EB99" s="347"/>
      <c r="EC99" s="347"/>
      <c r="ED99" s="347"/>
      <c r="EE99" s="347"/>
      <c r="EF99" s="347"/>
      <c r="EG99" s="347"/>
      <c r="EH99" s="347"/>
      <c r="EI99" s="347"/>
      <c r="EJ99" s="347"/>
      <c r="EK99" s="347"/>
      <c r="EL99" s="347"/>
      <c r="EM99" s="347"/>
      <c r="EN99" s="347"/>
      <c r="EO99" s="347"/>
      <c r="EP99" s="347"/>
      <c r="EQ99" s="347"/>
      <c r="ER99" s="347"/>
      <c r="ES99" s="347"/>
      <c r="ET99" s="347"/>
      <c r="EU99" s="347"/>
      <c r="EV99" s="347"/>
      <c r="EW99" s="347"/>
      <c r="EX99" s="52"/>
    </row>
    <row r="100" spans="1:154" ht="9" customHeight="1" thickBot="1">
      <c r="A100" s="141"/>
      <c r="B100" s="141"/>
      <c r="C100" s="573"/>
      <c r="D100" s="573"/>
      <c r="E100" s="573"/>
      <c r="F100" s="573"/>
      <c r="G100" s="573"/>
      <c r="H100" s="573"/>
      <c r="I100" s="573"/>
      <c r="J100" s="573"/>
      <c r="K100" s="573"/>
      <c r="L100" s="573"/>
      <c r="M100" s="573"/>
      <c r="N100" s="573"/>
      <c r="O100" s="573"/>
      <c r="P100" s="573"/>
      <c r="Q100" s="573"/>
      <c r="R100" s="573" t="s">
        <v>160</v>
      </c>
      <c r="S100" s="573"/>
      <c r="T100" s="573"/>
      <c r="U100" s="573"/>
      <c r="V100" s="573" t="s">
        <v>39</v>
      </c>
      <c r="W100" s="573"/>
      <c r="X100" s="573"/>
      <c r="Y100" s="573"/>
      <c r="Z100" s="573"/>
      <c r="AA100" s="573"/>
      <c r="AB100" s="573"/>
      <c r="AC100" s="573"/>
      <c r="AD100" s="573"/>
      <c r="AE100" s="573"/>
      <c r="AF100" s="573"/>
      <c r="AG100" s="573"/>
      <c r="AH100" s="573"/>
      <c r="AI100" s="573"/>
      <c r="AJ100" s="573"/>
      <c r="AK100" s="589"/>
      <c r="AL100" s="589"/>
      <c r="AM100" s="589"/>
      <c r="AN100" s="386" t="s">
        <v>161</v>
      </c>
      <c r="AO100" s="386"/>
      <c r="AP100" s="386"/>
      <c r="AQ100" s="386" t="s">
        <v>162</v>
      </c>
      <c r="AR100" s="386"/>
      <c r="AS100" s="386"/>
      <c r="AT100" s="386" t="s">
        <v>11</v>
      </c>
      <c r="AU100" s="386"/>
      <c r="AV100" s="386"/>
      <c r="AW100" s="386" t="s">
        <v>12</v>
      </c>
      <c r="AX100" s="386"/>
      <c r="AY100" s="386"/>
      <c r="AZ100" s="386" t="s">
        <v>43</v>
      </c>
      <c r="BA100" s="386"/>
      <c r="BB100" s="386"/>
      <c r="BC100" s="386" t="s">
        <v>338</v>
      </c>
      <c r="BD100" s="386"/>
      <c r="BE100" s="386"/>
      <c r="BF100" s="386"/>
      <c r="BG100" s="386"/>
      <c r="BH100" s="386"/>
      <c r="BI100" s="386"/>
      <c r="BJ100" s="386"/>
      <c r="BK100" s="386"/>
      <c r="BL100" s="386"/>
      <c r="BM100" s="386"/>
      <c r="BN100" s="386"/>
      <c r="BO100" s="386" t="s">
        <v>11</v>
      </c>
      <c r="BP100" s="386"/>
      <c r="BQ100" s="386"/>
      <c r="BR100" s="386" t="s">
        <v>12</v>
      </c>
      <c r="BS100" s="386"/>
      <c r="BT100" s="386"/>
      <c r="BU100" s="386" t="s">
        <v>43</v>
      </c>
      <c r="BV100" s="386"/>
      <c r="BW100" s="386"/>
      <c r="BX100" s="51"/>
      <c r="BY100" s="51"/>
      <c r="BZ100" s="52"/>
      <c r="CA100" s="90"/>
      <c r="CB100" s="90"/>
      <c r="CC100" s="571"/>
      <c r="CD100" s="571"/>
      <c r="CE100" s="571"/>
      <c r="CF100" s="571"/>
      <c r="CG100" s="571"/>
      <c r="CH100" s="571"/>
      <c r="CI100" s="571"/>
      <c r="CJ100" s="571"/>
      <c r="CK100" s="571"/>
      <c r="CL100" s="571"/>
      <c r="CM100" s="571"/>
      <c r="CN100" s="571"/>
      <c r="CO100" s="571"/>
      <c r="CP100" s="571"/>
      <c r="CQ100" s="571"/>
      <c r="CR100" s="571" t="s">
        <v>160</v>
      </c>
      <c r="CS100" s="571"/>
      <c r="CT100" s="571"/>
      <c r="CU100" s="571"/>
      <c r="CV100" s="571" t="s">
        <v>39</v>
      </c>
      <c r="CW100" s="571"/>
      <c r="CX100" s="571"/>
      <c r="CY100" s="571"/>
      <c r="CZ100" s="763"/>
      <c r="DA100" s="764"/>
      <c r="DB100" s="764"/>
      <c r="DC100" s="765"/>
      <c r="DD100" s="763"/>
      <c r="DE100" s="764"/>
      <c r="DF100" s="764"/>
      <c r="DG100" s="765"/>
      <c r="DH100" s="571"/>
      <c r="DI100" s="571"/>
      <c r="DJ100" s="571"/>
      <c r="DK100" s="772"/>
      <c r="DL100" s="773"/>
      <c r="DM100" s="774"/>
      <c r="DN100" s="347" t="s">
        <v>161</v>
      </c>
      <c r="DO100" s="347"/>
      <c r="DP100" s="347"/>
      <c r="DQ100" s="347" t="s">
        <v>162</v>
      </c>
      <c r="DR100" s="347"/>
      <c r="DS100" s="347"/>
      <c r="DT100" s="347" t="s">
        <v>11</v>
      </c>
      <c r="DU100" s="347"/>
      <c r="DV100" s="347"/>
      <c r="DW100" s="347" t="s">
        <v>12</v>
      </c>
      <c r="DX100" s="347"/>
      <c r="DY100" s="347"/>
      <c r="DZ100" s="347" t="s">
        <v>43</v>
      </c>
      <c r="EA100" s="347"/>
      <c r="EB100" s="347"/>
      <c r="EC100" s="461" t="s">
        <v>338</v>
      </c>
      <c r="ED100" s="462"/>
      <c r="EE100" s="462"/>
      <c r="EF100" s="462"/>
      <c r="EG100" s="462"/>
      <c r="EH100" s="462"/>
      <c r="EI100" s="462"/>
      <c r="EJ100" s="462"/>
      <c r="EK100" s="462"/>
      <c r="EL100" s="462"/>
      <c r="EM100" s="462"/>
      <c r="EN100" s="463"/>
      <c r="EO100" s="347" t="s">
        <v>11</v>
      </c>
      <c r="EP100" s="347"/>
      <c r="EQ100" s="347"/>
      <c r="ER100" s="347" t="s">
        <v>12</v>
      </c>
      <c r="ES100" s="347"/>
      <c r="ET100" s="347"/>
      <c r="EU100" s="347" t="s">
        <v>43</v>
      </c>
      <c r="EV100" s="347"/>
      <c r="EW100" s="347"/>
      <c r="EX100" s="52"/>
    </row>
    <row r="101" spans="1:154" ht="9" customHeight="1" thickBot="1">
      <c r="A101" s="580" t="s">
        <v>240</v>
      </c>
      <c r="B101" s="580"/>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89"/>
      <c r="AL101" s="589"/>
      <c r="AM101" s="589"/>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51"/>
      <c r="BY101" s="51"/>
      <c r="BZ101" s="52"/>
      <c r="CA101" s="581" t="s">
        <v>240</v>
      </c>
      <c r="CB101" s="581"/>
      <c r="CC101" s="571"/>
      <c r="CD101" s="571"/>
      <c r="CE101" s="571"/>
      <c r="CF101" s="571"/>
      <c r="CG101" s="571"/>
      <c r="CH101" s="571"/>
      <c r="CI101" s="571"/>
      <c r="CJ101" s="571"/>
      <c r="CK101" s="571"/>
      <c r="CL101" s="571"/>
      <c r="CM101" s="571"/>
      <c r="CN101" s="571"/>
      <c r="CO101" s="571"/>
      <c r="CP101" s="571"/>
      <c r="CQ101" s="571"/>
      <c r="CR101" s="571"/>
      <c r="CS101" s="571"/>
      <c r="CT101" s="571"/>
      <c r="CU101" s="571"/>
      <c r="CV101" s="571"/>
      <c r="CW101" s="571"/>
      <c r="CX101" s="571"/>
      <c r="CY101" s="571"/>
      <c r="CZ101" s="763"/>
      <c r="DA101" s="764"/>
      <c r="DB101" s="764"/>
      <c r="DC101" s="765"/>
      <c r="DD101" s="763"/>
      <c r="DE101" s="764"/>
      <c r="DF101" s="764"/>
      <c r="DG101" s="765"/>
      <c r="DH101" s="571"/>
      <c r="DI101" s="571"/>
      <c r="DJ101" s="571"/>
      <c r="DK101" s="772"/>
      <c r="DL101" s="773"/>
      <c r="DM101" s="774"/>
      <c r="DN101" s="347"/>
      <c r="DO101" s="347"/>
      <c r="DP101" s="347"/>
      <c r="DQ101" s="347"/>
      <c r="DR101" s="347"/>
      <c r="DS101" s="347"/>
      <c r="DT101" s="347"/>
      <c r="DU101" s="347"/>
      <c r="DV101" s="347"/>
      <c r="DW101" s="347"/>
      <c r="DX101" s="347"/>
      <c r="DY101" s="347"/>
      <c r="DZ101" s="347"/>
      <c r="EA101" s="347"/>
      <c r="EB101" s="347"/>
      <c r="EC101" s="464"/>
      <c r="ED101" s="465"/>
      <c r="EE101" s="465"/>
      <c r="EF101" s="465"/>
      <c r="EG101" s="465"/>
      <c r="EH101" s="465"/>
      <c r="EI101" s="465"/>
      <c r="EJ101" s="465"/>
      <c r="EK101" s="465"/>
      <c r="EL101" s="465"/>
      <c r="EM101" s="465"/>
      <c r="EN101" s="466"/>
      <c r="EO101" s="347"/>
      <c r="EP101" s="347"/>
      <c r="EQ101" s="347"/>
      <c r="ER101" s="347"/>
      <c r="ES101" s="347"/>
      <c r="ET101" s="347"/>
      <c r="EU101" s="347"/>
      <c r="EV101" s="347"/>
      <c r="EW101" s="347"/>
      <c r="EX101" s="52"/>
    </row>
    <row r="102" spans="1:154" ht="9" customHeight="1" thickBot="1">
      <c r="A102" s="580"/>
      <c r="B102" s="580"/>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89"/>
      <c r="AL102" s="589"/>
      <c r="AM102" s="589"/>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51"/>
      <c r="BY102" s="51"/>
      <c r="BZ102" s="52"/>
      <c r="CA102" s="581"/>
      <c r="CB102" s="581"/>
      <c r="CC102" s="571"/>
      <c r="CD102" s="571"/>
      <c r="CE102" s="571"/>
      <c r="CF102" s="571"/>
      <c r="CG102" s="571"/>
      <c r="CH102" s="571"/>
      <c r="CI102" s="571"/>
      <c r="CJ102" s="571"/>
      <c r="CK102" s="571"/>
      <c r="CL102" s="571"/>
      <c r="CM102" s="571"/>
      <c r="CN102" s="571"/>
      <c r="CO102" s="571"/>
      <c r="CP102" s="571"/>
      <c r="CQ102" s="571"/>
      <c r="CR102" s="571"/>
      <c r="CS102" s="571"/>
      <c r="CT102" s="571"/>
      <c r="CU102" s="571"/>
      <c r="CV102" s="571"/>
      <c r="CW102" s="571"/>
      <c r="CX102" s="571"/>
      <c r="CY102" s="571"/>
      <c r="CZ102" s="766"/>
      <c r="DA102" s="767"/>
      <c r="DB102" s="767"/>
      <c r="DC102" s="768"/>
      <c r="DD102" s="766"/>
      <c r="DE102" s="767"/>
      <c r="DF102" s="767"/>
      <c r="DG102" s="768"/>
      <c r="DH102" s="571"/>
      <c r="DI102" s="571"/>
      <c r="DJ102" s="571"/>
      <c r="DK102" s="772"/>
      <c r="DL102" s="773"/>
      <c r="DM102" s="774"/>
      <c r="DN102" s="347"/>
      <c r="DO102" s="347"/>
      <c r="DP102" s="347"/>
      <c r="DQ102" s="347"/>
      <c r="DR102" s="347"/>
      <c r="DS102" s="347"/>
      <c r="DT102" s="347"/>
      <c r="DU102" s="347"/>
      <c r="DV102" s="347"/>
      <c r="DW102" s="347"/>
      <c r="DX102" s="347"/>
      <c r="DY102" s="347"/>
      <c r="DZ102" s="347"/>
      <c r="EA102" s="347"/>
      <c r="EB102" s="347"/>
      <c r="EC102" s="757"/>
      <c r="ED102" s="468"/>
      <c r="EE102" s="468"/>
      <c r="EF102" s="468"/>
      <c r="EG102" s="468"/>
      <c r="EH102" s="468"/>
      <c r="EI102" s="468"/>
      <c r="EJ102" s="468"/>
      <c r="EK102" s="468"/>
      <c r="EL102" s="468"/>
      <c r="EM102" s="468"/>
      <c r="EN102" s="758"/>
      <c r="EO102" s="347"/>
      <c r="EP102" s="347"/>
      <c r="EQ102" s="347"/>
      <c r="ER102" s="347"/>
      <c r="ES102" s="347"/>
      <c r="ET102" s="347"/>
      <c r="EU102" s="347"/>
      <c r="EV102" s="347"/>
      <c r="EW102" s="347"/>
      <c r="EX102" s="52"/>
    </row>
    <row r="103" spans="1:154" ht="9" customHeight="1" thickBot="1">
      <c r="A103" s="582" t="s">
        <v>241</v>
      </c>
      <c r="B103" s="582"/>
      <c r="C103" s="355" t="str">
        <f>IF(所得税源泉徴収簿!BO4&lt;所得税源泉徴収簿!BO2,"○","")</f>
        <v/>
      </c>
      <c r="D103" s="355"/>
      <c r="E103" s="355"/>
      <c r="F103" s="332"/>
      <c r="G103" s="332"/>
      <c r="H103" s="332"/>
      <c r="I103" s="332"/>
      <c r="J103" s="332"/>
      <c r="K103" s="332"/>
      <c r="L103" s="332"/>
      <c r="M103" s="332"/>
      <c r="N103" s="332"/>
      <c r="O103" s="355" t="str">
        <f>IF(所得税源泉徴収簿!A2="乙欄","○","")</f>
        <v/>
      </c>
      <c r="P103" s="355"/>
      <c r="Q103" s="355"/>
      <c r="R103" s="355" t="str">
        <f>IF('給与所得者の扶養控除等（異動）申告書'!BP55,IF('給与所得者の扶養控除等（異動）申告書'!BP69="○","○",""),"")</f>
        <v/>
      </c>
      <c r="S103" s="355"/>
      <c r="T103" s="355"/>
      <c r="U103" s="355"/>
      <c r="V103" s="355" t="str">
        <f>IF('給与所得者の扶養控除等（異動）申告書'!BP55,IF('給与所得者の扶養控除等（異動）申告書'!BP71="○","○",""),"")</f>
        <v/>
      </c>
      <c r="W103" s="355"/>
      <c r="X103" s="355"/>
      <c r="Y103" s="355"/>
      <c r="Z103" s="355" t="str">
        <f>IF('給与所得者の扶養控除等（異動）申告書'!BP57,"○","")</f>
        <v/>
      </c>
      <c r="AA103" s="355"/>
      <c r="AB103" s="355"/>
      <c r="AC103" s="355"/>
      <c r="AD103" s="355" t="str">
        <f>IF('給与所得者の扶養控除等（異動）申告書'!BP59,"○","")</f>
        <v/>
      </c>
      <c r="AE103" s="355"/>
      <c r="AF103" s="355"/>
      <c r="AG103" s="355"/>
      <c r="AH103" s="355" t="str">
        <f>IF('給与所得者の扶養控除等（異動）申告書'!BP61,"○","")</f>
        <v/>
      </c>
      <c r="AI103" s="355"/>
      <c r="AJ103" s="355"/>
      <c r="AK103" s="589"/>
      <c r="AL103" s="589"/>
      <c r="AM103" s="589"/>
      <c r="AN103" s="332"/>
      <c r="AO103" s="332"/>
      <c r="AP103" s="332"/>
      <c r="AQ103" s="332"/>
      <c r="AR103" s="332"/>
      <c r="AS103" s="332"/>
      <c r="AT103" s="332">
        <v>4</v>
      </c>
      <c r="AU103" s="332"/>
      <c r="AV103" s="332"/>
      <c r="AW103" s="332"/>
      <c r="AX103" s="332"/>
      <c r="AY103" s="332"/>
      <c r="AZ103" s="332"/>
      <c r="BA103" s="332"/>
      <c r="BB103" s="332"/>
      <c r="BC103" s="355" t="str">
        <f>IF(所得税源泉徴収簿!AU5="","",所得税源泉徴収簿!AU5)</f>
        <v>昭和</v>
      </c>
      <c r="BD103" s="355"/>
      <c r="BE103" s="355"/>
      <c r="BF103" s="355"/>
      <c r="BG103" s="355"/>
      <c r="BH103" s="355"/>
      <c r="BI103" s="355"/>
      <c r="BJ103" s="355"/>
      <c r="BK103" s="355"/>
      <c r="BL103" s="355"/>
      <c r="BM103" s="355"/>
      <c r="BN103" s="355"/>
      <c r="BO103" s="355" t="str">
        <f>IF(所得税源泉徴収簿!AW5="","",所得税源泉徴収簿!AW5)</f>
        <v/>
      </c>
      <c r="BP103" s="355"/>
      <c r="BQ103" s="355"/>
      <c r="BR103" s="355" t="str">
        <f>IF(所得税源泉徴収簿!AY5="","",所得税源泉徴収簿!AY5)</f>
        <v/>
      </c>
      <c r="BS103" s="355"/>
      <c r="BT103" s="355"/>
      <c r="BU103" s="355" t="str">
        <f>IF(所得税源泉徴収簿!BA5="","",所得税源泉徴収簿!BA5)</f>
        <v/>
      </c>
      <c r="BV103" s="355"/>
      <c r="BW103" s="355"/>
      <c r="BX103" s="51"/>
      <c r="BY103" s="51"/>
      <c r="BZ103" s="52"/>
      <c r="CA103" s="588" t="s">
        <v>241</v>
      </c>
      <c r="CB103" s="588"/>
      <c r="CC103" s="353" t="str">
        <f>IF(C103="","",C103)</f>
        <v/>
      </c>
      <c r="CD103" s="353"/>
      <c r="CE103" s="353"/>
      <c r="CF103" s="353" t="str">
        <f>IF(F103="","",F103)</f>
        <v/>
      </c>
      <c r="CG103" s="353"/>
      <c r="CH103" s="353"/>
      <c r="CI103" s="564" t="str">
        <f>IF(I103="","",I103)</f>
        <v/>
      </c>
      <c r="CJ103" s="574"/>
      <c r="CK103" s="565"/>
      <c r="CL103" s="353" t="str">
        <f>IF(L103="","",L103)</f>
        <v/>
      </c>
      <c r="CM103" s="353"/>
      <c r="CN103" s="353"/>
      <c r="CO103" s="564" t="str">
        <f>IF(O103="","",O103)</f>
        <v/>
      </c>
      <c r="CP103" s="574"/>
      <c r="CQ103" s="565"/>
      <c r="CR103" s="353" t="str">
        <f>IF(R103="","",R103)</f>
        <v/>
      </c>
      <c r="CS103" s="353"/>
      <c r="CT103" s="353"/>
      <c r="CU103" s="353"/>
      <c r="CV103" s="353" t="str">
        <f>IF(V103="","",V103)</f>
        <v/>
      </c>
      <c r="CW103" s="353"/>
      <c r="CX103" s="353"/>
      <c r="CY103" s="353"/>
      <c r="CZ103" s="353" t="str">
        <f>IF(Z103="","",Z103)</f>
        <v/>
      </c>
      <c r="DA103" s="353"/>
      <c r="DB103" s="353"/>
      <c r="DC103" s="353"/>
      <c r="DD103" s="353" t="str">
        <f>IF(AD103="","",AD103)</f>
        <v/>
      </c>
      <c r="DE103" s="353"/>
      <c r="DF103" s="353"/>
      <c r="DG103" s="353"/>
      <c r="DH103" s="353" t="str">
        <f>IF(AH103="","",AH103)</f>
        <v/>
      </c>
      <c r="DI103" s="353"/>
      <c r="DJ103" s="353"/>
      <c r="DK103" s="772"/>
      <c r="DL103" s="773"/>
      <c r="DM103" s="774"/>
      <c r="DN103" s="353" t="str">
        <f>IF(AN103="","",AN103)</f>
        <v/>
      </c>
      <c r="DO103" s="353"/>
      <c r="DP103" s="353"/>
      <c r="DQ103" s="564" t="str">
        <f>IF(AQ103="","",AQ103)</f>
        <v/>
      </c>
      <c r="DR103" s="574"/>
      <c r="DS103" s="565"/>
      <c r="DT103" s="398">
        <f>IF(AT103="","",AT103)</f>
        <v>4</v>
      </c>
      <c r="DU103" s="398"/>
      <c r="DV103" s="398"/>
      <c r="DW103" s="353" t="str">
        <f>IF(AW103="","",AW103)</f>
        <v/>
      </c>
      <c r="DX103" s="353"/>
      <c r="DY103" s="353"/>
      <c r="DZ103" s="353" t="str">
        <f>IF(AZ103="","",AZ103)</f>
        <v/>
      </c>
      <c r="EA103" s="353"/>
      <c r="EB103" s="353"/>
      <c r="EC103" s="564" t="str">
        <f>IF(BC103="","",BC103)</f>
        <v>昭和</v>
      </c>
      <c r="ED103" s="574"/>
      <c r="EE103" s="574"/>
      <c r="EF103" s="574"/>
      <c r="EG103" s="574"/>
      <c r="EH103" s="574"/>
      <c r="EI103" s="574"/>
      <c r="EJ103" s="574"/>
      <c r="EK103" s="574"/>
      <c r="EL103" s="574"/>
      <c r="EM103" s="574"/>
      <c r="EN103" s="565"/>
      <c r="EO103" s="564" t="str">
        <f>IF(BO103="","",BO103)</f>
        <v/>
      </c>
      <c r="EP103" s="574"/>
      <c r="EQ103" s="565"/>
      <c r="ER103" s="353" t="str">
        <f>IF(BR103="","",BR103)</f>
        <v/>
      </c>
      <c r="ES103" s="353"/>
      <c r="ET103" s="353"/>
      <c r="EU103" s="564" t="str">
        <f>IF(BU103="","",BU103)</f>
        <v/>
      </c>
      <c r="EV103" s="574"/>
      <c r="EW103" s="565"/>
      <c r="EX103" s="52"/>
    </row>
    <row r="104" spans="1:154" ht="9" customHeight="1" thickBot="1">
      <c r="A104" s="582"/>
      <c r="B104" s="582"/>
      <c r="C104" s="355"/>
      <c r="D104" s="355"/>
      <c r="E104" s="355"/>
      <c r="F104" s="332"/>
      <c r="G104" s="332"/>
      <c r="H104" s="332"/>
      <c r="I104" s="332"/>
      <c r="J104" s="332"/>
      <c r="K104" s="332"/>
      <c r="L104" s="332"/>
      <c r="M104" s="332"/>
      <c r="N104" s="332"/>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589"/>
      <c r="AL104" s="589"/>
      <c r="AM104" s="589"/>
      <c r="AN104" s="332"/>
      <c r="AO104" s="332"/>
      <c r="AP104" s="332"/>
      <c r="AQ104" s="332"/>
      <c r="AR104" s="332"/>
      <c r="AS104" s="332"/>
      <c r="AT104" s="332"/>
      <c r="AU104" s="332"/>
      <c r="AV104" s="332"/>
      <c r="AW104" s="332"/>
      <c r="AX104" s="332"/>
      <c r="AY104" s="332"/>
      <c r="AZ104" s="332"/>
      <c r="BA104" s="332"/>
      <c r="BB104" s="332"/>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51"/>
      <c r="BY104" s="51"/>
      <c r="BZ104" s="52"/>
      <c r="CA104" s="588"/>
      <c r="CB104" s="588"/>
      <c r="CC104" s="353"/>
      <c r="CD104" s="353"/>
      <c r="CE104" s="353"/>
      <c r="CF104" s="353"/>
      <c r="CG104" s="353"/>
      <c r="CH104" s="353"/>
      <c r="CI104" s="489"/>
      <c r="CJ104" s="490"/>
      <c r="CK104" s="491"/>
      <c r="CL104" s="353"/>
      <c r="CM104" s="353"/>
      <c r="CN104" s="353"/>
      <c r="CO104" s="489"/>
      <c r="CP104" s="490"/>
      <c r="CQ104" s="491"/>
      <c r="CR104" s="353"/>
      <c r="CS104" s="353"/>
      <c r="CT104" s="353"/>
      <c r="CU104" s="353"/>
      <c r="CV104" s="353"/>
      <c r="CW104" s="353"/>
      <c r="CX104" s="353"/>
      <c r="CY104" s="353"/>
      <c r="CZ104" s="353"/>
      <c r="DA104" s="353"/>
      <c r="DB104" s="353"/>
      <c r="DC104" s="353"/>
      <c r="DD104" s="353"/>
      <c r="DE104" s="353"/>
      <c r="DF104" s="353"/>
      <c r="DG104" s="353"/>
      <c r="DH104" s="353"/>
      <c r="DI104" s="353"/>
      <c r="DJ104" s="353"/>
      <c r="DK104" s="775"/>
      <c r="DL104" s="776"/>
      <c r="DM104" s="777"/>
      <c r="DN104" s="353"/>
      <c r="DO104" s="353"/>
      <c r="DP104" s="353"/>
      <c r="DQ104" s="489"/>
      <c r="DR104" s="490"/>
      <c r="DS104" s="491"/>
      <c r="DT104" s="398"/>
      <c r="DU104" s="398"/>
      <c r="DV104" s="398"/>
      <c r="DW104" s="353"/>
      <c r="DX104" s="353"/>
      <c r="DY104" s="353"/>
      <c r="DZ104" s="353"/>
      <c r="EA104" s="353"/>
      <c r="EB104" s="353"/>
      <c r="EC104" s="489"/>
      <c r="ED104" s="490"/>
      <c r="EE104" s="490"/>
      <c r="EF104" s="490"/>
      <c r="EG104" s="490"/>
      <c r="EH104" s="490"/>
      <c r="EI104" s="490"/>
      <c r="EJ104" s="490"/>
      <c r="EK104" s="490"/>
      <c r="EL104" s="490"/>
      <c r="EM104" s="490"/>
      <c r="EN104" s="491"/>
      <c r="EO104" s="489"/>
      <c r="EP104" s="490"/>
      <c r="EQ104" s="491"/>
      <c r="ER104" s="353"/>
      <c r="ES104" s="353"/>
      <c r="ET104" s="353"/>
      <c r="EU104" s="489"/>
      <c r="EV104" s="490"/>
      <c r="EW104" s="491"/>
      <c r="EX104" s="52"/>
    </row>
    <row r="105" spans="1:154" ht="9" customHeight="1" thickBot="1">
      <c r="A105" s="582"/>
      <c r="B105" s="582"/>
      <c r="C105" s="573" t="s">
        <v>163</v>
      </c>
      <c r="D105" s="573"/>
      <c r="E105" s="573"/>
      <c r="F105" s="584" t="s">
        <v>242</v>
      </c>
      <c r="G105" s="585"/>
      <c r="H105" s="585"/>
      <c r="I105" s="585"/>
      <c r="J105" s="585"/>
      <c r="K105" s="585"/>
      <c r="L105" s="585"/>
      <c r="M105" s="585"/>
      <c r="N105" s="585"/>
      <c r="O105" s="355" t="str">
        <f>IF('給与所得者の扶養控除等（異動）申告書'!M12="","",'給与所得者の扶養控除等（異動）申告書'!M12)</f>
        <v/>
      </c>
      <c r="P105" s="355"/>
      <c r="Q105" s="355" t="str">
        <f>IF('給与所得者の扶養控除等（異動）申告書'!N12="","",'給与所得者の扶養控除等（異動）申告書'!N12)</f>
        <v/>
      </c>
      <c r="R105" s="355"/>
      <c r="S105" s="355" t="str">
        <f>IF('給与所得者の扶養控除等（異動）申告書'!O12="","",'給与所得者の扶養控除等（異動）申告書'!O12)</f>
        <v/>
      </c>
      <c r="T105" s="355"/>
      <c r="U105" s="355" t="str">
        <f>IF('給与所得者の扶養控除等（異動）申告書'!P12="","",'給与所得者の扶養控除等（異動）申告書'!P12)</f>
        <v/>
      </c>
      <c r="V105" s="355"/>
      <c r="W105" s="355" t="str">
        <f>IF('給与所得者の扶養控除等（異動）申告書'!Q12="","",'給与所得者の扶養控除等（異動）申告書'!Q12)</f>
        <v/>
      </c>
      <c r="X105" s="355"/>
      <c r="Y105" s="355" t="str">
        <f>IF('給与所得者の扶養控除等（異動）申告書'!R12="","",'給与所得者の扶養控除等（異動）申告書'!R12)</f>
        <v/>
      </c>
      <c r="Z105" s="355"/>
      <c r="AA105" s="355" t="str">
        <f>IF('給与所得者の扶養控除等（異動）申告書'!S12="","",'給与所得者の扶養控除等（異動）申告書'!S12)</f>
        <v/>
      </c>
      <c r="AB105" s="355"/>
      <c r="AC105" s="355" t="str">
        <f>IF('給与所得者の扶養控除等（異動）申告書'!T12="","",'給与所得者の扶養控除等（異動）申告書'!T12)</f>
        <v/>
      </c>
      <c r="AD105" s="355"/>
      <c r="AE105" s="355" t="str">
        <f>IF('給与所得者の扶養控除等（異動）申告書'!U12="","",'給与所得者の扶養控除等（異動）申告書'!U12)</f>
        <v/>
      </c>
      <c r="AF105" s="355"/>
      <c r="AG105" s="355" t="str">
        <f>IF('給与所得者の扶養控除等（異動）申告書'!V12="","",'給与所得者の扶養控除等（異動）申告書'!V12)</f>
        <v/>
      </c>
      <c r="AH105" s="355"/>
      <c r="AI105" s="355" t="str">
        <f>IF('給与所得者の扶養控除等（異動）申告書'!W12="","",'給与所得者の扶養控除等（異動）申告書'!W12)</f>
        <v/>
      </c>
      <c r="AJ105" s="355"/>
      <c r="AK105" s="355" t="str">
        <f>IF('給与所得者の扶養控除等（異動）申告書'!X12="","",'給与所得者の扶養控除等（異動）申告書'!X12)</f>
        <v/>
      </c>
      <c r="AL105" s="355"/>
      <c r="AM105" s="355" t="str">
        <f>IF('給与所得者の扶養控除等（異動）申告書'!Y12="","",'給与所得者の扶養控除等（異動）申告書'!Y12)</f>
        <v/>
      </c>
      <c r="AN105" s="355"/>
      <c r="AO105" s="579" t="s">
        <v>243</v>
      </c>
      <c r="AP105" s="579"/>
      <c r="AQ105" s="579"/>
      <c r="AR105" s="579"/>
      <c r="AS105" s="579"/>
      <c r="AT105" s="579"/>
      <c r="AU105" s="579"/>
      <c r="AV105" s="579"/>
      <c r="AW105" s="579"/>
      <c r="AX105" s="579"/>
      <c r="AY105" s="579"/>
      <c r="AZ105" s="579"/>
      <c r="BA105" s="579"/>
      <c r="BB105" s="579"/>
      <c r="BC105" s="579"/>
      <c r="BD105" s="579"/>
      <c r="BE105" s="579"/>
      <c r="BF105" s="579"/>
      <c r="BG105" s="579"/>
      <c r="BH105" s="579"/>
      <c r="BI105" s="579"/>
      <c r="BJ105" s="579"/>
      <c r="BK105" s="579"/>
      <c r="BL105" s="579"/>
      <c r="BM105" s="579"/>
      <c r="BN105" s="579"/>
      <c r="BO105" s="579"/>
      <c r="BP105" s="579"/>
      <c r="BQ105" s="579"/>
      <c r="BR105" s="579"/>
      <c r="BS105" s="579"/>
      <c r="BT105" s="579"/>
      <c r="BU105" s="579"/>
      <c r="BV105" s="579"/>
      <c r="BW105" s="579"/>
      <c r="BX105" s="51"/>
      <c r="BY105" s="51"/>
      <c r="BZ105" s="52"/>
      <c r="CA105" s="588"/>
      <c r="CB105" s="588"/>
      <c r="CC105" s="571" t="s">
        <v>163</v>
      </c>
      <c r="CD105" s="571"/>
      <c r="CE105" s="571"/>
      <c r="CF105" s="586" t="s">
        <v>242</v>
      </c>
      <c r="CG105" s="587"/>
      <c r="CH105" s="587"/>
      <c r="CI105" s="587"/>
      <c r="CJ105" s="587"/>
      <c r="CK105" s="587"/>
      <c r="CL105" s="587"/>
      <c r="CM105" s="587"/>
      <c r="CN105" s="587"/>
      <c r="CO105" s="353" t="str">
        <f>IF(O105="","",O105)</f>
        <v/>
      </c>
      <c r="CP105" s="353"/>
      <c r="CQ105" s="353" t="str">
        <f>IF(Q105="","",Q105)</f>
        <v/>
      </c>
      <c r="CR105" s="353"/>
      <c r="CS105" s="353" t="str">
        <f>IF(S105="","",S105)</f>
        <v/>
      </c>
      <c r="CT105" s="353"/>
      <c r="CU105" s="353" t="str">
        <f>IF(U105="","",U105)</f>
        <v/>
      </c>
      <c r="CV105" s="353"/>
      <c r="CW105" s="353" t="str">
        <f>IF(W105="","",W105)</f>
        <v/>
      </c>
      <c r="CX105" s="353"/>
      <c r="CY105" s="353" t="str">
        <f>IF(Y105="","",Y105)</f>
        <v/>
      </c>
      <c r="CZ105" s="353"/>
      <c r="DA105" s="353" t="str">
        <f>IF(AA105="","",AA105)</f>
        <v/>
      </c>
      <c r="DB105" s="353"/>
      <c r="DC105" s="353" t="str">
        <f>IF(AC105="","",AC105)</f>
        <v/>
      </c>
      <c r="DD105" s="353"/>
      <c r="DE105" s="353" t="str">
        <f>IF(AE105="","",AE105)</f>
        <v/>
      </c>
      <c r="DF105" s="353"/>
      <c r="DG105" s="353" t="str">
        <f>IF(AG105="","",AG105)</f>
        <v/>
      </c>
      <c r="DH105" s="353"/>
      <c r="DI105" s="353" t="str">
        <f>IF(AI105="","",AI105)</f>
        <v/>
      </c>
      <c r="DJ105" s="353"/>
      <c r="DK105" s="353" t="str">
        <f>IF(AK105="","",AK105)</f>
        <v/>
      </c>
      <c r="DL105" s="353"/>
      <c r="DM105" s="353" t="str">
        <f>IF(AM105="","",AM105)</f>
        <v/>
      </c>
      <c r="DN105" s="353"/>
      <c r="DO105" s="617" t="s">
        <v>243</v>
      </c>
      <c r="DP105" s="617"/>
      <c r="DQ105" s="617"/>
      <c r="DR105" s="617"/>
      <c r="DS105" s="617"/>
      <c r="DT105" s="617"/>
      <c r="DU105" s="617"/>
      <c r="DV105" s="617"/>
      <c r="DW105" s="617"/>
      <c r="DX105" s="617"/>
      <c r="DY105" s="617"/>
      <c r="DZ105" s="617"/>
      <c r="EA105" s="617"/>
      <c r="EB105" s="617"/>
      <c r="EC105" s="617"/>
      <c r="ED105" s="617"/>
      <c r="EE105" s="617"/>
      <c r="EF105" s="617"/>
      <c r="EG105" s="617"/>
      <c r="EH105" s="617"/>
      <c r="EI105" s="617"/>
      <c r="EJ105" s="617"/>
      <c r="EK105" s="617"/>
      <c r="EL105" s="617"/>
      <c r="EM105" s="617"/>
      <c r="EN105" s="617"/>
      <c r="EO105" s="617"/>
      <c r="EP105" s="617"/>
      <c r="EQ105" s="617"/>
      <c r="ER105" s="617"/>
      <c r="ES105" s="617"/>
      <c r="ET105" s="617"/>
      <c r="EU105" s="617"/>
      <c r="EV105" s="617"/>
      <c r="EW105" s="617"/>
      <c r="EX105" s="52"/>
    </row>
    <row r="106" spans="1:154" ht="9" customHeight="1" thickBot="1">
      <c r="A106" s="582"/>
      <c r="B106" s="582"/>
      <c r="C106" s="573"/>
      <c r="D106" s="573"/>
      <c r="E106" s="573"/>
      <c r="F106" s="585"/>
      <c r="G106" s="585"/>
      <c r="H106" s="585"/>
      <c r="I106" s="585"/>
      <c r="J106" s="585"/>
      <c r="K106" s="585"/>
      <c r="L106" s="585"/>
      <c r="M106" s="585"/>
      <c r="N106" s="58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579"/>
      <c r="AP106" s="579"/>
      <c r="AQ106" s="579"/>
      <c r="AR106" s="579"/>
      <c r="AS106" s="579"/>
      <c r="AT106" s="579"/>
      <c r="AU106" s="579"/>
      <c r="AV106" s="579"/>
      <c r="AW106" s="579"/>
      <c r="AX106" s="579"/>
      <c r="AY106" s="579"/>
      <c r="AZ106" s="579"/>
      <c r="BA106" s="579"/>
      <c r="BB106" s="579"/>
      <c r="BC106" s="579"/>
      <c r="BD106" s="579"/>
      <c r="BE106" s="579"/>
      <c r="BF106" s="579"/>
      <c r="BG106" s="579"/>
      <c r="BH106" s="579"/>
      <c r="BI106" s="579"/>
      <c r="BJ106" s="579"/>
      <c r="BK106" s="579"/>
      <c r="BL106" s="579"/>
      <c r="BM106" s="579"/>
      <c r="BN106" s="579"/>
      <c r="BO106" s="579"/>
      <c r="BP106" s="579"/>
      <c r="BQ106" s="579"/>
      <c r="BR106" s="579"/>
      <c r="BS106" s="579"/>
      <c r="BT106" s="579"/>
      <c r="BU106" s="579"/>
      <c r="BV106" s="579"/>
      <c r="BW106" s="579"/>
      <c r="BX106" s="51"/>
      <c r="BY106" s="51"/>
      <c r="BZ106" s="52"/>
      <c r="CA106" s="588"/>
      <c r="CB106" s="588"/>
      <c r="CC106" s="571"/>
      <c r="CD106" s="571"/>
      <c r="CE106" s="571"/>
      <c r="CF106" s="587"/>
      <c r="CG106" s="587"/>
      <c r="CH106" s="587"/>
      <c r="CI106" s="587"/>
      <c r="CJ106" s="587"/>
      <c r="CK106" s="587"/>
      <c r="CL106" s="587"/>
      <c r="CM106" s="587"/>
      <c r="CN106" s="587"/>
      <c r="CO106" s="353"/>
      <c r="CP106" s="353"/>
      <c r="CQ106" s="353"/>
      <c r="CR106" s="353"/>
      <c r="CS106" s="353"/>
      <c r="CT106" s="353"/>
      <c r="CU106" s="353"/>
      <c r="CV106" s="353"/>
      <c r="CW106" s="353"/>
      <c r="CX106" s="353"/>
      <c r="CY106" s="353"/>
      <c r="CZ106" s="353"/>
      <c r="DA106" s="353"/>
      <c r="DB106" s="353"/>
      <c r="DC106" s="353"/>
      <c r="DD106" s="353"/>
      <c r="DE106" s="353"/>
      <c r="DF106" s="353"/>
      <c r="DG106" s="353"/>
      <c r="DH106" s="353"/>
      <c r="DI106" s="353"/>
      <c r="DJ106" s="353"/>
      <c r="DK106" s="353"/>
      <c r="DL106" s="353"/>
      <c r="DM106" s="353"/>
      <c r="DN106" s="353"/>
      <c r="DO106" s="617"/>
      <c r="DP106" s="617"/>
      <c r="DQ106" s="617"/>
      <c r="DR106" s="617"/>
      <c r="DS106" s="617"/>
      <c r="DT106" s="617"/>
      <c r="DU106" s="617"/>
      <c r="DV106" s="617"/>
      <c r="DW106" s="617"/>
      <c r="DX106" s="617"/>
      <c r="DY106" s="617"/>
      <c r="DZ106" s="617"/>
      <c r="EA106" s="617"/>
      <c r="EB106" s="617"/>
      <c r="EC106" s="617"/>
      <c r="ED106" s="617"/>
      <c r="EE106" s="617"/>
      <c r="EF106" s="617"/>
      <c r="EG106" s="617"/>
      <c r="EH106" s="617"/>
      <c r="EI106" s="617"/>
      <c r="EJ106" s="617"/>
      <c r="EK106" s="617"/>
      <c r="EL106" s="617"/>
      <c r="EM106" s="617"/>
      <c r="EN106" s="617"/>
      <c r="EO106" s="617"/>
      <c r="EP106" s="617"/>
      <c r="EQ106" s="617"/>
      <c r="ER106" s="617"/>
      <c r="ES106" s="617"/>
      <c r="ET106" s="617"/>
      <c r="EU106" s="617"/>
      <c r="EV106" s="617"/>
      <c r="EW106" s="617"/>
      <c r="EX106" s="52"/>
    </row>
    <row r="107" spans="1:154" ht="9" customHeight="1" thickBot="1">
      <c r="A107" s="582"/>
      <c r="B107" s="582"/>
      <c r="C107" s="573"/>
      <c r="D107" s="573"/>
      <c r="E107" s="573"/>
      <c r="F107" s="585"/>
      <c r="G107" s="585"/>
      <c r="H107" s="585"/>
      <c r="I107" s="585"/>
      <c r="J107" s="585"/>
      <c r="K107" s="585"/>
      <c r="L107" s="585"/>
      <c r="M107" s="585"/>
      <c r="N107" s="58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579"/>
      <c r="AP107" s="579"/>
      <c r="AQ107" s="579"/>
      <c r="AR107" s="579"/>
      <c r="AS107" s="579"/>
      <c r="AT107" s="579"/>
      <c r="AU107" s="579"/>
      <c r="AV107" s="579"/>
      <c r="AW107" s="579"/>
      <c r="AX107" s="579"/>
      <c r="AY107" s="579"/>
      <c r="AZ107" s="579"/>
      <c r="BA107" s="579"/>
      <c r="BB107" s="579"/>
      <c r="BC107" s="579"/>
      <c r="BD107" s="579"/>
      <c r="BE107" s="579"/>
      <c r="BF107" s="579"/>
      <c r="BG107" s="579"/>
      <c r="BH107" s="579"/>
      <c r="BI107" s="579"/>
      <c r="BJ107" s="579"/>
      <c r="BK107" s="579"/>
      <c r="BL107" s="579"/>
      <c r="BM107" s="579"/>
      <c r="BN107" s="579"/>
      <c r="BO107" s="579"/>
      <c r="BP107" s="579"/>
      <c r="BQ107" s="579"/>
      <c r="BR107" s="579"/>
      <c r="BS107" s="579"/>
      <c r="BT107" s="579"/>
      <c r="BU107" s="579"/>
      <c r="BV107" s="579"/>
      <c r="BW107" s="579"/>
      <c r="BX107" s="51"/>
      <c r="BY107" s="51"/>
      <c r="BZ107" s="52"/>
      <c r="CA107" s="588"/>
      <c r="CB107" s="588"/>
      <c r="CC107" s="571"/>
      <c r="CD107" s="571"/>
      <c r="CE107" s="571"/>
      <c r="CF107" s="587"/>
      <c r="CG107" s="587"/>
      <c r="CH107" s="587"/>
      <c r="CI107" s="587"/>
      <c r="CJ107" s="587"/>
      <c r="CK107" s="587"/>
      <c r="CL107" s="587"/>
      <c r="CM107" s="587"/>
      <c r="CN107" s="587"/>
      <c r="CO107" s="353"/>
      <c r="CP107" s="353"/>
      <c r="CQ107" s="353"/>
      <c r="CR107" s="353"/>
      <c r="CS107" s="353"/>
      <c r="CT107" s="353"/>
      <c r="CU107" s="353"/>
      <c r="CV107" s="353"/>
      <c r="CW107" s="353"/>
      <c r="CX107" s="353"/>
      <c r="CY107" s="353"/>
      <c r="CZ107" s="353"/>
      <c r="DA107" s="353"/>
      <c r="DB107" s="353"/>
      <c r="DC107" s="353"/>
      <c r="DD107" s="353"/>
      <c r="DE107" s="353"/>
      <c r="DF107" s="353"/>
      <c r="DG107" s="353"/>
      <c r="DH107" s="353"/>
      <c r="DI107" s="353"/>
      <c r="DJ107" s="353"/>
      <c r="DK107" s="353"/>
      <c r="DL107" s="353"/>
      <c r="DM107" s="353"/>
      <c r="DN107" s="353"/>
      <c r="DO107" s="617"/>
      <c r="DP107" s="617"/>
      <c r="DQ107" s="617"/>
      <c r="DR107" s="617"/>
      <c r="DS107" s="617"/>
      <c r="DT107" s="617"/>
      <c r="DU107" s="617"/>
      <c r="DV107" s="617"/>
      <c r="DW107" s="617"/>
      <c r="DX107" s="617"/>
      <c r="DY107" s="617"/>
      <c r="DZ107" s="617"/>
      <c r="EA107" s="617"/>
      <c r="EB107" s="617"/>
      <c r="EC107" s="617"/>
      <c r="ED107" s="617"/>
      <c r="EE107" s="617"/>
      <c r="EF107" s="617"/>
      <c r="EG107" s="617"/>
      <c r="EH107" s="617"/>
      <c r="EI107" s="617"/>
      <c r="EJ107" s="617"/>
      <c r="EK107" s="617"/>
      <c r="EL107" s="617"/>
      <c r="EM107" s="617"/>
      <c r="EN107" s="617"/>
      <c r="EO107" s="617"/>
      <c r="EP107" s="617"/>
      <c r="EQ107" s="617"/>
      <c r="ER107" s="617"/>
      <c r="ES107" s="617"/>
      <c r="ET107" s="617"/>
      <c r="EU107" s="617"/>
      <c r="EV107" s="617"/>
      <c r="EW107" s="617"/>
      <c r="EX107" s="52"/>
    </row>
    <row r="108" spans="1:154" ht="9" customHeight="1" thickBot="1">
      <c r="A108" s="582"/>
      <c r="B108" s="582"/>
      <c r="C108" s="573"/>
      <c r="D108" s="573"/>
      <c r="E108" s="573"/>
      <c r="F108" s="330" t="s">
        <v>244</v>
      </c>
      <c r="G108" s="331"/>
      <c r="H108" s="331"/>
      <c r="I108" s="331"/>
      <c r="J108" s="331"/>
      <c r="K108" s="331"/>
      <c r="L108" s="331"/>
      <c r="M108" s="331"/>
      <c r="N108" s="331"/>
      <c r="O108" s="339" t="str">
        <f>IF('給与所得者の扶養控除等（異動）申告書'!M14="","",'給与所得者の扶養控除等（異動）申告書'!M14)</f>
        <v/>
      </c>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c r="BM108" s="339"/>
      <c r="BN108" s="339"/>
      <c r="BO108" s="339"/>
      <c r="BP108" s="339"/>
      <c r="BQ108" s="339"/>
      <c r="BR108" s="339"/>
      <c r="BS108" s="339"/>
      <c r="BT108" s="339"/>
      <c r="BU108" s="339"/>
      <c r="BV108" s="339"/>
      <c r="BW108" s="339"/>
      <c r="BX108" s="51"/>
      <c r="BY108" s="51"/>
      <c r="BZ108" s="52"/>
      <c r="CA108" s="588"/>
      <c r="CB108" s="588"/>
      <c r="CC108" s="571"/>
      <c r="CD108" s="571"/>
      <c r="CE108" s="571"/>
      <c r="CF108" s="397" t="s">
        <v>244</v>
      </c>
      <c r="CG108" s="398"/>
      <c r="CH108" s="398"/>
      <c r="CI108" s="398"/>
      <c r="CJ108" s="398"/>
      <c r="CK108" s="398"/>
      <c r="CL108" s="398"/>
      <c r="CM108" s="398"/>
      <c r="CN108" s="398"/>
      <c r="CO108" s="618" t="str">
        <f>IF(O108="","",O108)</f>
        <v/>
      </c>
      <c r="CP108" s="618"/>
      <c r="CQ108" s="618"/>
      <c r="CR108" s="618"/>
      <c r="CS108" s="618"/>
      <c r="CT108" s="618"/>
      <c r="CU108" s="618"/>
      <c r="CV108" s="618"/>
      <c r="CW108" s="618"/>
      <c r="CX108" s="618"/>
      <c r="CY108" s="618"/>
      <c r="CZ108" s="618"/>
      <c r="DA108" s="618"/>
      <c r="DB108" s="618"/>
      <c r="DC108" s="618"/>
      <c r="DD108" s="618"/>
      <c r="DE108" s="618"/>
      <c r="DF108" s="618"/>
      <c r="DG108" s="618"/>
      <c r="DH108" s="618"/>
      <c r="DI108" s="618"/>
      <c r="DJ108" s="618"/>
      <c r="DK108" s="618"/>
      <c r="DL108" s="618"/>
      <c r="DM108" s="618"/>
      <c r="DN108" s="618"/>
      <c r="DO108" s="618"/>
      <c r="DP108" s="618"/>
      <c r="DQ108" s="618"/>
      <c r="DR108" s="618"/>
      <c r="DS108" s="618"/>
      <c r="DT108" s="618"/>
      <c r="DU108" s="618"/>
      <c r="DV108" s="618"/>
      <c r="DW108" s="618"/>
      <c r="DX108" s="618"/>
      <c r="DY108" s="618"/>
      <c r="DZ108" s="618"/>
      <c r="EA108" s="618"/>
      <c r="EB108" s="618"/>
      <c r="EC108" s="618"/>
      <c r="ED108" s="618"/>
      <c r="EE108" s="618"/>
      <c r="EF108" s="618"/>
      <c r="EG108" s="618"/>
      <c r="EH108" s="618"/>
      <c r="EI108" s="618"/>
      <c r="EJ108" s="618"/>
      <c r="EK108" s="618"/>
      <c r="EL108" s="618"/>
      <c r="EM108" s="618"/>
      <c r="EN108" s="618"/>
      <c r="EO108" s="618"/>
      <c r="EP108" s="618"/>
      <c r="EQ108" s="618"/>
      <c r="ER108" s="618"/>
      <c r="ES108" s="618"/>
      <c r="ET108" s="618"/>
      <c r="EU108" s="618"/>
      <c r="EV108" s="618"/>
      <c r="EW108" s="618"/>
      <c r="EX108" s="52"/>
    </row>
    <row r="109" spans="1:154" ht="9" customHeight="1" thickBot="1">
      <c r="A109" s="582"/>
      <c r="B109" s="582"/>
      <c r="C109" s="573"/>
      <c r="D109" s="573"/>
      <c r="E109" s="573"/>
      <c r="F109" s="331"/>
      <c r="G109" s="331"/>
      <c r="H109" s="331"/>
      <c r="I109" s="331"/>
      <c r="J109" s="331"/>
      <c r="K109" s="331"/>
      <c r="L109" s="331"/>
      <c r="M109" s="331"/>
      <c r="N109" s="331"/>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39"/>
      <c r="AY109" s="339"/>
      <c r="AZ109" s="339"/>
      <c r="BA109" s="339"/>
      <c r="BB109" s="339"/>
      <c r="BC109" s="339"/>
      <c r="BD109" s="339"/>
      <c r="BE109" s="339"/>
      <c r="BF109" s="339"/>
      <c r="BG109" s="339"/>
      <c r="BH109" s="339"/>
      <c r="BI109" s="339"/>
      <c r="BJ109" s="339"/>
      <c r="BK109" s="339"/>
      <c r="BL109" s="339"/>
      <c r="BM109" s="339"/>
      <c r="BN109" s="339"/>
      <c r="BO109" s="339"/>
      <c r="BP109" s="339"/>
      <c r="BQ109" s="339"/>
      <c r="BR109" s="339"/>
      <c r="BS109" s="339"/>
      <c r="BT109" s="339"/>
      <c r="BU109" s="339"/>
      <c r="BV109" s="339"/>
      <c r="BW109" s="339"/>
      <c r="BX109" s="51"/>
      <c r="BY109" s="51"/>
      <c r="BZ109" s="52"/>
      <c r="CA109" s="588"/>
      <c r="CB109" s="588"/>
      <c r="CC109" s="571"/>
      <c r="CD109" s="571"/>
      <c r="CE109" s="571"/>
      <c r="CF109" s="398"/>
      <c r="CG109" s="398"/>
      <c r="CH109" s="398"/>
      <c r="CI109" s="398"/>
      <c r="CJ109" s="398"/>
      <c r="CK109" s="398"/>
      <c r="CL109" s="398"/>
      <c r="CM109" s="398"/>
      <c r="CN109" s="398"/>
      <c r="CO109" s="618"/>
      <c r="CP109" s="618"/>
      <c r="CQ109" s="618"/>
      <c r="CR109" s="618"/>
      <c r="CS109" s="618"/>
      <c r="CT109" s="618"/>
      <c r="CU109" s="618"/>
      <c r="CV109" s="618"/>
      <c r="CW109" s="618"/>
      <c r="CX109" s="618"/>
      <c r="CY109" s="618"/>
      <c r="CZ109" s="618"/>
      <c r="DA109" s="618"/>
      <c r="DB109" s="618"/>
      <c r="DC109" s="618"/>
      <c r="DD109" s="618"/>
      <c r="DE109" s="618"/>
      <c r="DF109" s="618"/>
      <c r="DG109" s="618"/>
      <c r="DH109" s="618"/>
      <c r="DI109" s="618"/>
      <c r="DJ109" s="618"/>
      <c r="DK109" s="618"/>
      <c r="DL109" s="618"/>
      <c r="DM109" s="618"/>
      <c r="DN109" s="618"/>
      <c r="DO109" s="618"/>
      <c r="DP109" s="618"/>
      <c r="DQ109" s="618"/>
      <c r="DR109" s="618"/>
      <c r="DS109" s="618"/>
      <c r="DT109" s="618"/>
      <c r="DU109" s="618"/>
      <c r="DV109" s="618"/>
      <c r="DW109" s="618"/>
      <c r="DX109" s="618"/>
      <c r="DY109" s="618"/>
      <c r="DZ109" s="618"/>
      <c r="EA109" s="618"/>
      <c r="EB109" s="618"/>
      <c r="EC109" s="618"/>
      <c r="ED109" s="618"/>
      <c r="EE109" s="618"/>
      <c r="EF109" s="618"/>
      <c r="EG109" s="618"/>
      <c r="EH109" s="618"/>
      <c r="EI109" s="618"/>
      <c r="EJ109" s="618"/>
      <c r="EK109" s="618"/>
      <c r="EL109" s="618"/>
      <c r="EM109" s="618"/>
      <c r="EN109" s="618"/>
      <c r="EO109" s="618"/>
      <c r="EP109" s="618"/>
      <c r="EQ109" s="618"/>
      <c r="ER109" s="618"/>
      <c r="ES109" s="618"/>
      <c r="ET109" s="618"/>
      <c r="EU109" s="618"/>
      <c r="EV109" s="618"/>
      <c r="EW109" s="618"/>
      <c r="EX109" s="52"/>
    </row>
    <row r="110" spans="1:154" ht="9" customHeight="1" thickBot="1">
      <c r="A110" s="582"/>
      <c r="B110" s="582"/>
      <c r="C110" s="573"/>
      <c r="D110" s="573"/>
      <c r="E110" s="573"/>
      <c r="F110" s="331"/>
      <c r="G110" s="331"/>
      <c r="H110" s="331"/>
      <c r="I110" s="331"/>
      <c r="J110" s="331"/>
      <c r="K110" s="331"/>
      <c r="L110" s="331"/>
      <c r="M110" s="331"/>
      <c r="N110" s="331"/>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39"/>
      <c r="AY110" s="339"/>
      <c r="AZ110" s="339"/>
      <c r="BA110" s="339"/>
      <c r="BB110" s="339"/>
      <c r="BC110" s="339"/>
      <c r="BD110" s="339"/>
      <c r="BE110" s="339"/>
      <c r="BF110" s="339"/>
      <c r="BG110" s="339"/>
      <c r="BH110" s="339"/>
      <c r="BI110" s="339"/>
      <c r="BJ110" s="339"/>
      <c r="BK110" s="339"/>
      <c r="BL110" s="339"/>
      <c r="BM110" s="339"/>
      <c r="BN110" s="339"/>
      <c r="BO110" s="339"/>
      <c r="BP110" s="339"/>
      <c r="BQ110" s="339"/>
      <c r="BR110" s="339"/>
      <c r="BS110" s="339"/>
      <c r="BT110" s="339"/>
      <c r="BU110" s="339"/>
      <c r="BV110" s="339"/>
      <c r="BW110" s="339"/>
      <c r="BX110" s="51"/>
      <c r="BY110" s="51"/>
      <c r="BZ110" s="52"/>
      <c r="CA110" s="588"/>
      <c r="CB110" s="588"/>
      <c r="CC110" s="571"/>
      <c r="CD110" s="571"/>
      <c r="CE110" s="571"/>
      <c r="CF110" s="398"/>
      <c r="CG110" s="398"/>
      <c r="CH110" s="398"/>
      <c r="CI110" s="398"/>
      <c r="CJ110" s="398"/>
      <c r="CK110" s="398"/>
      <c r="CL110" s="398"/>
      <c r="CM110" s="398"/>
      <c r="CN110" s="398"/>
      <c r="CO110" s="618"/>
      <c r="CP110" s="618"/>
      <c r="CQ110" s="618"/>
      <c r="CR110" s="618"/>
      <c r="CS110" s="618"/>
      <c r="CT110" s="618"/>
      <c r="CU110" s="618"/>
      <c r="CV110" s="618"/>
      <c r="CW110" s="618"/>
      <c r="CX110" s="618"/>
      <c r="CY110" s="618"/>
      <c r="CZ110" s="618"/>
      <c r="DA110" s="618"/>
      <c r="DB110" s="618"/>
      <c r="DC110" s="618"/>
      <c r="DD110" s="618"/>
      <c r="DE110" s="618"/>
      <c r="DF110" s="618"/>
      <c r="DG110" s="618"/>
      <c r="DH110" s="618"/>
      <c r="DI110" s="618"/>
      <c r="DJ110" s="618"/>
      <c r="DK110" s="618"/>
      <c r="DL110" s="618"/>
      <c r="DM110" s="618"/>
      <c r="DN110" s="618"/>
      <c r="DO110" s="618"/>
      <c r="DP110" s="618"/>
      <c r="DQ110" s="618"/>
      <c r="DR110" s="618"/>
      <c r="DS110" s="618"/>
      <c r="DT110" s="618"/>
      <c r="DU110" s="618"/>
      <c r="DV110" s="618"/>
      <c r="DW110" s="618"/>
      <c r="DX110" s="618"/>
      <c r="DY110" s="618"/>
      <c r="DZ110" s="618"/>
      <c r="EA110" s="618"/>
      <c r="EB110" s="618"/>
      <c r="EC110" s="618"/>
      <c r="ED110" s="618"/>
      <c r="EE110" s="618"/>
      <c r="EF110" s="618"/>
      <c r="EG110" s="618"/>
      <c r="EH110" s="618"/>
      <c r="EI110" s="618"/>
      <c r="EJ110" s="618"/>
      <c r="EK110" s="618"/>
      <c r="EL110" s="618"/>
      <c r="EM110" s="618"/>
      <c r="EN110" s="618"/>
      <c r="EO110" s="618"/>
      <c r="EP110" s="618"/>
      <c r="EQ110" s="618"/>
      <c r="ER110" s="618"/>
      <c r="ES110" s="618"/>
      <c r="ET110" s="618"/>
      <c r="EU110" s="618"/>
      <c r="EV110" s="618"/>
      <c r="EW110" s="618"/>
      <c r="EX110" s="52"/>
    </row>
    <row r="111" spans="1:154" ht="9" customHeight="1" thickBot="1">
      <c r="A111" s="582"/>
      <c r="B111" s="582"/>
      <c r="C111" s="573"/>
      <c r="D111" s="573"/>
      <c r="E111" s="573"/>
      <c r="F111" s="331"/>
      <c r="G111" s="331"/>
      <c r="H111" s="331"/>
      <c r="I111" s="331"/>
      <c r="J111" s="331"/>
      <c r="K111" s="331"/>
      <c r="L111" s="331"/>
      <c r="M111" s="331"/>
      <c r="N111" s="331"/>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39"/>
      <c r="AZ111" s="339"/>
      <c r="BA111" s="339"/>
      <c r="BB111" s="339"/>
      <c r="BC111" s="339"/>
      <c r="BD111" s="339"/>
      <c r="BE111" s="339"/>
      <c r="BF111" s="339"/>
      <c r="BG111" s="339"/>
      <c r="BH111" s="339"/>
      <c r="BI111" s="339"/>
      <c r="BJ111" s="339"/>
      <c r="BK111" s="339"/>
      <c r="BL111" s="339"/>
      <c r="BM111" s="339"/>
      <c r="BN111" s="339"/>
      <c r="BO111" s="339"/>
      <c r="BP111" s="339"/>
      <c r="BQ111" s="339"/>
      <c r="BR111" s="339"/>
      <c r="BS111" s="339"/>
      <c r="BT111" s="339"/>
      <c r="BU111" s="339"/>
      <c r="BV111" s="339"/>
      <c r="BW111" s="339"/>
      <c r="BX111" s="51"/>
      <c r="BY111" s="51"/>
      <c r="BZ111" s="52"/>
      <c r="CA111" s="588"/>
      <c r="CB111" s="588"/>
      <c r="CC111" s="571"/>
      <c r="CD111" s="571"/>
      <c r="CE111" s="571"/>
      <c r="CF111" s="398"/>
      <c r="CG111" s="398"/>
      <c r="CH111" s="398"/>
      <c r="CI111" s="398"/>
      <c r="CJ111" s="398"/>
      <c r="CK111" s="398"/>
      <c r="CL111" s="398"/>
      <c r="CM111" s="398"/>
      <c r="CN111" s="398"/>
      <c r="CO111" s="618"/>
      <c r="CP111" s="618"/>
      <c r="CQ111" s="618"/>
      <c r="CR111" s="618"/>
      <c r="CS111" s="618"/>
      <c r="CT111" s="618"/>
      <c r="CU111" s="618"/>
      <c r="CV111" s="618"/>
      <c r="CW111" s="618"/>
      <c r="CX111" s="618"/>
      <c r="CY111" s="618"/>
      <c r="CZ111" s="618"/>
      <c r="DA111" s="618"/>
      <c r="DB111" s="618"/>
      <c r="DC111" s="618"/>
      <c r="DD111" s="618"/>
      <c r="DE111" s="618"/>
      <c r="DF111" s="618"/>
      <c r="DG111" s="618"/>
      <c r="DH111" s="618"/>
      <c r="DI111" s="618"/>
      <c r="DJ111" s="618"/>
      <c r="DK111" s="618"/>
      <c r="DL111" s="618"/>
      <c r="DM111" s="618"/>
      <c r="DN111" s="618"/>
      <c r="DO111" s="618"/>
      <c r="DP111" s="618"/>
      <c r="DQ111" s="618"/>
      <c r="DR111" s="618"/>
      <c r="DS111" s="618"/>
      <c r="DT111" s="618"/>
      <c r="DU111" s="618"/>
      <c r="DV111" s="618"/>
      <c r="DW111" s="618"/>
      <c r="DX111" s="618"/>
      <c r="DY111" s="618"/>
      <c r="DZ111" s="618"/>
      <c r="EA111" s="618"/>
      <c r="EB111" s="618"/>
      <c r="EC111" s="618"/>
      <c r="ED111" s="618"/>
      <c r="EE111" s="618"/>
      <c r="EF111" s="618"/>
      <c r="EG111" s="618"/>
      <c r="EH111" s="618"/>
      <c r="EI111" s="618"/>
      <c r="EJ111" s="618"/>
      <c r="EK111" s="618"/>
      <c r="EL111" s="618"/>
      <c r="EM111" s="618"/>
      <c r="EN111" s="618"/>
      <c r="EO111" s="618"/>
      <c r="EP111" s="618"/>
      <c r="EQ111" s="618"/>
      <c r="ER111" s="618"/>
      <c r="ES111" s="618"/>
      <c r="ET111" s="618"/>
      <c r="EU111" s="618"/>
      <c r="EV111" s="618"/>
      <c r="EW111" s="618"/>
      <c r="EX111" s="52"/>
    </row>
    <row r="112" spans="1:154" ht="9" customHeight="1" thickBot="1">
      <c r="A112" s="582"/>
      <c r="B112" s="582"/>
      <c r="C112" s="573"/>
      <c r="D112" s="573"/>
      <c r="E112" s="573"/>
      <c r="F112" s="331" t="s">
        <v>164</v>
      </c>
      <c r="G112" s="331"/>
      <c r="H112" s="331"/>
      <c r="I112" s="331"/>
      <c r="J112" s="331"/>
      <c r="K112" s="331"/>
      <c r="L112" s="331"/>
      <c r="M112" s="331"/>
      <c r="N112" s="331"/>
      <c r="O112" s="604" t="str">
        <f>IF('給与所得者の扶養控除等（異動）申告書'!M5="","",'給与所得者の扶養控除等（異動）申告書'!M5)</f>
        <v/>
      </c>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5"/>
      <c r="AY112" s="605"/>
      <c r="AZ112" s="605"/>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70"/>
      <c r="BX112" s="51"/>
      <c r="BY112" s="51"/>
      <c r="BZ112" s="52"/>
      <c r="CA112" s="588"/>
      <c r="CB112" s="588"/>
      <c r="CC112" s="571"/>
      <c r="CD112" s="571"/>
      <c r="CE112" s="571"/>
      <c r="CF112" s="398" t="s">
        <v>164</v>
      </c>
      <c r="CG112" s="398"/>
      <c r="CH112" s="398"/>
      <c r="CI112" s="398"/>
      <c r="CJ112" s="398"/>
      <c r="CK112" s="398"/>
      <c r="CL112" s="398"/>
      <c r="CM112" s="398"/>
      <c r="CN112" s="398"/>
      <c r="CO112" s="610" t="str">
        <f>IF(O112="","",O112)</f>
        <v/>
      </c>
      <c r="CP112" s="611"/>
      <c r="CQ112" s="611"/>
      <c r="CR112" s="611"/>
      <c r="CS112" s="611"/>
      <c r="CT112" s="611"/>
      <c r="CU112" s="611"/>
      <c r="CV112" s="611"/>
      <c r="CW112" s="611"/>
      <c r="CX112" s="611"/>
      <c r="CY112" s="611"/>
      <c r="CZ112" s="611"/>
      <c r="DA112" s="611"/>
      <c r="DB112" s="611"/>
      <c r="DC112" s="611"/>
      <c r="DD112" s="611"/>
      <c r="DE112" s="611"/>
      <c r="DF112" s="611"/>
      <c r="DG112" s="611"/>
      <c r="DH112" s="611"/>
      <c r="DI112" s="611"/>
      <c r="DJ112" s="611"/>
      <c r="DK112" s="611"/>
      <c r="DL112" s="611"/>
      <c r="DM112" s="611"/>
      <c r="DN112" s="611"/>
      <c r="DO112" s="611"/>
      <c r="DP112" s="611"/>
      <c r="DQ112" s="611"/>
      <c r="DR112" s="611"/>
      <c r="DS112" s="611"/>
      <c r="DT112" s="611"/>
      <c r="DU112" s="611"/>
      <c r="DV112" s="611"/>
      <c r="DW112" s="611"/>
      <c r="DX112" s="611"/>
      <c r="DY112" s="611"/>
      <c r="DZ112" s="611"/>
      <c r="EA112" s="373"/>
      <c r="EB112" s="373"/>
      <c r="EC112" s="373"/>
      <c r="ED112" s="373"/>
      <c r="EE112" s="373"/>
      <c r="EF112" s="373"/>
      <c r="EG112" s="373"/>
      <c r="EH112" s="373"/>
      <c r="EI112" s="373"/>
      <c r="EJ112" s="373"/>
      <c r="EK112" s="373"/>
      <c r="EL112" s="373"/>
      <c r="EM112" s="373"/>
      <c r="EN112" s="373"/>
      <c r="EO112" s="373"/>
      <c r="EP112" s="373"/>
      <c r="EQ112" s="373"/>
      <c r="ER112" s="373"/>
      <c r="ES112" s="373"/>
      <c r="ET112" s="373"/>
      <c r="EU112" s="373"/>
      <c r="EV112" s="373"/>
      <c r="EW112" s="616"/>
      <c r="EX112" s="52"/>
    </row>
    <row r="113" spans="1:154" ht="9" customHeight="1" thickBot="1">
      <c r="A113" s="580" t="s">
        <v>152</v>
      </c>
      <c r="B113" s="580"/>
      <c r="C113" s="573"/>
      <c r="D113" s="573"/>
      <c r="E113" s="573"/>
      <c r="F113" s="331"/>
      <c r="G113" s="331"/>
      <c r="H113" s="331"/>
      <c r="I113" s="331"/>
      <c r="J113" s="331"/>
      <c r="K113" s="331"/>
      <c r="L113" s="331"/>
      <c r="M113" s="331"/>
      <c r="N113" s="331"/>
      <c r="O113" s="606"/>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c r="AX113" s="607"/>
      <c r="AY113" s="607"/>
      <c r="AZ113" s="607"/>
      <c r="BA113" s="596" t="s">
        <v>165</v>
      </c>
      <c r="BB113" s="596"/>
      <c r="BC113" s="596"/>
      <c r="BD113" s="596"/>
      <c r="BE113" s="598"/>
      <c r="BF113" s="598"/>
      <c r="BG113" s="598"/>
      <c r="BH113" s="598"/>
      <c r="BI113" s="598"/>
      <c r="BJ113" s="598"/>
      <c r="BK113" s="598"/>
      <c r="BL113" s="598"/>
      <c r="BM113" s="598"/>
      <c r="BN113" s="598"/>
      <c r="BO113" s="598"/>
      <c r="BP113" s="598"/>
      <c r="BQ113" s="598"/>
      <c r="BR113" s="598"/>
      <c r="BS113" s="598"/>
      <c r="BT113" s="598"/>
      <c r="BU113" s="598"/>
      <c r="BV113" s="598"/>
      <c r="BW113" s="599"/>
      <c r="BX113" s="51"/>
      <c r="BY113" s="51"/>
      <c r="BZ113" s="52"/>
      <c r="CA113" s="581" t="s">
        <v>152</v>
      </c>
      <c r="CB113" s="581"/>
      <c r="CC113" s="571"/>
      <c r="CD113" s="571"/>
      <c r="CE113" s="571"/>
      <c r="CF113" s="398"/>
      <c r="CG113" s="398"/>
      <c r="CH113" s="398"/>
      <c r="CI113" s="398"/>
      <c r="CJ113" s="398"/>
      <c r="CK113" s="398"/>
      <c r="CL113" s="398"/>
      <c r="CM113" s="398"/>
      <c r="CN113" s="398"/>
      <c r="CO113" s="612"/>
      <c r="CP113" s="613"/>
      <c r="CQ113" s="613"/>
      <c r="CR113" s="613"/>
      <c r="CS113" s="613"/>
      <c r="CT113" s="613"/>
      <c r="CU113" s="613"/>
      <c r="CV113" s="613"/>
      <c r="CW113" s="613"/>
      <c r="CX113" s="613"/>
      <c r="CY113" s="613"/>
      <c r="CZ113" s="613"/>
      <c r="DA113" s="613"/>
      <c r="DB113" s="613"/>
      <c r="DC113" s="613"/>
      <c r="DD113" s="613"/>
      <c r="DE113" s="613"/>
      <c r="DF113" s="613"/>
      <c r="DG113" s="613"/>
      <c r="DH113" s="613"/>
      <c r="DI113" s="613"/>
      <c r="DJ113" s="613"/>
      <c r="DK113" s="613"/>
      <c r="DL113" s="613"/>
      <c r="DM113" s="613"/>
      <c r="DN113" s="613"/>
      <c r="DO113" s="613"/>
      <c r="DP113" s="613"/>
      <c r="DQ113" s="613"/>
      <c r="DR113" s="613"/>
      <c r="DS113" s="613"/>
      <c r="DT113" s="613"/>
      <c r="DU113" s="613"/>
      <c r="DV113" s="613"/>
      <c r="DW113" s="613"/>
      <c r="DX113" s="613"/>
      <c r="DY113" s="613"/>
      <c r="DZ113" s="613"/>
      <c r="EA113" s="602" t="s">
        <v>165</v>
      </c>
      <c r="EB113" s="602"/>
      <c r="EC113" s="602"/>
      <c r="ED113" s="602"/>
      <c r="EE113" s="341" t="str">
        <f>IF(BE113="","",BE113)</f>
        <v/>
      </c>
      <c r="EF113" s="341"/>
      <c r="EG113" s="341"/>
      <c r="EH113" s="341"/>
      <c r="EI113" s="341"/>
      <c r="EJ113" s="341"/>
      <c r="EK113" s="341"/>
      <c r="EL113" s="341"/>
      <c r="EM113" s="341"/>
      <c r="EN113" s="341"/>
      <c r="EO113" s="341"/>
      <c r="EP113" s="341"/>
      <c r="EQ113" s="341"/>
      <c r="ER113" s="341"/>
      <c r="ES113" s="341"/>
      <c r="ET113" s="341"/>
      <c r="EU113" s="341"/>
      <c r="EV113" s="341"/>
      <c r="EW113" s="342"/>
      <c r="EX113" s="52"/>
    </row>
    <row r="114" spans="1:154" ht="9" customHeight="1" thickBot="1">
      <c r="A114" s="580"/>
      <c r="B114" s="580"/>
      <c r="C114" s="573"/>
      <c r="D114" s="573"/>
      <c r="E114" s="573"/>
      <c r="F114" s="331"/>
      <c r="G114" s="331"/>
      <c r="H114" s="331"/>
      <c r="I114" s="331"/>
      <c r="J114" s="331"/>
      <c r="K114" s="331"/>
      <c r="L114" s="331"/>
      <c r="M114" s="331"/>
      <c r="N114" s="331"/>
      <c r="O114" s="608"/>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09"/>
      <c r="AL114" s="609"/>
      <c r="AM114" s="609"/>
      <c r="AN114" s="609"/>
      <c r="AO114" s="609"/>
      <c r="AP114" s="609"/>
      <c r="AQ114" s="609"/>
      <c r="AR114" s="609"/>
      <c r="AS114" s="609"/>
      <c r="AT114" s="609"/>
      <c r="AU114" s="609"/>
      <c r="AV114" s="609"/>
      <c r="AW114" s="609"/>
      <c r="AX114" s="609"/>
      <c r="AY114" s="609"/>
      <c r="AZ114" s="609"/>
      <c r="BA114" s="597"/>
      <c r="BB114" s="597"/>
      <c r="BC114" s="597"/>
      <c r="BD114" s="597"/>
      <c r="BE114" s="600"/>
      <c r="BF114" s="600"/>
      <c r="BG114" s="600"/>
      <c r="BH114" s="600"/>
      <c r="BI114" s="600"/>
      <c r="BJ114" s="600"/>
      <c r="BK114" s="600"/>
      <c r="BL114" s="600"/>
      <c r="BM114" s="600"/>
      <c r="BN114" s="600"/>
      <c r="BO114" s="600"/>
      <c r="BP114" s="600"/>
      <c r="BQ114" s="600"/>
      <c r="BR114" s="600"/>
      <c r="BS114" s="600"/>
      <c r="BT114" s="600"/>
      <c r="BU114" s="600"/>
      <c r="BV114" s="600"/>
      <c r="BW114" s="601"/>
      <c r="BX114" s="51"/>
      <c r="BY114" s="51"/>
      <c r="BZ114" s="52"/>
      <c r="CA114" s="581"/>
      <c r="CB114" s="581"/>
      <c r="CC114" s="571"/>
      <c r="CD114" s="571"/>
      <c r="CE114" s="571"/>
      <c r="CF114" s="398"/>
      <c r="CG114" s="398"/>
      <c r="CH114" s="398"/>
      <c r="CI114" s="398"/>
      <c r="CJ114" s="398"/>
      <c r="CK114" s="398"/>
      <c r="CL114" s="398"/>
      <c r="CM114" s="398"/>
      <c r="CN114" s="398"/>
      <c r="CO114" s="614"/>
      <c r="CP114" s="615"/>
      <c r="CQ114" s="615"/>
      <c r="CR114" s="615"/>
      <c r="CS114" s="615"/>
      <c r="CT114" s="615"/>
      <c r="CU114" s="615"/>
      <c r="CV114" s="615"/>
      <c r="CW114" s="615"/>
      <c r="CX114" s="615"/>
      <c r="CY114" s="615"/>
      <c r="CZ114" s="615"/>
      <c r="DA114" s="615"/>
      <c r="DB114" s="615"/>
      <c r="DC114" s="615"/>
      <c r="DD114" s="615"/>
      <c r="DE114" s="615"/>
      <c r="DF114" s="615"/>
      <c r="DG114" s="615"/>
      <c r="DH114" s="615"/>
      <c r="DI114" s="615"/>
      <c r="DJ114" s="615"/>
      <c r="DK114" s="615"/>
      <c r="DL114" s="615"/>
      <c r="DM114" s="615"/>
      <c r="DN114" s="615"/>
      <c r="DO114" s="615"/>
      <c r="DP114" s="615"/>
      <c r="DQ114" s="615"/>
      <c r="DR114" s="615"/>
      <c r="DS114" s="615"/>
      <c r="DT114" s="615"/>
      <c r="DU114" s="615"/>
      <c r="DV114" s="615"/>
      <c r="DW114" s="615"/>
      <c r="DX114" s="615"/>
      <c r="DY114" s="615"/>
      <c r="DZ114" s="615"/>
      <c r="EA114" s="603"/>
      <c r="EB114" s="603"/>
      <c r="EC114" s="603"/>
      <c r="ED114" s="603"/>
      <c r="EE114" s="510"/>
      <c r="EF114" s="510"/>
      <c r="EG114" s="510"/>
      <c r="EH114" s="510"/>
      <c r="EI114" s="510"/>
      <c r="EJ114" s="510"/>
      <c r="EK114" s="510"/>
      <c r="EL114" s="510"/>
      <c r="EM114" s="510"/>
      <c r="EN114" s="510"/>
      <c r="EO114" s="510"/>
      <c r="EP114" s="510"/>
      <c r="EQ114" s="510"/>
      <c r="ER114" s="510"/>
      <c r="ES114" s="510"/>
      <c r="ET114" s="510"/>
      <c r="EU114" s="510"/>
      <c r="EV114" s="510"/>
      <c r="EW114" s="511"/>
      <c r="EX114" s="52"/>
    </row>
    <row r="115" spans="1:154" ht="9"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42"/>
      <c r="BV115" s="135"/>
      <c r="BW115" s="135"/>
      <c r="BX115" s="51"/>
      <c r="BY115" s="51"/>
      <c r="BZ115" s="52"/>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2"/>
      <c r="EV115" s="54"/>
      <c r="EW115" s="54"/>
      <c r="EX115" s="52"/>
    </row>
    <row r="116" spans="1:154" ht="9" customHeight="1">
      <c r="A116" s="135"/>
      <c r="B116" s="135"/>
      <c r="C116" s="135"/>
      <c r="D116" s="135"/>
      <c r="E116" s="135"/>
      <c r="F116" s="590" t="s">
        <v>245</v>
      </c>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142"/>
      <c r="AP116" s="142"/>
      <c r="AQ116" s="142"/>
      <c r="AR116" s="142"/>
      <c r="AS116" s="142"/>
      <c r="AT116" s="142"/>
      <c r="AU116" s="142"/>
      <c r="AV116" s="142"/>
      <c r="AW116" s="142"/>
      <c r="AX116" s="142"/>
      <c r="AY116" s="142"/>
      <c r="AZ116" s="142"/>
      <c r="BA116" s="142"/>
      <c r="BB116" s="142"/>
      <c r="BC116" s="135"/>
      <c r="BD116" s="135"/>
      <c r="BE116" s="135"/>
      <c r="BF116" s="135"/>
      <c r="BG116" s="135"/>
      <c r="BH116" s="135"/>
      <c r="BI116" s="135"/>
      <c r="BJ116" s="135"/>
      <c r="BK116" s="135"/>
      <c r="BL116" s="135"/>
      <c r="BM116" s="135"/>
      <c r="BN116" s="135"/>
      <c r="BO116" s="135"/>
      <c r="BP116" s="135"/>
      <c r="BQ116" s="135"/>
      <c r="BR116" s="135"/>
      <c r="BS116" s="135"/>
      <c r="BT116" s="135"/>
      <c r="BU116" s="142"/>
      <c r="BV116" s="135"/>
      <c r="BW116" s="135"/>
      <c r="BX116" s="51"/>
      <c r="BY116" s="51"/>
      <c r="BZ116" s="52"/>
      <c r="CA116" s="54"/>
      <c r="CB116" s="54"/>
      <c r="CC116" s="54"/>
      <c r="CD116" s="54"/>
      <c r="CE116" s="54"/>
      <c r="CF116" s="592" t="s">
        <v>245</v>
      </c>
      <c r="CG116" s="593"/>
      <c r="CH116" s="593"/>
      <c r="CI116" s="593"/>
      <c r="CJ116" s="593"/>
      <c r="CK116" s="593"/>
      <c r="CL116" s="593"/>
      <c r="CM116" s="593"/>
      <c r="CN116" s="593"/>
      <c r="CO116" s="593"/>
      <c r="CP116" s="593"/>
      <c r="CQ116" s="593"/>
      <c r="CR116" s="593"/>
      <c r="CS116" s="593"/>
      <c r="CT116" s="593"/>
      <c r="CU116" s="593"/>
      <c r="CV116" s="593"/>
      <c r="CW116" s="593"/>
      <c r="CX116" s="593"/>
      <c r="CY116" s="593"/>
      <c r="CZ116" s="593"/>
      <c r="DA116" s="593"/>
      <c r="DB116" s="593"/>
      <c r="DC116" s="593"/>
      <c r="DD116" s="593"/>
      <c r="DE116" s="593"/>
      <c r="DF116" s="593"/>
      <c r="DG116" s="593"/>
      <c r="DH116" s="593"/>
      <c r="DI116" s="593"/>
      <c r="DJ116" s="593"/>
      <c r="DK116" s="593"/>
      <c r="DL116" s="593"/>
      <c r="DM116" s="593"/>
      <c r="DN116" s="593"/>
      <c r="DO116" s="52"/>
      <c r="DP116" s="52"/>
      <c r="DQ116" s="52"/>
      <c r="DR116" s="52"/>
      <c r="DS116" s="52"/>
      <c r="DT116" s="52"/>
      <c r="DU116" s="52"/>
      <c r="DV116" s="52"/>
      <c r="DW116" s="52"/>
      <c r="DX116" s="52"/>
      <c r="DY116" s="52"/>
      <c r="DZ116" s="52"/>
      <c r="EA116" s="52"/>
      <c r="EB116" s="52"/>
      <c r="EC116" s="54"/>
      <c r="ED116" s="54"/>
      <c r="EE116" s="54"/>
      <c r="EF116" s="54"/>
      <c r="EG116" s="54"/>
      <c r="EH116" s="54"/>
      <c r="EI116" s="54"/>
      <c r="EJ116" s="54"/>
      <c r="EK116" s="54"/>
      <c r="EL116" s="54"/>
      <c r="EM116" s="54"/>
      <c r="EN116" s="54"/>
      <c r="EO116" s="54"/>
      <c r="EP116" s="54"/>
      <c r="EQ116" s="54"/>
      <c r="ER116" s="54"/>
      <c r="ES116" s="54"/>
      <c r="ET116" s="54"/>
      <c r="EU116" s="52"/>
      <c r="EV116" s="54"/>
      <c r="EW116" s="54"/>
      <c r="EX116" s="52"/>
    </row>
    <row r="117" spans="1:154" ht="9" customHeight="1">
      <c r="A117" s="135"/>
      <c r="B117" s="135"/>
      <c r="C117" s="135"/>
      <c r="D117" s="135"/>
      <c r="E117" s="135"/>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142"/>
      <c r="AP117" s="142"/>
      <c r="AQ117" s="142"/>
      <c r="AR117" s="142"/>
      <c r="AS117" s="142"/>
      <c r="AT117" s="142"/>
      <c r="AU117" s="142"/>
      <c r="AV117" s="142"/>
      <c r="AW117" s="142"/>
      <c r="AX117" s="142"/>
      <c r="AY117" s="142"/>
      <c r="AZ117" s="142"/>
      <c r="BA117" s="142"/>
      <c r="BB117" s="142"/>
      <c r="BC117" s="135"/>
      <c r="BD117" s="135"/>
      <c r="BE117" s="135"/>
      <c r="BF117" s="135"/>
      <c r="BG117" s="135"/>
      <c r="BH117" s="135"/>
      <c r="BI117" s="135"/>
      <c r="BJ117" s="135"/>
      <c r="BK117" s="135"/>
      <c r="BL117" s="135"/>
      <c r="BM117" s="135"/>
      <c r="BN117" s="135"/>
      <c r="BO117" s="135"/>
      <c r="BP117" s="135"/>
      <c r="BQ117" s="135"/>
      <c r="BR117" s="135"/>
      <c r="BS117" s="135"/>
      <c r="BT117" s="135"/>
      <c r="BU117" s="142"/>
      <c r="BV117" s="135"/>
      <c r="BW117" s="135"/>
      <c r="BX117" s="51"/>
      <c r="BY117" s="51"/>
      <c r="BZ117" s="52"/>
      <c r="CA117" s="54"/>
      <c r="CB117" s="54"/>
      <c r="CC117" s="54"/>
      <c r="CD117" s="54"/>
      <c r="CE117" s="54"/>
      <c r="CF117" s="593"/>
      <c r="CG117" s="593"/>
      <c r="CH117" s="593"/>
      <c r="CI117" s="593"/>
      <c r="CJ117" s="593"/>
      <c r="CK117" s="593"/>
      <c r="CL117" s="593"/>
      <c r="CM117" s="593"/>
      <c r="CN117" s="593"/>
      <c r="CO117" s="593"/>
      <c r="CP117" s="593"/>
      <c r="CQ117" s="593"/>
      <c r="CR117" s="593"/>
      <c r="CS117" s="593"/>
      <c r="CT117" s="593"/>
      <c r="CU117" s="593"/>
      <c r="CV117" s="593"/>
      <c r="CW117" s="593"/>
      <c r="CX117" s="593"/>
      <c r="CY117" s="593"/>
      <c r="CZ117" s="593"/>
      <c r="DA117" s="593"/>
      <c r="DB117" s="593"/>
      <c r="DC117" s="593"/>
      <c r="DD117" s="593"/>
      <c r="DE117" s="593"/>
      <c r="DF117" s="593"/>
      <c r="DG117" s="593"/>
      <c r="DH117" s="593"/>
      <c r="DI117" s="593"/>
      <c r="DJ117" s="593"/>
      <c r="DK117" s="593"/>
      <c r="DL117" s="593"/>
      <c r="DM117" s="593"/>
      <c r="DN117" s="593"/>
      <c r="DO117" s="52"/>
      <c r="DP117" s="52"/>
      <c r="DQ117" s="52"/>
      <c r="DR117" s="52"/>
      <c r="DS117" s="52"/>
      <c r="DT117" s="52"/>
      <c r="DU117" s="52"/>
      <c r="DV117" s="52"/>
      <c r="DW117" s="52"/>
      <c r="DX117" s="52"/>
      <c r="DY117" s="52"/>
      <c r="DZ117" s="52"/>
      <c r="EA117" s="52"/>
      <c r="EB117" s="52"/>
      <c r="EC117" s="54"/>
      <c r="ED117" s="54"/>
      <c r="EE117" s="54"/>
      <c r="EF117" s="54"/>
      <c r="EG117" s="54"/>
      <c r="EH117" s="54"/>
      <c r="EI117" s="54"/>
      <c r="EJ117" s="54"/>
      <c r="EK117" s="54"/>
      <c r="EL117" s="54"/>
      <c r="EM117" s="54"/>
      <c r="EN117" s="54"/>
      <c r="EO117" s="54"/>
      <c r="EP117" s="54"/>
      <c r="EQ117" s="54"/>
      <c r="ER117" s="54"/>
      <c r="ES117" s="54"/>
      <c r="ET117" s="54"/>
      <c r="EU117" s="52"/>
      <c r="EV117" s="54"/>
      <c r="EW117" s="54"/>
      <c r="EX117" s="52"/>
    </row>
    <row r="118" spans="1:154" ht="9" customHeight="1">
      <c r="A118" s="91"/>
      <c r="B118" s="91"/>
      <c r="C118" s="92"/>
      <c r="D118" s="93"/>
      <c r="E118" s="92"/>
      <c r="F118" s="92"/>
      <c r="G118" s="92"/>
      <c r="H118" s="92"/>
      <c r="I118" s="92"/>
      <c r="J118" s="92"/>
      <c r="K118" s="93"/>
      <c r="L118" s="92"/>
      <c r="M118" s="92"/>
      <c r="N118" s="92"/>
      <c r="O118" s="92"/>
      <c r="P118" s="92"/>
      <c r="Q118" s="92"/>
      <c r="R118" s="92"/>
      <c r="S118" s="92"/>
      <c r="T118" s="92"/>
      <c r="U118" s="92"/>
      <c r="V118" s="92"/>
      <c r="W118" s="92"/>
      <c r="X118" s="92"/>
      <c r="Y118" s="92"/>
      <c r="Z118" s="92"/>
      <c r="AA118" s="92"/>
      <c r="AB118" s="92"/>
      <c r="AC118" s="92"/>
      <c r="AD118" s="93"/>
      <c r="AE118" s="92"/>
      <c r="AF118" s="92"/>
      <c r="AG118" s="92"/>
      <c r="AH118" s="92"/>
      <c r="AI118" s="92"/>
      <c r="AJ118" s="92"/>
      <c r="AK118" s="92"/>
      <c r="AL118" s="92"/>
      <c r="AM118" s="93"/>
      <c r="AN118" s="92"/>
      <c r="AO118" s="92"/>
      <c r="AP118" s="92"/>
      <c r="AQ118" s="92"/>
      <c r="AR118" s="92"/>
      <c r="AS118" s="92"/>
      <c r="AT118" s="92"/>
      <c r="AU118" s="92"/>
      <c r="AV118" s="92"/>
      <c r="AW118" s="93"/>
      <c r="AX118" s="92"/>
      <c r="AY118" s="92"/>
      <c r="AZ118" s="92"/>
      <c r="BA118" s="92"/>
      <c r="BB118" s="92"/>
      <c r="BC118" s="92"/>
      <c r="BD118" s="92"/>
      <c r="BE118" s="92"/>
      <c r="BF118" s="92"/>
      <c r="BG118" s="92"/>
      <c r="BH118" s="92"/>
      <c r="BI118" s="92"/>
      <c r="BJ118" s="92"/>
      <c r="BK118" s="92"/>
      <c r="BL118" s="92"/>
      <c r="BM118" s="92"/>
      <c r="BN118" s="92"/>
      <c r="BO118" s="92"/>
      <c r="BP118" s="94"/>
      <c r="BQ118" s="94"/>
      <c r="BR118" s="91"/>
      <c r="BS118" s="94"/>
      <c r="BT118" s="94"/>
      <c r="BU118" s="94"/>
      <c r="BV118" s="94"/>
      <c r="BW118" s="94"/>
      <c r="BZ118" s="95"/>
      <c r="CA118" s="91"/>
      <c r="CB118" s="91"/>
      <c r="CC118" s="92"/>
      <c r="CD118" s="93"/>
      <c r="CE118" s="92"/>
      <c r="CF118" s="92"/>
      <c r="CG118" s="92"/>
      <c r="CH118" s="92"/>
      <c r="CI118" s="92"/>
      <c r="CJ118" s="92"/>
      <c r="CK118" s="93"/>
      <c r="CL118" s="92"/>
      <c r="CM118" s="92"/>
      <c r="CN118" s="92"/>
      <c r="CO118" s="92"/>
      <c r="CP118" s="92"/>
      <c r="CQ118" s="92"/>
      <c r="CR118" s="92"/>
      <c r="CS118" s="92"/>
      <c r="CT118" s="92"/>
      <c r="CU118" s="92"/>
      <c r="CV118" s="92"/>
      <c r="CW118" s="92"/>
      <c r="CX118" s="92"/>
      <c r="CY118" s="92"/>
      <c r="CZ118" s="92"/>
      <c r="DA118" s="92"/>
      <c r="DB118" s="92"/>
      <c r="DC118" s="92"/>
      <c r="DD118" s="93"/>
      <c r="DE118" s="92"/>
      <c r="DF118" s="92"/>
      <c r="DG118" s="92"/>
      <c r="DH118" s="92"/>
      <c r="DI118" s="92"/>
      <c r="DJ118" s="92"/>
      <c r="DK118" s="92"/>
      <c r="DL118" s="92"/>
      <c r="DM118" s="93"/>
      <c r="DN118" s="92"/>
      <c r="DO118" s="92"/>
      <c r="DP118" s="92"/>
      <c r="DQ118" s="92"/>
      <c r="DR118" s="92"/>
      <c r="DS118" s="92"/>
      <c r="DT118" s="92"/>
      <c r="DU118" s="92"/>
      <c r="DV118" s="92"/>
      <c r="DW118" s="93"/>
      <c r="DX118" s="92"/>
      <c r="DY118" s="92"/>
      <c r="DZ118" s="92"/>
      <c r="EA118" s="92"/>
      <c r="EB118" s="92"/>
      <c r="EC118" s="92"/>
      <c r="ED118" s="92"/>
      <c r="EE118" s="92"/>
      <c r="EF118" s="92"/>
      <c r="EG118" s="92"/>
      <c r="EH118" s="92"/>
      <c r="EI118" s="92"/>
      <c r="EJ118" s="92"/>
      <c r="EK118" s="92"/>
      <c r="EL118" s="92"/>
      <c r="EM118" s="92"/>
      <c r="EN118" s="92"/>
      <c r="EO118" s="92"/>
      <c r="EP118" s="94"/>
      <c r="EQ118" s="94"/>
      <c r="ER118" s="91"/>
      <c r="ES118" s="94"/>
      <c r="ET118" s="94"/>
      <c r="EU118" s="96"/>
      <c r="EV118" s="96"/>
      <c r="EW118" s="96"/>
    </row>
    <row r="119" spans="1:154" ht="9" customHeight="1">
      <c r="A119" s="91"/>
      <c r="B119" s="91"/>
      <c r="C119" s="92"/>
      <c r="D119" s="93"/>
      <c r="E119" s="92"/>
      <c r="F119" s="92"/>
      <c r="G119" s="92"/>
      <c r="H119" s="92"/>
      <c r="I119" s="92"/>
      <c r="J119" s="92"/>
      <c r="K119" s="93"/>
      <c r="L119" s="92"/>
      <c r="M119" s="92"/>
      <c r="N119" s="92"/>
      <c r="O119" s="92"/>
      <c r="P119" s="92"/>
      <c r="Q119" s="92"/>
      <c r="R119" s="92"/>
      <c r="S119" s="92"/>
      <c r="T119" s="92"/>
      <c r="U119" s="92"/>
      <c r="V119" s="92"/>
      <c r="W119" s="92"/>
      <c r="X119" s="92"/>
      <c r="Y119" s="92"/>
      <c r="Z119" s="92"/>
      <c r="AA119" s="92"/>
      <c r="AB119" s="92"/>
      <c r="AC119" s="92"/>
      <c r="AD119" s="93"/>
      <c r="AE119" s="92"/>
      <c r="AF119" s="92"/>
      <c r="AG119" s="92"/>
      <c r="AH119" s="92"/>
      <c r="AI119" s="92"/>
      <c r="AJ119" s="92"/>
      <c r="AK119" s="92"/>
      <c r="AL119" s="92"/>
      <c r="AM119" s="93"/>
      <c r="AN119" s="92"/>
      <c r="AO119" s="92"/>
      <c r="AP119" s="92"/>
      <c r="AQ119" s="92"/>
      <c r="AR119" s="92"/>
      <c r="AS119" s="92"/>
      <c r="AT119" s="92"/>
      <c r="AU119" s="92"/>
      <c r="AV119" s="92"/>
      <c r="AW119" s="93"/>
      <c r="AX119" s="92"/>
      <c r="AY119" s="92"/>
      <c r="AZ119" s="92"/>
      <c r="BA119" s="92"/>
      <c r="BB119" s="92"/>
      <c r="BC119" s="92"/>
      <c r="BD119" s="92"/>
      <c r="BE119" s="92"/>
      <c r="BF119" s="92"/>
      <c r="BG119" s="92"/>
      <c r="BH119" s="92"/>
      <c r="BI119" s="92"/>
      <c r="BJ119" s="92"/>
      <c r="BK119" s="92"/>
      <c r="BL119" s="92"/>
      <c r="BM119" s="92"/>
      <c r="BN119" s="92"/>
      <c r="BO119" s="92"/>
      <c r="BP119" s="94"/>
      <c r="BQ119" s="94"/>
      <c r="BR119" s="91"/>
      <c r="BS119" s="94"/>
      <c r="BT119" s="94"/>
      <c r="BU119" s="94"/>
      <c r="BV119" s="94"/>
      <c r="BW119" s="94"/>
      <c r="BZ119" s="95"/>
      <c r="CA119" s="91"/>
      <c r="CB119" s="91"/>
      <c r="CC119" s="92"/>
      <c r="CD119" s="93"/>
      <c r="CE119" s="92"/>
      <c r="CF119" s="92"/>
      <c r="CG119" s="92"/>
      <c r="CH119" s="92"/>
      <c r="CI119" s="92"/>
      <c r="CJ119" s="92"/>
      <c r="CK119" s="93"/>
      <c r="CL119" s="92"/>
      <c r="CM119" s="92"/>
      <c r="CN119" s="92"/>
      <c r="CO119" s="92"/>
      <c r="CP119" s="92"/>
      <c r="CQ119" s="92"/>
      <c r="CR119" s="92"/>
      <c r="CS119" s="92"/>
      <c r="CT119" s="92"/>
      <c r="CU119" s="92"/>
      <c r="CV119" s="92"/>
      <c r="CW119" s="92"/>
      <c r="CX119" s="92"/>
      <c r="CY119" s="92"/>
      <c r="CZ119" s="92"/>
      <c r="DA119" s="92"/>
      <c r="DB119" s="92"/>
      <c r="DC119" s="92"/>
      <c r="DD119" s="93"/>
      <c r="DE119" s="92"/>
      <c r="DF119" s="92"/>
      <c r="DG119" s="92"/>
      <c r="DH119" s="92"/>
      <c r="DI119" s="92"/>
      <c r="DJ119" s="92"/>
      <c r="DK119" s="92"/>
      <c r="DL119" s="92"/>
      <c r="DM119" s="93"/>
      <c r="DN119" s="92"/>
      <c r="DO119" s="92"/>
      <c r="DP119" s="92"/>
      <c r="DQ119" s="92"/>
      <c r="DR119" s="92"/>
      <c r="DS119" s="92"/>
      <c r="DT119" s="92"/>
      <c r="DU119" s="92"/>
      <c r="DV119" s="92"/>
      <c r="DW119" s="93"/>
      <c r="DX119" s="92"/>
      <c r="DY119" s="92"/>
      <c r="DZ119" s="92"/>
      <c r="EA119" s="92"/>
      <c r="EB119" s="92"/>
      <c r="EC119" s="92"/>
      <c r="ED119" s="92"/>
      <c r="EE119" s="92"/>
      <c r="EF119" s="92"/>
      <c r="EG119" s="92"/>
      <c r="EH119" s="92"/>
      <c r="EI119" s="92"/>
      <c r="EJ119" s="92"/>
      <c r="EK119" s="92"/>
      <c r="EL119" s="92"/>
      <c r="EM119" s="92"/>
      <c r="EN119" s="92"/>
      <c r="EO119" s="92"/>
      <c r="EP119" s="94"/>
      <c r="EQ119" s="94"/>
      <c r="ER119" s="91"/>
      <c r="ES119" s="94"/>
      <c r="ET119" s="94"/>
      <c r="EU119" s="96"/>
      <c r="EV119" s="96"/>
      <c r="EW119" s="96"/>
    </row>
    <row r="120" spans="1:154" ht="9" customHeight="1">
      <c r="A120" s="91"/>
      <c r="B120" s="91"/>
      <c r="C120" s="92"/>
      <c r="D120" s="93"/>
      <c r="E120" s="92"/>
      <c r="F120" s="92"/>
      <c r="G120" s="92"/>
      <c r="H120" s="92"/>
      <c r="I120" s="92"/>
      <c r="J120" s="92"/>
      <c r="K120" s="93"/>
      <c r="L120" s="92"/>
      <c r="M120" s="92"/>
      <c r="N120" s="92"/>
      <c r="O120" s="92"/>
      <c r="P120" s="92"/>
      <c r="Q120" s="92"/>
      <c r="R120" s="92"/>
      <c r="S120" s="92"/>
      <c r="T120" s="92"/>
      <c r="U120" s="92"/>
      <c r="V120" s="92"/>
      <c r="W120" s="92"/>
      <c r="X120" s="92"/>
      <c r="Y120" s="92"/>
      <c r="Z120" s="92"/>
      <c r="AA120" s="92"/>
      <c r="AB120" s="92"/>
      <c r="AC120" s="92"/>
      <c r="AD120" s="93"/>
      <c r="AE120" s="92"/>
      <c r="AF120" s="92"/>
      <c r="AG120" s="92"/>
      <c r="AH120" s="92"/>
      <c r="AI120" s="92"/>
      <c r="AJ120" s="92"/>
      <c r="AK120" s="92"/>
      <c r="AL120" s="92"/>
      <c r="AM120" s="93"/>
      <c r="AN120" s="92"/>
      <c r="AO120" s="92"/>
      <c r="AP120" s="92"/>
      <c r="AQ120" s="92"/>
      <c r="AR120" s="92"/>
      <c r="AS120" s="92"/>
      <c r="AT120" s="92"/>
      <c r="AU120" s="92"/>
      <c r="AV120" s="92"/>
      <c r="AW120" s="93"/>
      <c r="AX120" s="92"/>
      <c r="AY120" s="92"/>
      <c r="AZ120" s="92"/>
      <c r="BA120" s="92"/>
      <c r="BB120" s="92"/>
      <c r="BC120" s="92"/>
      <c r="BD120" s="92"/>
      <c r="BE120" s="92"/>
      <c r="BF120" s="92"/>
      <c r="BG120" s="92"/>
      <c r="BH120" s="92"/>
      <c r="BI120" s="92"/>
      <c r="BJ120" s="92"/>
      <c r="BK120" s="92"/>
      <c r="BL120" s="92"/>
      <c r="BM120" s="92"/>
      <c r="BN120" s="92"/>
      <c r="BO120" s="92"/>
      <c r="BP120" s="94"/>
      <c r="BQ120" s="94"/>
      <c r="BR120" s="91"/>
      <c r="BS120" s="94"/>
      <c r="BT120" s="94"/>
      <c r="BU120" s="94"/>
      <c r="BV120" s="94"/>
      <c r="BW120" s="94"/>
      <c r="BZ120" s="95"/>
      <c r="CA120" s="91"/>
      <c r="CB120" s="91"/>
      <c r="CC120" s="92"/>
      <c r="CD120" s="93"/>
      <c r="CE120" s="92"/>
      <c r="CF120" s="92"/>
      <c r="CG120" s="92"/>
      <c r="CH120" s="92"/>
      <c r="CI120" s="92"/>
      <c r="CJ120" s="92"/>
      <c r="CK120" s="93"/>
      <c r="CL120" s="92"/>
      <c r="CM120" s="92"/>
      <c r="CN120" s="92"/>
      <c r="CO120" s="92"/>
      <c r="CP120" s="92"/>
      <c r="CQ120" s="92"/>
      <c r="CR120" s="92"/>
      <c r="CS120" s="92"/>
      <c r="CT120" s="92"/>
      <c r="CU120" s="92"/>
      <c r="CV120" s="92"/>
      <c r="CW120" s="92"/>
      <c r="CX120" s="92"/>
      <c r="CY120" s="92"/>
      <c r="CZ120" s="92"/>
      <c r="DA120" s="92"/>
      <c r="DB120" s="92"/>
      <c r="DC120" s="92"/>
      <c r="DD120" s="93"/>
      <c r="DE120" s="92"/>
      <c r="DF120" s="92"/>
      <c r="DG120" s="92"/>
      <c r="DH120" s="92"/>
      <c r="DI120" s="92"/>
      <c r="DJ120" s="92"/>
      <c r="DK120" s="92"/>
      <c r="DL120" s="92"/>
      <c r="DM120" s="93"/>
      <c r="DN120" s="92"/>
      <c r="DO120" s="92"/>
      <c r="DP120" s="92"/>
      <c r="DQ120" s="92"/>
      <c r="DR120" s="92"/>
      <c r="DS120" s="92"/>
      <c r="DT120" s="92"/>
      <c r="DU120" s="92"/>
      <c r="DV120" s="92"/>
      <c r="DW120" s="93"/>
      <c r="DX120" s="92"/>
      <c r="DY120" s="92"/>
      <c r="DZ120" s="92"/>
      <c r="EA120" s="92"/>
      <c r="EB120" s="92"/>
      <c r="EC120" s="92"/>
      <c r="ED120" s="92"/>
      <c r="EE120" s="92"/>
      <c r="EF120" s="92"/>
      <c r="EG120" s="92"/>
      <c r="EH120" s="92"/>
      <c r="EI120" s="92"/>
      <c r="EJ120" s="92"/>
      <c r="EK120" s="92"/>
      <c r="EL120" s="92"/>
      <c r="EM120" s="92"/>
      <c r="EN120" s="92"/>
      <c r="EO120" s="92"/>
      <c r="EP120" s="94"/>
      <c r="EQ120" s="94"/>
      <c r="ER120" s="91"/>
      <c r="ES120" s="94"/>
      <c r="ET120" s="94"/>
      <c r="EU120" s="96"/>
      <c r="EV120" s="96"/>
      <c r="EW120" s="96"/>
    </row>
    <row r="121" spans="1:154" ht="9" customHeight="1">
      <c r="A121" s="94"/>
      <c r="B121" s="94"/>
      <c r="C121" s="91"/>
      <c r="D121" s="94"/>
      <c r="E121" s="91"/>
      <c r="F121" s="94"/>
      <c r="G121" s="91"/>
      <c r="H121" s="94"/>
      <c r="I121" s="91"/>
      <c r="J121" s="94"/>
      <c r="K121" s="91"/>
      <c r="L121" s="94"/>
      <c r="M121" s="91"/>
      <c r="N121" s="94"/>
      <c r="O121" s="91"/>
      <c r="P121" s="94"/>
      <c r="Q121" s="91"/>
      <c r="R121" s="594" t="s">
        <v>18</v>
      </c>
      <c r="S121" s="594"/>
      <c r="T121" s="594"/>
      <c r="U121" s="594"/>
      <c r="V121" s="594"/>
      <c r="W121" s="594"/>
      <c r="X121" s="594"/>
      <c r="Y121" s="97"/>
      <c r="Z121" s="594">
        <v>4</v>
      </c>
      <c r="AA121" s="594"/>
      <c r="AB121" s="594"/>
      <c r="AC121" s="98"/>
      <c r="AD121" s="594" t="s">
        <v>40</v>
      </c>
      <c r="AE121" s="594"/>
      <c r="AF121" s="594"/>
      <c r="AG121" s="594"/>
      <c r="AH121" s="594"/>
      <c r="AI121" s="594"/>
      <c r="AJ121" s="594"/>
      <c r="AK121" s="595" t="s">
        <v>120</v>
      </c>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5"/>
      <c r="BH121" s="99"/>
      <c r="BI121" s="99"/>
      <c r="BJ121" s="99"/>
      <c r="BK121" s="99"/>
      <c r="BL121" s="99"/>
      <c r="BM121" s="99"/>
      <c r="BN121" s="99"/>
      <c r="BO121" s="99"/>
      <c r="BP121" s="94"/>
      <c r="BQ121" s="94"/>
      <c r="BR121" s="94"/>
      <c r="BS121" s="94"/>
      <c r="BT121" s="94"/>
      <c r="BU121" s="94"/>
      <c r="BV121" s="94"/>
      <c r="BW121" s="94"/>
      <c r="BZ121" s="95"/>
      <c r="CA121" s="94"/>
      <c r="CB121" s="94"/>
      <c r="CC121" s="91"/>
      <c r="CD121" s="94"/>
      <c r="CE121" s="91"/>
      <c r="CF121" s="94"/>
      <c r="CG121" s="91"/>
      <c r="CH121" s="94"/>
      <c r="CI121" s="91"/>
      <c r="CJ121" s="94"/>
      <c r="CK121" s="91"/>
      <c r="CL121" s="94"/>
      <c r="CM121" s="91"/>
      <c r="CN121" s="94"/>
      <c r="CO121" s="91"/>
      <c r="CP121" s="94"/>
      <c r="CQ121" s="91"/>
      <c r="CR121" s="594" t="s">
        <v>18</v>
      </c>
      <c r="CS121" s="594"/>
      <c r="CT121" s="594"/>
      <c r="CU121" s="594"/>
      <c r="CV121" s="594"/>
      <c r="CW121" s="594"/>
      <c r="CX121" s="594"/>
      <c r="CY121" s="97"/>
      <c r="CZ121" s="594">
        <v>4</v>
      </c>
      <c r="DA121" s="594"/>
      <c r="DB121" s="594"/>
      <c r="DC121" s="98"/>
      <c r="DD121" s="594" t="s">
        <v>40</v>
      </c>
      <c r="DE121" s="594"/>
      <c r="DF121" s="594"/>
      <c r="DG121" s="594"/>
      <c r="DH121" s="594"/>
      <c r="DI121" s="594"/>
      <c r="DJ121" s="594"/>
      <c r="DK121" s="595" t="s">
        <v>120</v>
      </c>
      <c r="DL121" s="595"/>
      <c r="DM121" s="595"/>
      <c r="DN121" s="595"/>
      <c r="DO121" s="595"/>
      <c r="DP121" s="595"/>
      <c r="DQ121" s="595"/>
      <c r="DR121" s="595"/>
      <c r="DS121" s="595"/>
      <c r="DT121" s="595"/>
      <c r="DU121" s="595"/>
      <c r="DV121" s="595"/>
      <c r="DW121" s="595"/>
      <c r="DX121" s="595"/>
      <c r="DY121" s="595"/>
      <c r="DZ121" s="595"/>
      <c r="EA121" s="595"/>
      <c r="EB121" s="595"/>
      <c r="EC121" s="595"/>
      <c r="ED121" s="595"/>
      <c r="EE121" s="595"/>
      <c r="EF121" s="595"/>
      <c r="EG121" s="595"/>
      <c r="EH121" s="99"/>
      <c r="EI121" s="99"/>
      <c r="EJ121" s="99"/>
      <c r="EK121" s="99"/>
      <c r="EL121" s="99"/>
      <c r="EM121" s="99"/>
      <c r="EN121" s="99"/>
      <c r="EO121" s="99"/>
      <c r="EP121" s="94"/>
      <c r="EQ121" s="94"/>
      <c r="ER121" s="94"/>
      <c r="ES121" s="94"/>
      <c r="ET121" s="94"/>
      <c r="EU121" s="94"/>
      <c r="EV121" s="94"/>
      <c r="EW121" s="94"/>
    </row>
    <row r="122" spans="1:154" ht="9" customHeight="1" thickBot="1">
      <c r="A122" s="93"/>
      <c r="B122" s="94"/>
      <c r="C122" s="94"/>
      <c r="D122" s="94"/>
      <c r="E122" s="94"/>
      <c r="F122" s="94"/>
      <c r="G122" s="94"/>
      <c r="H122" s="94"/>
      <c r="I122" s="94"/>
      <c r="J122" s="94"/>
      <c r="K122" s="94"/>
      <c r="L122" s="94"/>
      <c r="M122" s="94"/>
      <c r="N122" s="94"/>
      <c r="O122" s="94"/>
      <c r="P122" s="94"/>
      <c r="Q122" s="94"/>
      <c r="R122" s="594"/>
      <c r="S122" s="594"/>
      <c r="T122" s="594"/>
      <c r="U122" s="594"/>
      <c r="V122" s="594"/>
      <c r="W122" s="594"/>
      <c r="X122" s="594"/>
      <c r="Y122" s="100"/>
      <c r="Z122" s="594"/>
      <c r="AA122" s="594"/>
      <c r="AB122" s="594"/>
      <c r="AC122" s="98"/>
      <c r="AD122" s="594"/>
      <c r="AE122" s="594"/>
      <c r="AF122" s="594"/>
      <c r="AG122" s="594"/>
      <c r="AH122" s="594"/>
      <c r="AI122" s="594"/>
      <c r="AJ122" s="594"/>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99"/>
      <c r="BI122" s="99"/>
      <c r="BJ122" s="99"/>
      <c r="BK122" s="99"/>
      <c r="BL122" s="99"/>
      <c r="BM122" s="99"/>
      <c r="BN122" s="99"/>
      <c r="BO122" s="99"/>
      <c r="BP122" s="94"/>
      <c r="BQ122" s="94"/>
      <c r="BR122" s="94"/>
      <c r="BS122" s="94"/>
      <c r="BT122" s="94"/>
      <c r="BU122" s="94"/>
      <c r="BV122" s="94"/>
      <c r="BW122" s="94"/>
      <c r="BZ122" s="95"/>
      <c r="CA122" s="93"/>
      <c r="CB122" s="94"/>
      <c r="CC122" s="94"/>
      <c r="CD122" s="94"/>
      <c r="CE122" s="94"/>
      <c r="CF122" s="94"/>
      <c r="CG122" s="94"/>
      <c r="CH122" s="94"/>
      <c r="CI122" s="94"/>
      <c r="CJ122" s="94"/>
      <c r="CK122" s="94"/>
      <c r="CL122" s="94"/>
      <c r="CM122" s="94"/>
      <c r="CN122" s="94"/>
      <c r="CO122" s="94"/>
      <c r="CP122" s="94"/>
      <c r="CQ122" s="94"/>
      <c r="CR122" s="594"/>
      <c r="CS122" s="594"/>
      <c r="CT122" s="594"/>
      <c r="CU122" s="594"/>
      <c r="CV122" s="594"/>
      <c r="CW122" s="594"/>
      <c r="CX122" s="594"/>
      <c r="CY122" s="100"/>
      <c r="CZ122" s="594"/>
      <c r="DA122" s="594"/>
      <c r="DB122" s="594"/>
      <c r="DC122" s="98"/>
      <c r="DD122" s="594"/>
      <c r="DE122" s="594"/>
      <c r="DF122" s="594"/>
      <c r="DG122" s="594"/>
      <c r="DH122" s="594"/>
      <c r="DI122" s="594"/>
      <c r="DJ122" s="594"/>
      <c r="DK122" s="595"/>
      <c r="DL122" s="595"/>
      <c r="DM122" s="595"/>
      <c r="DN122" s="595"/>
      <c r="DO122" s="595"/>
      <c r="DP122" s="595"/>
      <c r="DQ122" s="595"/>
      <c r="DR122" s="595"/>
      <c r="DS122" s="595"/>
      <c r="DT122" s="595"/>
      <c r="DU122" s="595"/>
      <c r="DV122" s="595"/>
      <c r="DW122" s="595"/>
      <c r="DX122" s="595"/>
      <c r="DY122" s="595"/>
      <c r="DZ122" s="595"/>
      <c r="EA122" s="595"/>
      <c r="EB122" s="595"/>
      <c r="EC122" s="595"/>
      <c r="ED122" s="595"/>
      <c r="EE122" s="595"/>
      <c r="EF122" s="595"/>
      <c r="EG122" s="595"/>
      <c r="EH122" s="99"/>
      <c r="EI122" s="99"/>
      <c r="EJ122" s="99"/>
      <c r="EK122" s="99"/>
      <c r="EL122" s="99"/>
      <c r="EM122" s="99"/>
      <c r="EN122" s="99"/>
      <c r="EO122" s="99"/>
      <c r="EP122" s="94"/>
      <c r="EQ122" s="94"/>
      <c r="ER122" s="94"/>
      <c r="ES122" s="94"/>
      <c r="ET122" s="94"/>
      <c r="EU122" s="94"/>
      <c r="EV122" s="94"/>
      <c r="EW122" s="94"/>
    </row>
    <row r="123" spans="1:154" ht="9" customHeight="1" thickBot="1">
      <c r="A123" s="94"/>
      <c r="B123" s="91"/>
      <c r="C123" s="635" t="s">
        <v>246</v>
      </c>
      <c r="D123" s="636"/>
      <c r="E123" s="636"/>
      <c r="F123" s="636"/>
      <c r="G123" s="622" t="s">
        <v>121</v>
      </c>
      <c r="H123" s="622"/>
      <c r="I123" s="634"/>
      <c r="J123" s="634"/>
      <c r="K123" s="634"/>
      <c r="L123" s="634"/>
      <c r="M123" s="634"/>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4"/>
      <c r="AL123" s="634"/>
      <c r="AM123" s="634"/>
      <c r="AN123" s="634"/>
      <c r="AO123" s="634"/>
      <c r="AP123" s="634"/>
      <c r="AQ123" s="634"/>
      <c r="AR123" s="634"/>
      <c r="AS123" s="623" t="s">
        <v>122</v>
      </c>
      <c r="AT123" s="624"/>
      <c r="AU123" s="624"/>
      <c r="AV123" s="624"/>
      <c r="AW123" s="624"/>
      <c r="AX123" s="624"/>
      <c r="AY123" s="624"/>
      <c r="AZ123" s="624"/>
      <c r="BA123" s="631" t="str">
        <f>IF(BA5="","",BA5)</f>
        <v/>
      </c>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1"/>
      <c r="BW123" s="632"/>
      <c r="BZ123" s="95"/>
      <c r="CA123" s="94"/>
      <c r="CB123" s="91"/>
      <c r="CC123" s="635" t="s">
        <v>246</v>
      </c>
      <c r="CD123" s="636"/>
      <c r="CE123" s="636"/>
      <c r="CF123" s="636"/>
      <c r="CG123" s="622" t="s">
        <v>121</v>
      </c>
      <c r="CH123" s="622"/>
      <c r="CI123" s="630"/>
      <c r="CJ123" s="630"/>
      <c r="CK123" s="630"/>
      <c r="CL123" s="630"/>
      <c r="CM123" s="630"/>
      <c r="CN123" s="630"/>
      <c r="CO123" s="630"/>
      <c r="CP123" s="630"/>
      <c r="CQ123" s="630"/>
      <c r="CR123" s="630"/>
      <c r="CS123" s="630"/>
      <c r="CT123" s="630"/>
      <c r="CU123" s="630"/>
      <c r="CV123" s="630"/>
      <c r="CW123" s="630"/>
      <c r="CX123" s="630"/>
      <c r="CY123" s="630"/>
      <c r="CZ123" s="630"/>
      <c r="DA123" s="630"/>
      <c r="DB123" s="630"/>
      <c r="DC123" s="630"/>
      <c r="DD123" s="630"/>
      <c r="DE123" s="630"/>
      <c r="DF123" s="630"/>
      <c r="DG123" s="630"/>
      <c r="DH123" s="630"/>
      <c r="DI123" s="630"/>
      <c r="DJ123" s="630"/>
      <c r="DK123" s="630"/>
      <c r="DL123" s="630"/>
      <c r="DM123" s="630"/>
      <c r="DN123" s="630"/>
      <c r="DO123" s="630"/>
      <c r="DP123" s="630"/>
      <c r="DQ123" s="630"/>
      <c r="DR123" s="630"/>
      <c r="DS123" s="623" t="s">
        <v>122</v>
      </c>
      <c r="DT123" s="624"/>
      <c r="DU123" s="624"/>
      <c r="DV123" s="624"/>
      <c r="DW123" s="624"/>
      <c r="DX123" s="624"/>
      <c r="DY123" s="624"/>
      <c r="DZ123" s="624"/>
      <c r="EA123" s="631" t="str">
        <f>IF(BA5="","",BA5)</f>
        <v/>
      </c>
      <c r="EB123" s="631"/>
      <c r="EC123" s="631"/>
      <c r="ED123" s="631"/>
      <c r="EE123" s="631"/>
      <c r="EF123" s="631"/>
      <c r="EG123" s="631"/>
      <c r="EH123" s="631"/>
      <c r="EI123" s="631"/>
      <c r="EJ123" s="631"/>
      <c r="EK123" s="631"/>
      <c r="EL123" s="631"/>
      <c r="EM123" s="631"/>
      <c r="EN123" s="631"/>
      <c r="EO123" s="631"/>
      <c r="EP123" s="631"/>
      <c r="EQ123" s="631"/>
      <c r="ER123" s="631"/>
      <c r="ES123" s="631"/>
      <c r="ET123" s="631"/>
      <c r="EU123" s="631"/>
      <c r="EV123" s="631"/>
      <c r="EW123" s="632"/>
    </row>
    <row r="124" spans="1:154" ht="9" customHeight="1" thickBot="1">
      <c r="A124" s="94"/>
      <c r="B124" s="94"/>
      <c r="C124" s="636"/>
      <c r="D124" s="636"/>
      <c r="E124" s="636"/>
      <c r="F124" s="636"/>
      <c r="G124" s="622"/>
      <c r="H124" s="622"/>
      <c r="I124" s="619" t="str">
        <f>IF(I8="","",I8)</f>
        <v/>
      </c>
      <c r="J124" s="619"/>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619"/>
      <c r="AI124" s="619"/>
      <c r="AJ124" s="619"/>
      <c r="AK124" s="619"/>
      <c r="AL124" s="619"/>
      <c r="AM124" s="619"/>
      <c r="AN124" s="619"/>
      <c r="AO124" s="619"/>
      <c r="AP124" s="619"/>
      <c r="AQ124" s="619"/>
      <c r="AR124" s="619"/>
      <c r="AS124" s="623"/>
      <c r="AT124" s="624"/>
      <c r="AU124" s="624"/>
      <c r="AV124" s="624"/>
      <c r="AW124" s="624"/>
      <c r="AX124" s="624"/>
      <c r="AY124" s="624"/>
      <c r="AZ124" s="624"/>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1"/>
      <c r="BW124" s="632"/>
      <c r="BZ124" s="95"/>
      <c r="CA124" s="94"/>
      <c r="CB124" s="94"/>
      <c r="CC124" s="636"/>
      <c r="CD124" s="636"/>
      <c r="CE124" s="636"/>
      <c r="CF124" s="636"/>
      <c r="CG124" s="622"/>
      <c r="CH124" s="622"/>
      <c r="CI124" s="620" t="str">
        <f>IF(I8="","",I8)</f>
        <v/>
      </c>
      <c r="CJ124" s="504"/>
      <c r="CK124" s="504"/>
      <c r="CL124" s="504"/>
      <c r="CM124" s="504"/>
      <c r="CN124" s="504"/>
      <c r="CO124" s="504"/>
      <c r="CP124" s="504"/>
      <c r="CQ124" s="504"/>
      <c r="CR124" s="504"/>
      <c r="CS124" s="504"/>
      <c r="CT124" s="504"/>
      <c r="CU124" s="504"/>
      <c r="CV124" s="504"/>
      <c r="CW124" s="504"/>
      <c r="CX124" s="504"/>
      <c r="CY124" s="504"/>
      <c r="CZ124" s="504"/>
      <c r="DA124" s="504"/>
      <c r="DB124" s="504"/>
      <c r="DC124" s="504"/>
      <c r="DD124" s="504"/>
      <c r="DE124" s="504"/>
      <c r="DF124" s="504"/>
      <c r="DG124" s="504"/>
      <c r="DH124" s="504"/>
      <c r="DI124" s="504"/>
      <c r="DJ124" s="504"/>
      <c r="DK124" s="504"/>
      <c r="DL124" s="504"/>
      <c r="DM124" s="504"/>
      <c r="DN124" s="504"/>
      <c r="DO124" s="504"/>
      <c r="DP124" s="504"/>
      <c r="DQ124" s="504"/>
      <c r="DR124" s="621"/>
      <c r="DS124" s="623"/>
      <c r="DT124" s="624"/>
      <c r="DU124" s="624"/>
      <c r="DV124" s="624"/>
      <c r="DW124" s="624"/>
      <c r="DX124" s="624"/>
      <c r="DY124" s="624"/>
      <c r="DZ124" s="624"/>
      <c r="EA124" s="631"/>
      <c r="EB124" s="631"/>
      <c r="EC124" s="631"/>
      <c r="ED124" s="631"/>
      <c r="EE124" s="631"/>
      <c r="EF124" s="631"/>
      <c r="EG124" s="631"/>
      <c r="EH124" s="631"/>
      <c r="EI124" s="631"/>
      <c r="EJ124" s="631"/>
      <c r="EK124" s="631"/>
      <c r="EL124" s="631"/>
      <c r="EM124" s="631"/>
      <c r="EN124" s="631"/>
      <c r="EO124" s="631"/>
      <c r="EP124" s="631"/>
      <c r="EQ124" s="631"/>
      <c r="ER124" s="631"/>
      <c r="ES124" s="631"/>
      <c r="ET124" s="631"/>
      <c r="EU124" s="631"/>
      <c r="EV124" s="631"/>
      <c r="EW124" s="632"/>
    </row>
    <row r="125" spans="1:154" ht="9" customHeight="1" thickBot="1">
      <c r="A125" s="94"/>
      <c r="B125" s="94"/>
      <c r="C125" s="636"/>
      <c r="D125" s="636"/>
      <c r="E125" s="636"/>
      <c r="F125" s="636"/>
      <c r="G125" s="622"/>
      <c r="H125" s="622"/>
      <c r="I125" s="619"/>
      <c r="J125" s="619"/>
      <c r="K125" s="619"/>
      <c r="L125" s="619"/>
      <c r="M125" s="619"/>
      <c r="N125" s="619"/>
      <c r="O125" s="619"/>
      <c r="P125" s="619"/>
      <c r="Q125" s="619"/>
      <c r="R125" s="619"/>
      <c r="S125" s="619"/>
      <c r="T125" s="619"/>
      <c r="U125" s="619"/>
      <c r="V125" s="619"/>
      <c r="W125" s="619"/>
      <c r="X125" s="619"/>
      <c r="Y125" s="619"/>
      <c r="Z125" s="619"/>
      <c r="AA125" s="619"/>
      <c r="AB125" s="619"/>
      <c r="AC125" s="619"/>
      <c r="AD125" s="619"/>
      <c r="AE125" s="619"/>
      <c r="AF125" s="619"/>
      <c r="AG125" s="619"/>
      <c r="AH125" s="619"/>
      <c r="AI125" s="619"/>
      <c r="AJ125" s="619"/>
      <c r="AK125" s="619"/>
      <c r="AL125" s="619"/>
      <c r="AM125" s="619"/>
      <c r="AN125" s="619"/>
      <c r="AO125" s="619"/>
      <c r="AP125" s="619"/>
      <c r="AQ125" s="619"/>
      <c r="AR125" s="619"/>
      <c r="AS125" s="633" t="s">
        <v>247</v>
      </c>
      <c r="AT125" s="633"/>
      <c r="AU125" s="633"/>
      <c r="AV125" s="633"/>
      <c r="AW125" s="633"/>
      <c r="AX125" s="633"/>
      <c r="AY125" s="633"/>
      <c r="AZ125" s="625" t="str">
        <f>IF(AZ7="","",AZ7)</f>
        <v/>
      </c>
      <c r="BA125" s="626"/>
      <c r="BB125" s="625" t="str">
        <f>IF(BB7="","",BB7)</f>
        <v/>
      </c>
      <c r="BC125" s="626"/>
      <c r="BD125" s="625" t="str">
        <f>IF(BD7="","",BD7)</f>
        <v/>
      </c>
      <c r="BE125" s="626"/>
      <c r="BF125" s="625" t="str">
        <f>IF(BF7="","",BF7)</f>
        <v/>
      </c>
      <c r="BG125" s="626"/>
      <c r="BH125" s="625" t="str">
        <f>IF(BH7="","",BH7)</f>
        <v/>
      </c>
      <c r="BI125" s="626"/>
      <c r="BJ125" s="625" t="str">
        <f>IF(BJ7="","",BJ7)</f>
        <v/>
      </c>
      <c r="BK125" s="626"/>
      <c r="BL125" s="625" t="str">
        <f>IF(BL7="","",BL7)</f>
        <v/>
      </c>
      <c r="BM125" s="626"/>
      <c r="BN125" s="625" t="str">
        <f>IF(BN7="","",BN7)</f>
        <v/>
      </c>
      <c r="BO125" s="626"/>
      <c r="BP125" s="625" t="str">
        <f>IF(BP7="","",BP7)</f>
        <v/>
      </c>
      <c r="BQ125" s="626"/>
      <c r="BR125" s="625" t="str">
        <f>IF(BR7="","",BR7)</f>
        <v/>
      </c>
      <c r="BS125" s="626"/>
      <c r="BT125" s="625" t="str">
        <f>IF(BT7="","",BT7)</f>
        <v/>
      </c>
      <c r="BU125" s="626"/>
      <c r="BV125" s="625" t="str">
        <f>IF(BV7="","",BV7)</f>
        <v/>
      </c>
      <c r="BW125" s="626"/>
      <c r="BZ125" s="95"/>
      <c r="CA125" s="94"/>
      <c r="CB125" s="94"/>
      <c r="CC125" s="636"/>
      <c r="CD125" s="636"/>
      <c r="CE125" s="636"/>
      <c r="CF125" s="636"/>
      <c r="CG125" s="622"/>
      <c r="CH125" s="622"/>
      <c r="CI125" s="620"/>
      <c r="CJ125" s="504"/>
      <c r="CK125" s="504"/>
      <c r="CL125" s="504"/>
      <c r="CM125" s="504"/>
      <c r="CN125" s="504"/>
      <c r="CO125" s="504"/>
      <c r="CP125" s="504"/>
      <c r="CQ125" s="504"/>
      <c r="CR125" s="504"/>
      <c r="CS125" s="504"/>
      <c r="CT125" s="504"/>
      <c r="CU125" s="504"/>
      <c r="CV125" s="504"/>
      <c r="CW125" s="504"/>
      <c r="CX125" s="504"/>
      <c r="CY125" s="504"/>
      <c r="CZ125" s="504"/>
      <c r="DA125" s="504"/>
      <c r="DB125" s="504"/>
      <c r="DC125" s="504"/>
      <c r="DD125" s="504"/>
      <c r="DE125" s="504"/>
      <c r="DF125" s="504"/>
      <c r="DG125" s="504"/>
      <c r="DH125" s="504"/>
      <c r="DI125" s="504"/>
      <c r="DJ125" s="504"/>
      <c r="DK125" s="504"/>
      <c r="DL125" s="504"/>
      <c r="DM125" s="504"/>
      <c r="DN125" s="504"/>
      <c r="DO125" s="504"/>
      <c r="DP125" s="504"/>
      <c r="DQ125" s="504"/>
      <c r="DR125" s="621"/>
      <c r="DS125" s="629"/>
      <c r="DT125" s="629"/>
      <c r="DU125" s="629"/>
      <c r="DV125" s="629"/>
      <c r="DW125" s="629"/>
      <c r="DX125" s="629"/>
      <c r="DY125" s="629"/>
      <c r="DZ125" s="629"/>
      <c r="EA125" s="629"/>
      <c r="EB125" s="629"/>
      <c r="EC125" s="629"/>
      <c r="ED125" s="629"/>
      <c r="EE125" s="629"/>
      <c r="EF125" s="629"/>
      <c r="EG125" s="629"/>
      <c r="EH125" s="629"/>
      <c r="EI125" s="629"/>
      <c r="EJ125" s="629"/>
      <c r="EK125" s="629"/>
      <c r="EL125" s="629"/>
      <c r="EM125" s="629"/>
      <c r="EN125" s="629"/>
      <c r="EO125" s="629"/>
      <c r="EP125" s="629"/>
      <c r="EQ125" s="629"/>
      <c r="ER125" s="629"/>
      <c r="ES125" s="629"/>
      <c r="ET125" s="629"/>
      <c r="EU125" s="629"/>
      <c r="EV125" s="629"/>
      <c r="EW125" s="629"/>
    </row>
    <row r="126" spans="1:154" ht="9" customHeight="1" thickBot="1">
      <c r="A126" s="94"/>
      <c r="B126" s="94"/>
      <c r="C126" s="636"/>
      <c r="D126" s="636"/>
      <c r="E126" s="636"/>
      <c r="F126" s="636"/>
      <c r="G126" s="622"/>
      <c r="H126" s="622"/>
      <c r="I126" s="619" t="str">
        <f>IF(I10="","",I10)</f>
        <v/>
      </c>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619"/>
      <c r="AI126" s="619"/>
      <c r="AJ126" s="619"/>
      <c r="AK126" s="619"/>
      <c r="AL126" s="619"/>
      <c r="AM126" s="619"/>
      <c r="AN126" s="619"/>
      <c r="AO126" s="619"/>
      <c r="AP126" s="619"/>
      <c r="AQ126" s="619"/>
      <c r="AR126" s="619"/>
      <c r="AS126" s="633"/>
      <c r="AT126" s="633"/>
      <c r="AU126" s="633"/>
      <c r="AV126" s="633"/>
      <c r="AW126" s="633"/>
      <c r="AX126" s="633"/>
      <c r="AY126" s="633"/>
      <c r="AZ126" s="627"/>
      <c r="BA126" s="628"/>
      <c r="BB126" s="627"/>
      <c r="BC126" s="628"/>
      <c r="BD126" s="627"/>
      <c r="BE126" s="628"/>
      <c r="BF126" s="627"/>
      <c r="BG126" s="628"/>
      <c r="BH126" s="627"/>
      <c r="BI126" s="628"/>
      <c r="BJ126" s="627"/>
      <c r="BK126" s="628"/>
      <c r="BL126" s="627"/>
      <c r="BM126" s="628"/>
      <c r="BN126" s="627"/>
      <c r="BO126" s="628"/>
      <c r="BP126" s="627"/>
      <c r="BQ126" s="628"/>
      <c r="BR126" s="627"/>
      <c r="BS126" s="628"/>
      <c r="BT126" s="627"/>
      <c r="BU126" s="628"/>
      <c r="BV126" s="627"/>
      <c r="BW126" s="628"/>
      <c r="BZ126" s="95"/>
      <c r="CA126" s="94"/>
      <c r="CB126" s="94"/>
      <c r="CC126" s="636"/>
      <c r="CD126" s="636"/>
      <c r="CE126" s="636"/>
      <c r="CF126" s="636"/>
      <c r="CG126" s="622"/>
      <c r="CH126" s="622"/>
      <c r="CI126" s="620" t="str">
        <f>IF(I10="","",I10)</f>
        <v/>
      </c>
      <c r="CJ126" s="504"/>
      <c r="CK126" s="504"/>
      <c r="CL126" s="504"/>
      <c r="CM126" s="504"/>
      <c r="CN126" s="504"/>
      <c r="CO126" s="504"/>
      <c r="CP126" s="504"/>
      <c r="CQ126" s="504"/>
      <c r="CR126" s="504"/>
      <c r="CS126" s="504"/>
      <c r="CT126" s="504"/>
      <c r="CU126" s="504"/>
      <c r="CV126" s="504"/>
      <c r="CW126" s="504"/>
      <c r="CX126" s="504"/>
      <c r="CY126" s="504"/>
      <c r="CZ126" s="504"/>
      <c r="DA126" s="504"/>
      <c r="DB126" s="504"/>
      <c r="DC126" s="504"/>
      <c r="DD126" s="504"/>
      <c r="DE126" s="504"/>
      <c r="DF126" s="504"/>
      <c r="DG126" s="504"/>
      <c r="DH126" s="504"/>
      <c r="DI126" s="504"/>
      <c r="DJ126" s="504"/>
      <c r="DK126" s="504"/>
      <c r="DL126" s="504"/>
      <c r="DM126" s="504"/>
      <c r="DN126" s="504"/>
      <c r="DO126" s="504"/>
      <c r="DP126" s="504"/>
      <c r="DQ126" s="504"/>
      <c r="DR126" s="621"/>
      <c r="DS126" s="629"/>
      <c r="DT126" s="629"/>
      <c r="DU126" s="629"/>
      <c r="DV126" s="629"/>
      <c r="DW126" s="629"/>
      <c r="DX126" s="629"/>
      <c r="DY126" s="629"/>
      <c r="DZ126" s="629"/>
      <c r="EA126" s="629"/>
      <c r="EB126" s="629"/>
      <c r="EC126" s="629"/>
      <c r="ED126" s="629"/>
      <c r="EE126" s="629"/>
      <c r="EF126" s="629"/>
      <c r="EG126" s="629"/>
      <c r="EH126" s="629"/>
      <c r="EI126" s="629"/>
      <c r="EJ126" s="629"/>
      <c r="EK126" s="629"/>
      <c r="EL126" s="629"/>
      <c r="EM126" s="629"/>
      <c r="EN126" s="629"/>
      <c r="EO126" s="629"/>
      <c r="EP126" s="629"/>
      <c r="EQ126" s="629"/>
      <c r="ER126" s="629"/>
      <c r="ES126" s="629"/>
      <c r="ET126" s="629"/>
      <c r="EU126" s="629"/>
      <c r="EV126" s="629"/>
      <c r="EW126" s="629"/>
    </row>
    <row r="127" spans="1:154" ht="9" customHeight="1" thickBot="1">
      <c r="A127" s="94"/>
      <c r="B127" s="94"/>
      <c r="C127" s="636"/>
      <c r="D127" s="636"/>
      <c r="E127" s="636"/>
      <c r="F127" s="636"/>
      <c r="G127" s="622"/>
      <c r="H127" s="622"/>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23" t="s">
        <v>124</v>
      </c>
      <c r="AT127" s="624"/>
      <c r="AU127" s="624"/>
      <c r="AV127" s="624"/>
      <c r="AW127" s="624"/>
      <c r="AX127" s="624"/>
      <c r="AY127" s="624"/>
      <c r="AZ127" s="644" t="str">
        <f>IF(AZ9="","",AZ9)</f>
        <v/>
      </c>
      <c r="BA127" s="644"/>
      <c r="BB127" s="644"/>
      <c r="BC127" s="644"/>
      <c r="BD127" s="644"/>
      <c r="BE127" s="644"/>
      <c r="BF127" s="644"/>
      <c r="BG127" s="644"/>
      <c r="BH127" s="644"/>
      <c r="BI127" s="644"/>
      <c r="BJ127" s="644"/>
      <c r="BK127" s="644"/>
      <c r="BL127" s="644"/>
      <c r="BM127" s="644"/>
      <c r="BN127" s="644"/>
      <c r="BO127" s="644"/>
      <c r="BP127" s="644"/>
      <c r="BQ127" s="644"/>
      <c r="BR127" s="644"/>
      <c r="BS127" s="644"/>
      <c r="BT127" s="644"/>
      <c r="BU127" s="644"/>
      <c r="BV127" s="644"/>
      <c r="BW127" s="645"/>
      <c r="BZ127" s="95"/>
      <c r="CA127" s="94"/>
      <c r="CB127" s="94"/>
      <c r="CC127" s="636"/>
      <c r="CD127" s="636"/>
      <c r="CE127" s="636"/>
      <c r="CF127" s="636"/>
      <c r="CG127" s="622"/>
      <c r="CH127" s="622"/>
      <c r="CI127" s="620"/>
      <c r="CJ127" s="504"/>
      <c r="CK127" s="504"/>
      <c r="CL127" s="504"/>
      <c r="CM127" s="504"/>
      <c r="CN127" s="504"/>
      <c r="CO127" s="504"/>
      <c r="CP127" s="504"/>
      <c r="CQ127" s="504"/>
      <c r="CR127" s="504"/>
      <c r="CS127" s="504"/>
      <c r="CT127" s="504"/>
      <c r="CU127" s="504"/>
      <c r="CV127" s="504"/>
      <c r="CW127" s="504"/>
      <c r="CX127" s="504"/>
      <c r="CY127" s="504"/>
      <c r="CZ127" s="504"/>
      <c r="DA127" s="504"/>
      <c r="DB127" s="504"/>
      <c r="DC127" s="504"/>
      <c r="DD127" s="504"/>
      <c r="DE127" s="504"/>
      <c r="DF127" s="504"/>
      <c r="DG127" s="504"/>
      <c r="DH127" s="504"/>
      <c r="DI127" s="504"/>
      <c r="DJ127" s="504"/>
      <c r="DK127" s="504"/>
      <c r="DL127" s="504"/>
      <c r="DM127" s="504"/>
      <c r="DN127" s="504"/>
      <c r="DO127" s="504"/>
      <c r="DP127" s="504"/>
      <c r="DQ127" s="504"/>
      <c r="DR127" s="621"/>
      <c r="DS127" s="623" t="s">
        <v>124</v>
      </c>
      <c r="DT127" s="624"/>
      <c r="DU127" s="624"/>
      <c r="DV127" s="624"/>
      <c r="DW127" s="624"/>
      <c r="DX127" s="624"/>
      <c r="DY127" s="624"/>
      <c r="DZ127" s="644" t="str">
        <f>IF(AZ9="","",AZ9)</f>
        <v/>
      </c>
      <c r="EA127" s="644"/>
      <c r="EB127" s="644"/>
      <c r="EC127" s="644"/>
      <c r="ED127" s="644"/>
      <c r="EE127" s="644"/>
      <c r="EF127" s="644"/>
      <c r="EG127" s="644"/>
      <c r="EH127" s="644"/>
      <c r="EI127" s="644"/>
      <c r="EJ127" s="644"/>
      <c r="EK127" s="644"/>
      <c r="EL127" s="644"/>
      <c r="EM127" s="644"/>
      <c r="EN127" s="644"/>
      <c r="EO127" s="644"/>
      <c r="EP127" s="644"/>
      <c r="EQ127" s="644"/>
      <c r="ER127" s="644"/>
      <c r="ES127" s="644"/>
      <c r="ET127" s="644"/>
      <c r="EU127" s="644"/>
      <c r="EV127" s="644"/>
      <c r="EW127" s="645"/>
    </row>
    <row r="128" spans="1:154" ht="9" customHeight="1" thickBot="1">
      <c r="A128" s="94"/>
      <c r="B128" s="94"/>
      <c r="C128" s="636"/>
      <c r="D128" s="636"/>
      <c r="E128" s="636"/>
      <c r="F128" s="636"/>
      <c r="G128" s="622"/>
      <c r="H128" s="622"/>
      <c r="I128" s="619" t="str">
        <f>IF(I12="","",I12)</f>
        <v/>
      </c>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23"/>
      <c r="AT128" s="624"/>
      <c r="AU128" s="624"/>
      <c r="AV128" s="624"/>
      <c r="AW128" s="624"/>
      <c r="AX128" s="624"/>
      <c r="AY128" s="624"/>
      <c r="AZ128" s="644"/>
      <c r="BA128" s="644"/>
      <c r="BB128" s="644"/>
      <c r="BC128" s="644"/>
      <c r="BD128" s="644"/>
      <c r="BE128" s="644"/>
      <c r="BF128" s="644"/>
      <c r="BG128" s="644"/>
      <c r="BH128" s="644"/>
      <c r="BI128" s="644"/>
      <c r="BJ128" s="644"/>
      <c r="BK128" s="644"/>
      <c r="BL128" s="644"/>
      <c r="BM128" s="644"/>
      <c r="BN128" s="644"/>
      <c r="BO128" s="644"/>
      <c r="BP128" s="644"/>
      <c r="BQ128" s="644"/>
      <c r="BR128" s="644"/>
      <c r="BS128" s="644"/>
      <c r="BT128" s="644"/>
      <c r="BU128" s="644"/>
      <c r="BV128" s="644"/>
      <c r="BW128" s="645"/>
      <c r="BZ128" s="95"/>
      <c r="CA128" s="94"/>
      <c r="CB128" s="94"/>
      <c r="CC128" s="636"/>
      <c r="CD128" s="636"/>
      <c r="CE128" s="636"/>
      <c r="CF128" s="636"/>
      <c r="CG128" s="622"/>
      <c r="CH128" s="622"/>
      <c r="CI128" s="620" t="str">
        <f>IF(I12="","",I12)</f>
        <v/>
      </c>
      <c r="CJ128" s="504"/>
      <c r="CK128" s="504"/>
      <c r="CL128" s="504"/>
      <c r="CM128" s="504"/>
      <c r="CN128" s="504"/>
      <c r="CO128" s="504"/>
      <c r="CP128" s="504"/>
      <c r="CQ128" s="504"/>
      <c r="CR128" s="504"/>
      <c r="CS128" s="504"/>
      <c r="CT128" s="504"/>
      <c r="CU128" s="504"/>
      <c r="CV128" s="504"/>
      <c r="CW128" s="504"/>
      <c r="CX128" s="504"/>
      <c r="CY128" s="504"/>
      <c r="CZ128" s="504"/>
      <c r="DA128" s="504"/>
      <c r="DB128" s="504"/>
      <c r="DC128" s="504"/>
      <c r="DD128" s="504"/>
      <c r="DE128" s="504"/>
      <c r="DF128" s="504"/>
      <c r="DG128" s="504"/>
      <c r="DH128" s="504"/>
      <c r="DI128" s="504"/>
      <c r="DJ128" s="504"/>
      <c r="DK128" s="504"/>
      <c r="DL128" s="504"/>
      <c r="DM128" s="504"/>
      <c r="DN128" s="504"/>
      <c r="DO128" s="504"/>
      <c r="DP128" s="504"/>
      <c r="DQ128" s="504"/>
      <c r="DR128" s="621"/>
      <c r="DS128" s="623"/>
      <c r="DT128" s="624"/>
      <c r="DU128" s="624"/>
      <c r="DV128" s="624"/>
      <c r="DW128" s="624"/>
      <c r="DX128" s="624"/>
      <c r="DY128" s="624"/>
      <c r="DZ128" s="644"/>
      <c r="EA128" s="644"/>
      <c r="EB128" s="644"/>
      <c r="EC128" s="644"/>
      <c r="ED128" s="644"/>
      <c r="EE128" s="644"/>
      <c r="EF128" s="644"/>
      <c r="EG128" s="644"/>
      <c r="EH128" s="644"/>
      <c r="EI128" s="644"/>
      <c r="EJ128" s="644"/>
      <c r="EK128" s="644"/>
      <c r="EL128" s="644"/>
      <c r="EM128" s="644"/>
      <c r="EN128" s="644"/>
      <c r="EO128" s="644"/>
      <c r="EP128" s="644"/>
      <c r="EQ128" s="644"/>
      <c r="ER128" s="644"/>
      <c r="ES128" s="644"/>
      <c r="ET128" s="644"/>
      <c r="EU128" s="644"/>
      <c r="EV128" s="644"/>
      <c r="EW128" s="645"/>
    </row>
    <row r="129" spans="1:153" ht="9" customHeight="1" thickBot="1">
      <c r="A129" s="94"/>
      <c r="B129" s="94"/>
      <c r="C129" s="636"/>
      <c r="D129" s="636"/>
      <c r="E129" s="636"/>
      <c r="F129" s="636"/>
      <c r="G129" s="622"/>
      <c r="H129" s="622"/>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22" t="s">
        <v>6</v>
      </c>
      <c r="AT129" s="622"/>
      <c r="AU129" s="623" t="s">
        <v>125</v>
      </c>
      <c r="AV129" s="624"/>
      <c r="AW129" s="624"/>
      <c r="AX129" s="624"/>
      <c r="AY129" s="624"/>
      <c r="AZ129" s="624"/>
      <c r="BA129" s="624"/>
      <c r="BB129" s="640" t="str">
        <f>IF(BB11="","",BB11)</f>
        <v/>
      </c>
      <c r="BC129" s="640"/>
      <c r="BD129" s="640"/>
      <c r="BE129" s="640"/>
      <c r="BF129" s="640"/>
      <c r="BG129" s="640"/>
      <c r="BH129" s="640"/>
      <c r="BI129" s="640"/>
      <c r="BJ129" s="640"/>
      <c r="BK129" s="640"/>
      <c r="BL129" s="640"/>
      <c r="BM129" s="640"/>
      <c r="BN129" s="640"/>
      <c r="BO129" s="640"/>
      <c r="BP129" s="640"/>
      <c r="BQ129" s="640"/>
      <c r="BR129" s="640"/>
      <c r="BS129" s="640"/>
      <c r="BT129" s="640"/>
      <c r="BU129" s="640"/>
      <c r="BV129" s="640"/>
      <c r="BW129" s="641"/>
      <c r="BZ129" s="95"/>
      <c r="CA129" s="94"/>
      <c r="CB129" s="94"/>
      <c r="CC129" s="636"/>
      <c r="CD129" s="636"/>
      <c r="CE129" s="636"/>
      <c r="CF129" s="636"/>
      <c r="CG129" s="622"/>
      <c r="CH129" s="622"/>
      <c r="CI129" s="620"/>
      <c r="CJ129" s="504"/>
      <c r="CK129" s="504"/>
      <c r="CL129" s="504"/>
      <c r="CM129" s="504"/>
      <c r="CN129" s="504"/>
      <c r="CO129" s="504"/>
      <c r="CP129" s="504"/>
      <c r="CQ129" s="504"/>
      <c r="CR129" s="504"/>
      <c r="CS129" s="504"/>
      <c r="CT129" s="504"/>
      <c r="CU129" s="504"/>
      <c r="CV129" s="504"/>
      <c r="CW129" s="504"/>
      <c r="CX129" s="504"/>
      <c r="CY129" s="504"/>
      <c r="CZ129" s="504"/>
      <c r="DA129" s="504"/>
      <c r="DB129" s="504"/>
      <c r="DC129" s="504"/>
      <c r="DD129" s="504"/>
      <c r="DE129" s="504"/>
      <c r="DF129" s="504"/>
      <c r="DG129" s="504"/>
      <c r="DH129" s="504"/>
      <c r="DI129" s="504"/>
      <c r="DJ129" s="504"/>
      <c r="DK129" s="504"/>
      <c r="DL129" s="504"/>
      <c r="DM129" s="504"/>
      <c r="DN129" s="504"/>
      <c r="DO129" s="504"/>
      <c r="DP129" s="504"/>
      <c r="DQ129" s="504"/>
      <c r="DR129" s="621"/>
      <c r="DS129" s="622" t="s">
        <v>6</v>
      </c>
      <c r="DT129" s="622"/>
      <c r="DU129" s="623" t="s">
        <v>125</v>
      </c>
      <c r="DV129" s="624"/>
      <c r="DW129" s="624"/>
      <c r="DX129" s="624"/>
      <c r="DY129" s="624"/>
      <c r="DZ129" s="624"/>
      <c r="EA129" s="624"/>
      <c r="EB129" s="640" t="str">
        <f>IF(BB11="","",BB11)</f>
        <v/>
      </c>
      <c r="EC129" s="640"/>
      <c r="ED129" s="640"/>
      <c r="EE129" s="640"/>
      <c r="EF129" s="640"/>
      <c r="EG129" s="640"/>
      <c r="EH129" s="640"/>
      <c r="EI129" s="640"/>
      <c r="EJ129" s="640"/>
      <c r="EK129" s="640"/>
      <c r="EL129" s="640"/>
      <c r="EM129" s="640"/>
      <c r="EN129" s="640"/>
      <c r="EO129" s="640"/>
      <c r="EP129" s="640"/>
      <c r="EQ129" s="640"/>
      <c r="ER129" s="640"/>
      <c r="ES129" s="640"/>
      <c r="ET129" s="640"/>
      <c r="EU129" s="640"/>
      <c r="EV129" s="640"/>
      <c r="EW129" s="641"/>
    </row>
    <row r="130" spans="1:153" ht="9" customHeight="1" thickBot="1">
      <c r="A130" s="94"/>
      <c r="B130" s="94"/>
      <c r="C130" s="636"/>
      <c r="D130" s="636"/>
      <c r="E130" s="636"/>
      <c r="F130" s="636"/>
      <c r="G130" s="622"/>
      <c r="H130" s="622"/>
      <c r="I130" s="619" t="str">
        <f>IF(I14="","",I14)</f>
        <v/>
      </c>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22"/>
      <c r="AT130" s="622"/>
      <c r="AU130" s="623"/>
      <c r="AV130" s="624"/>
      <c r="AW130" s="624"/>
      <c r="AX130" s="624"/>
      <c r="AY130" s="624"/>
      <c r="AZ130" s="624"/>
      <c r="BA130" s="624"/>
      <c r="BB130" s="640"/>
      <c r="BC130" s="640"/>
      <c r="BD130" s="640"/>
      <c r="BE130" s="640"/>
      <c r="BF130" s="640"/>
      <c r="BG130" s="640"/>
      <c r="BH130" s="640"/>
      <c r="BI130" s="640"/>
      <c r="BJ130" s="640"/>
      <c r="BK130" s="640"/>
      <c r="BL130" s="640"/>
      <c r="BM130" s="640"/>
      <c r="BN130" s="640"/>
      <c r="BO130" s="640"/>
      <c r="BP130" s="640"/>
      <c r="BQ130" s="640"/>
      <c r="BR130" s="640"/>
      <c r="BS130" s="640"/>
      <c r="BT130" s="640"/>
      <c r="BU130" s="640"/>
      <c r="BV130" s="640"/>
      <c r="BW130" s="641"/>
      <c r="BZ130" s="95"/>
      <c r="CA130" s="94"/>
      <c r="CB130" s="94"/>
      <c r="CC130" s="636"/>
      <c r="CD130" s="636"/>
      <c r="CE130" s="636"/>
      <c r="CF130" s="636"/>
      <c r="CG130" s="622"/>
      <c r="CH130" s="622"/>
      <c r="CI130" s="620" t="str">
        <f>IF(I14="","",I14)</f>
        <v/>
      </c>
      <c r="CJ130" s="504"/>
      <c r="CK130" s="504"/>
      <c r="CL130" s="504"/>
      <c r="CM130" s="504"/>
      <c r="CN130" s="504"/>
      <c r="CO130" s="504"/>
      <c r="CP130" s="504"/>
      <c r="CQ130" s="504"/>
      <c r="CR130" s="504"/>
      <c r="CS130" s="504"/>
      <c r="CT130" s="504"/>
      <c r="CU130" s="504"/>
      <c r="CV130" s="504"/>
      <c r="CW130" s="504"/>
      <c r="CX130" s="504"/>
      <c r="CY130" s="504"/>
      <c r="CZ130" s="504"/>
      <c r="DA130" s="504"/>
      <c r="DB130" s="504"/>
      <c r="DC130" s="504"/>
      <c r="DD130" s="504"/>
      <c r="DE130" s="504"/>
      <c r="DF130" s="504"/>
      <c r="DG130" s="504"/>
      <c r="DH130" s="504"/>
      <c r="DI130" s="504"/>
      <c r="DJ130" s="504"/>
      <c r="DK130" s="504"/>
      <c r="DL130" s="504"/>
      <c r="DM130" s="504"/>
      <c r="DN130" s="504"/>
      <c r="DO130" s="504"/>
      <c r="DP130" s="504"/>
      <c r="DQ130" s="504"/>
      <c r="DR130" s="621"/>
      <c r="DS130" s="622"/>
      <c r="DT130" s="622"/>
      <c r="DU130" s="623"/>
      <c r="DV130" s="624"/>
      <c r="DW130" s="624"/>
      <c r="DX130" s="624"/>
      <c r="DY130" s="624"/>
      <c r="DZ130" s="624"/>
      <c r="EA130" s="624"/>
      <c r="EB130" s="640"/>
      <c r="EC130" s="640"/>
      <c r="ED130" s="640"/>
      <c r="EE130" s="640"/>
      <c r="EF130" s="640"/>
      <c r="EG130" s="640"/>
      <c r="EH130" s="640"/>
      <c r="EI130" s="640"/>
      <c r="EJ130" s="640"/>
      <c r="EK130" s="640"/>
      <c r="EL130" s="640"/>
      <c r="EM130" s="640"/>
      <c r="EN130" s="640"/>
      <c r="EO130" s="640"/>
      <c r="EP130" s="640"/>
      <c r="EQ130" s="640"/>
      <c r="ER130" s="640"/>
      <c r="ES130" s="640"/>
      <c r="ET130" s="640"/>
      <c r="EU130" s="640"/>
      <c r="EV130" s="640"/>
      <c r="EW130" s="641"/>
    </row>
    <row r="131" spans="1:153" ht="9" customHeight="1" thickBot="1">
      <c r="A131" s="94"/>
      <c r="B131" s="91"/>
      <c r="C131" s="636"/>
      <c r="D131" s="636"/>
      <c r="E131" s="636"/>
      <c r="F131" s="636"/>
      <c r="G131" s="622"/>
      <c r="H131" s="622"/>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22"/>
      <c r="AT131" s="622"/>
      <c r="AU131" s="642" t="str">
        <f>IF(AU13="","",AU13)</f>
        <v/>
      </c>
      <c r="AV131" s="642"/>
      <c r="AW131" s="642"/>
      <c r="AX131" s="642"/>
      <c r="AY131" s="642"/>
      <c r="AZ131" s="642"/>
      <c r="BA131" s="642"/>
      <c r="BB131" s="642"/>
      <c r="BC131" s="642"/>
      <c r="BD131" s="642"/>
      <c r="BE131" s="642"/>
      <c r="BF131" s="642"/>
      <c r="BG131" s="642"/>
      <c r="BH131" s="642"/>
      <c r="BI131" s="642"/>
      <c r="BJ131" s="642"/>
      <c r="BK131" s="642"/>
      <c r="BL131" s="642"/>
      <c r="BM131" s="642"/>
      <c r="BN131" s="642"/>
      <c r="BO131" s="642"/>
      <c r="BP131" s="642"/>
      <c r="BQ131" s="642"/>
      <c r="BR131" s="642"/>
      <c r="BS131" s="642"/>
      <c r="BT131" s="642"/>
      <c r="BU131" s="642"/>
      <c r="BV131" s="642"/>
      <c r="BW131" s="642"/>
      <c r="BZ131" s="95"/>
      <c r="CA131" s="94"/>
      <c r="CB131" s="91"/>
      <c r="CC131" s="636"/>
      <c r="CD131" s="636"/>
      <c r="CE131" s="636"/>
      <c r="CF131" s="636"/>
      <c r="CG131" s="622"/>
      <c r="CH131" s="622"/>
      <c r="CI131" s="620"/>
      <c r="CJ131" s="504"/>
      <c r="CK131" s="504"/>
      <c r="CL131" s="504"/>
      <c r="CM131" s="504"/>
      <c r="CN131" s="504"/>
      <c r="CO131" s="504"/>
      <c r="CP131" s="504"/>
      <c r="CQ131" s="504"/>
      <c r="CR131" s="504"/>
      <c r="CS131" s="504"/>
      <c r="CT131" s="504"/>
      <c r="CU131" s="504"/>
      <c r="CV131" s="504"/>
      <c r="CW131" s="504"/>
      <c r="CX131" s="504"/>
      <c r="CY131" s="504"/>
      <c r="CZ131" s="504"/>
      <c r="DA131" s="504"/>
      <c r="DB131" s="504"/>
      <c r="DC131" s="504"/>
      <c r="DD131" s="504"/>
      <c r="DE131" s="504"/>
      <c r="DF131" s="504"/>
      <c r="DG131" s="504"/>
      <c r="DH131" s="504"/>
      <c r="DI131" s="504"/>
      <c r="DJ131" s="504"/>
      <c r="DK131" s="504"/>
      <c r="DL131" s="504"/>
      <c r="DM131" s="504"/>
      <c r="DN131" s="504"/>
      <c r="DO131" s="504"/>
      <c r="DP131" s="504"/>
      <c r="DQ131" s="504"/>
      <c r="DR131" s="621"/>
      <c r="DS131" s="622"/>
      <c r="DT131" s="622"/>
      <c r="DU131" s="642" t="str">
        <f>IF(AU13="","",AU13)</f>
        <v/>
      </c>
      <c r="DV131" s="642"/>
      <c r="DW131" s="642"/>
      <c r="DX131" s="642"/>
      <c r="DY131" s="642"/>
      <c r="DZ131" s="642"/>
      <c r="EA131" s="642"/>
      <c r="EB131" s="642"/>
      <c r="EC131" s="642"/>
      <c r="ED131" s="642"/>
      <c r="EE131" s="642"/>
      <c r="EF131" s="642"/>
      <c r="EG131" s="642"/>
      <c r="EH131" s="642"/>
      <c r="EI131" s="642"/>
      <c r="EJ131" s="642"/>
      <c r="EK131" s="642"/>
      <c r="EL131" s="642"/>
      <c r="EM131" s="642"/>
      <c r="EN131" s="642"/>
      <c r="EO131" s="642"/>
      <c r="EP131" s="642"/>
      <c r="EQ131" s="642"/>
      <c r="ER131" s="642"/>
      <c r="ES131" s="642"/>
      <c r="ET131" s="642"/>
      <c r="EU131" s="642"/>
      <c r="EV131" s="642"/>
      <c r="EW131" s="642"/>
    </row>
    <row r="132" spans="1:153" ht="9" customHeight="1" thickBot="1">
      <c r="A132" s="101"/>
      <c r="B132" s="92"/>
      <c r="C132" s="636"/>
      <c r="D132" s="636"/>
      <c r="E132" s="636"/>
      <c r="F132" s="636"/>
      <c r="G132" s="622"/>
      <c r="H132" s="622"/>
      <c r="I132" s="619" t="s">
        <v>248</v>
      </c>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22"/>
      <c r="AT132" s="622"/>
      <c r="AU132" s="642"/>
      <c r="AV132" s="642"/>
      <c r="AW132" s="642"/>
      <c r="AX132" s="642"/>
      <c r="AY132" s="642"/>
      <c r="AZ132" s="642"/>
      <c r="BA132" s="642"/>
      <c r="BB132" s="642"/>
      <c r="BC132" s="642"/>
      <c r="BD132" s="642"/>
      <c r="BE132" s="642"/>
      <c r="BF132" s="642"/>
      <c r="BG132" s="642"/>
      <c r="BH132" s="642"/>
      <c r="BI132" s="642"/>
      <c r="BJ132" s="642"/>
      <c r="BK132" s="642"/>
      <c r="BL132" s="642"/>
      <c r="BM132" s="642"/>
      <c r="BN132" s="642"/>
      <c r="BO132" s="642"/>
      <c r="BP132" s="642"/>
      <c r="BQ132" s="642"/>
      <c r="BR132" s="642"/>
      <c r="BS132" s="642"/>
      <c r="BT132" s="642"/>
      <c r="BU132" s="642"/>
      <c r="BV132" s="642"/>
      <c r="BW132" s="642"/>
      <c r="BZ132" s="95"/>
      <c r="CA132" s="101"/>
      <c r="CB132" s="92"/>
      <c r="CC132" s="636"/>
      <c r="CD132" s="636"/>
      <c r="CE132" s="636"/>
      <c r="CF132" s="636"/>
      <c r="CG132" s="622"/>
      <c r="CH132" s="622"/>
      <c r="CI132" s="619"/>
      <c r="CJ132" s="619"/>
      <c r="CK132" s="619"/>
      <c r="CL132" s="619"/>
      <c r="CM132" s="619"/>
      <c r="CN132" s="619"/>
      <c r="CO132" s="619"/>
      <c r="CP132" s="619"/>
      <c r="CQ132" s="619"/>
      <c r="CR132" s="619"/>
      <c r="CS132" s="619"/>
      <c r="CT132" s="619"/>
      <c r="CU132" s="619"/>
      <c r="CV132" s="619"/>
      <c r="CW132" s="619"/>
      <c r="CX132" s="619"/>
      <c r="CY132" s="619"/>
      <c r="CZ132" s="619"/>
      <c r="DA132" s="619"/>
      <c r="DB132" s="619"/>
      <c r="DC132" s="619"/>
      <c r="DD132" s="619"/>
      <c r="DE132" s="619"/>
      <c r="DF132" s="619"/>
      <c r="DG132" s="619"/>
      <c r="DH132" s="619"/>
      <c r="DI132" s="619"/>
      <c r="DJ132" s="619"/>
      <c r="DK132" s="619"/>
      <c r="DL132" s="619"/>
      <c r="DM132" s="619"/>
      <c r="DN132" s="619"/>
      <c r="DO132" s="619"/>
      <c r="DP132" s="619"/>
      <c r="DQ132" s="619"/>
      <c r="DR132" s="619"/>
      <c r="DS132" s="622"/>
      <c r="DT132" s="622"/>
      <c r="DU132" s="642"/>
      <c r="DV132" s="642"/>
      <c r="DW132" s="642"/>
      <c r="DX132" s="642"/>
      <c r="DY132" s="642"/>
      <c r="DZ132" s="642"/>
      <c r="EA132" s="642"/>
      <c r="EB132" s="642"/>
      <c r="EC132" s="642"/>
      <c r="ED132" s="642"/>
      <c r="EE132" s="642"/>
      <c r="EF132" s="642"/>
      <c r="EG132" s="642"/>
      <c r="EH132" s="642"/>
      <c r="EI132" s="642"/>
      <c r="EJ132" s="642"/>
      <c r="EK132" s="642"/>
      <c r="EL132" s="642"/>
      <c r="EM132" s="642"/>
      <c r="EN132" s="642"/>
      <c r="EO132" s="642"/>
      <c r="EP132" s="642"/>
      <c r="EQ132" s="642"/>
      <c r="ER132" s="642"/>
      <c r="ES132" s="642"/>
      <c r="ET132" s="642"/>
      <c r="EU132" s="642"/>
      <c r="EV132" s="642"/>
      <c r="EW132" s="642"/>
    </row>
    <row r="133" spans="1:153" ht="9" customHeight="1" thickBot="1">
      <c r="A133" s="92"/>
      <c r="B133" s="93"/>
      <c r="C133" s="636"/>
      <c r="D133" s="636"/>
      <c r="E133" s="636"/>
      <c r="F133" s="636"/>
      <c r="G133" s="622"/>
      <c r="H133" s="622"/>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22"/>
      <c r="AT133" s="622"/>
      <c r="AU133" s="642"/>
      <c r="AV133" s="642"/>
      <c r="AW133" s="642"/>
      <c r="AX133" s="642"/>
      <c r="AY133" s="642"/>
      <c r="AZ133" s="642"/>
      <c r="BA133" s="642"/>
      <c r="BB133" s="642"/>
      <c r="BC133" s="642"/>
      <c r="BD133" s="642"/>
      <c r="BE133" s="642"/>
      <c r="BF133" s="642"/>
      <c r="BG133" s="642"/>
      <c r="BH133" s="642"/>
      <c r="BI133" s="642"/>
      <c r="BJ133" s="642"/>
      <c r="BK133" s="642"/>
      <c r="BL133" s="642"/>
      <c r="BM133" s="642"/>
      <c r="BN133" s="642"/>
      <c r="BO133" s="642"/>
      <c r="BP133" s="642"/>
      <c r="BQ133" s="642"/>
      <c r="BR133" s="642"/>
      <c r="BS133" s="642"/>
      <c r="BT133" s="642"/>
      <c r="BU133" s="642"/>
      <c r="BV133" s="642"/>
      <c r="BW133" s="642"/>
      <c r="BZ133" s="95"/>
      <c r="CA133" s="92"/>
      <c r="CB133" s="93"/>
      <c r="CC133" s="636"/>
      <c r="CD133" s="636"/>
      <c r="CE133" s="636"/>
      <c r="CF133" s="636"/>
      <c r="CG133" s="622"/>
      <c r="CH133" s="622"/>
      <c r="CI133" s="643"/>
      <c r="CJ133" s="643"/>
      <c r="CK133" s="643"/>
      <c r="CL133" s="643"/>
      <c r="CM133" s="643"/>
      <c r="CN133" s="643"/>
      <c r="CO133" s="643"/>
      <c r="CP133" s="643"/>
      <c r="CQ133" s="643"/>
      <c r="CR133" s="643"/>
      <c r="CS133" s="643"/>
      <c r="CT133" s="643"/>
      <c r="CU133" s="643"/>
      <c r="CV133" s="643"/>
      <c r="CW133" s="643"/>
      <c r="CX133" s="643"/>
      <c r="CY133" s="643"/>
      <c r="CZ133" s="643"/>
      <c r="DA133" s="643"/>
      <c r="DB133" s="643"/>
      <c r="DC133" s="643"/>
      <c r="DD133" s="643"/>
      <c r="DE133" s="643"/>
      <c r="DF133" s="643"/>
      <c r="DG133" s="643"/>
      <c r="DH133" s="643"/>
      <c r="DI133" s="643"/>
      <c r="DJ133" s="643"/>
      <c r="DK133" s="643"/>
      <c r="DL133" s="643"/>
      <c r="DM133" s="643"/>
      <c r="DN133" s="643"/>
      <c r="DO133" s="643"/>
      <c r="DP133" s="643"/>
      <c r="DQ133" s="643"/>
      <c r="DR133" s="643"/>
      <c r="DS133" s="622"/>
      <c r="DT133" s="622"/>
      <c r="DU133" s="642"/>
      <c r="DV133" s="642"/>
      <c r="DW133" s="642"/>
      <c r="DX133" s="642"/>
      <c r="DY133" s="642"/>
      <c r="DZ133" s="642"/>
      <c r="EA133" s="642"/>
      <c r="EB133" s="642"/>
      <c r="EC133" s="642"/>
      <c r="ED133" s="642"/>
      <c r="EE133" s="642"/>
      <c r="EF133" s="642"/>
      <c r="EG133" s="642"/>
      <c r="EH133" s="642"/>
      <c r="EI133" s="642"/>
      <c r="EJ133" s="642"/>
      <c r="EK133" s="642"/>
      <c r="EL133" s="642"/>
      <c r="EM133" s="642"/>
      <c r="EN133" s="642"/>
      <c r="EO133" s="642"/>
      <c r="EP133" s="642"/>
      <c r="EQ133" s="642"/>
      <c r="ER133" s="642"/>
      <c r="ES133" s="642"/>
      <c r="ET133" s="642"/>
      <c r="EU133" s="642"/>
      <c r="EV133" s="642"/>
      <c r="EW133" s="642"/>
    </row>
    <row r="134" spans="1:153" ht="9" customHeight="1" thickBot="1">
      <c r="A134" s="92"/>
      <c r="B134" s="93"/>
      <c r="C134" s="637" t="s">
        <v>126</v>
      </c>
      <c r="D134" s="637"/>
      <c r="E134" s="637"/>
      <c r="F134" s="637"/>
      <c r="G134" s="637"/>
      <c r="H134" s="637"/>
      <c r="I134" s="637"/>
      <c r="J134" s="637"/>
      <c r="K134" s="637"/>
      <c r="L134" s="637"/>
      <c r="M134" s="637"/>
      <c r="N134" s="637"/>
      <c r="O134" s="637"/>
      <c r="P134" s="637" t="s">
        <v>127</v>
      </c>
      <c r="Q134" s="637"/>
      <c r="R134" s="637"/>
      <c r="S134" s="637"/>
      <c r="T134" s="637"/>
      <c r="U134" s="637"/>
      <c r="V134" s="637"/>
      <c r="W134" s="637"/>
      <c r="X134" s="637"/>
      <c r="Y134" s="637"/>
      <c r="Z134" s="637"/>
      <c r="AA134" s="637"/>
      <c r="AB134" s="637"/>
      <c r="AC134" s="637"/>
      <c r="AD134" s="637"/>
      <c r="AE134" s="637" t="s">
        <v>335</v>
      </c>
      <c r="AF134" s="637"/>
      <c r="AG134" s="637"/>
      <c r="AH134" s="637"/>
      <c r="AI134" s="637"/>
      <c r="AJ134" s="637"/>
      <c r="AK134" s="637"/>
      <c r="AL134" s="637"/>
      <c r="AM134" s="637"/>
      <c r="AN134" s="637"/>
      <c r="AO134" s="637"/>
      <c r="AP134" s="637"/>
      <c r="AQ134" s="637"/>
      <c r="AR134" s="637"/>
      <c r="AS134" s="637"/>
      <c r="AT134" s="637" t="s">
        <v>128</v>
      </c>
      <c r="AU134" s="637"/>
      <c r="AV134" s="637"/>
      <c r="AW134" s="637"/>
      <c r="AX134" s="637"/>
      <c r="AY134" s="637"/>
      <c r="AZ134" s="637"/>
      <c r="BA134" s="637"/>
      <c r="BB134" s="637"/>
      <c r="BC134" s="637"/>
      <c r="BD134" s="637"/>
      <c r="BE134" s="637"/>
      <c r="BF134" s="637"/>
      <c r="BG134" s="637"/>
      <c r="BH134" s="637"/>
      <c r="BI134" s="637" t="s">
        <v>129</v>
      </c>
      <c r="BJ134" s="637"/>
      <c r="BK134" s="637"/>
      <c r="BL134" s="637"/>
      <c r="BM134" s="637"/>
      <c r="BN134" s="637"/>
      <c r="BO134" s="637"/>
      <c r="BP134" s="637"/>
      <c r="BQ134" s="637"/>
      <c r="BR134" s="637"/>
      <c r="BS134" s="637"/>
      <c r="BT134" s="637"/>
      <c r="BU134" s="637"/>
      <c r="BV134" s="637"/>
      <c r="BW134" s="637"/>
      <c r="BZ134" s="95"/>
      <c r="CA134" s="92"/>
      <c r="CB134" s="93"/>
      <c r="CC134" s="637" t="s">
        <v>126</v>
      </c>
      <c r="CD134" s="637"/>
      <c r="CE134" s="637"/>
      <c r="CF134" s="637"/>
      <c r="CG134" s="637"/>
      <c r="CH134" s="637"/>
      <c r="CI134" s="637"/>
      <c r="CJ134" s="637"/>
      <c r="CK134" s="637"/>
      <c r="CL134" s="637"/>
      <c r="CM134" s="637"/>
      <c r="CN134" s="637"/>
      <c r="CO134" s="637"/>
      <c r="CP134" s="637" t="s">
        <v>127</v>
      </c>
      <c r="CQ134" s="637"/>
      <c r="CR134" s="637"/>
      <c r="CS134" s="637"/>
      <c r="CT134" s="637"/>
      <c r="CU134" s="637"/>
      <c r="CV134" s="637"/>
      <c r="CW134" s="637"/>
      <c r="CX134" s="637"/>
      <c r="CY134" s="637"/>
      <c r="CZ134" s="637"/>
      <c r="DA134" s="637"/>
      <c r="DB134" s="637"/>
      <c r="DC134" s="637"/>
      <c r="DD134" s="637"/>
      <c r="DE134" s="637" t="s">
        <v>335</v>
      </c>
      <c r="DF134" s="637"/>
      <c r="DG134" s="637"/>
      <c r="DH134" s="637"/>
      <c r="DI134" s="637"/>
      <c r="DJ134" s="637"/>
      <c r="DK134" s="637"/>
      <c r="DL134" s="637"/>
      <c r="DM134" s="637"/>
      <c r="DN134" s="637"/>
      <c r="DO134" s="637"/>
      <c r="DP134" s="637"/>
      <c r="DQ134" s="637"/>
      <c r="DR134" s="637"/>
      <c r="DS134" s="637"/>
      <c r="DT134" s="637" t="s">
        <v>128</v>
      </c>
      <c r="DU134" s="637"/>
      <c r="DV134" s="637"/>
      <c r="DW134" s="637"/>
      <c r="DX134" s="637"/>
      <c r="DY134" s="637"/>
      <c r="DZ134" s="637"/>
      <c r="EA134" s="637"/>
      <c r="EB134" s="637"/>
      <c r="EC134" s="637"/>
      <c r="ED134" s="637"/>
      <c r="EE134" s="637"/>
      <c r="EF134" s="637"/>
      <c r="EG134" s="637"/>
      <c r="EH134" s="637"/>
      <c r="EI134" s="637" t="s">
        <v>129</v>
      </c>
      <c r="EJ134" s="637"/>
      <c r="EK134" s="637"/>
      <c r="EL134" s="637"/>
      <c r="EM134" s="637"/>
      <c r="EN134" s="637"/>
      <c r="EO134" s="637"/>
      <c r="EP134" s="637"/>
      <c r="EQ134" s="637"/>
      <c r="ER134" s="637"/>
      <c r="ES134" s="637"/>
      <c r="ET134" s="637"/>
      <c r="EU134" s="637"/>
      <c r="EV134" s="637"/>
      <c r="EW134" s="637"/>
    </row>
    <row r="135" spans="1:153" ht="9" customHeight="1" thickBot="1">
      <c r="A135" s="92"/>
      <c r="B135" s="92"/>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7"/>
      <c r="AY135" s="637"/>
      <c r="AZ135" s="637"/>
      <c r="BA135" s="637"/>
      <c r="BB135" s="637"/>
      <c r="BC135" s="637"/>
      <c r="BD135" s="637"/>
      <c r="BE135" s="637"/>
      <c r="BF135" s="637"/>
      <c r="BG135" s="637"/>
      <c r="BH135" s="637"/>
      <c r="BI135" s="637"/>
      <c r="BJ135" s="637"/>
      <c r="BK135" s="637"/>
      <c r="BL135" s="637"/>
      <c r="BM135" s="637"/>
      <c r="BN135" s="637"/>
      <c r="BO135" s="637"/>
      <c r="BP135" s="637"/>
      <c r="BQ135" s="637"/>
      <c r="BR135" s="637"/>
      <c r="BS135" s="637"/>
      <c r="BT135" s="637"/>
      <c r="BU135" s="637"/>
      <c r="BV135" s="637"/>
      <c r="BW135" s="637"/>
      <c r="BZ135" s="95"/>
      <c r="CA135" s="92"/>
      <c r="CB135" s="92"/>
      <c r="CC135" s="637"/>
      <c r="CD135" s="637"/>
      <c r="CE135" s="637"/>
      <c r="CF135" s="637"/>
      <c r="CG135" s="637"/>
      <c r="CH135" s="637"/>
      <c r="CI135" s="637"/>
      <c r="CJ135" s="637"/>
      <c r="CK135" s="637"/>
      <c r="CL135" s="637"/>
      <c r="CM135" s="637"/>
      <c r="CN135" s="637"/>
      <c r="CO135" s="637"/>
      <c r="CP135" s="637"/>
      <c r="CQ135" s="637"/>
      <c r="CR135" s="637"/>
      <c r="CS135" s="637"/>
      <c r="CT135" s="637"/>
      <c r="CU135" s="637"/>
      <c r="CV135" s="637"/>
      <c r="CW135" s="637"/>
      <c r="CX135" s="637"/>
      <c r="CY135" s="637"/>
      <c r="CZ135" s="637"/>
      <c r="DA135" s="637"/>
      <c r="DB135" s="637"/>
      <c r="DC135" s="637"/>
      <c r="DD135" s="637"/>
      <c r="DE135" s="637"/>
      <c r="DF135" s="637"/>
      <c r="DG135" s="637"/>
      <c r="DH135" s="637"/>
      <c r="DI135" s="637"/>
      <c r="DJ135" s="637"/>
      <c r="DK135" s="637"/>
      <c r="DL135" s="637"/>
      <c r="DM135" s="637"/>
      <c r="DN135" s="637"/>
      <c r="DO135" s="637"/>
      <c r="DP135" s="637"/>
      <c r="DQ135" s="637"/>
      <c r="DR135" s="637"/>
      <c r="DS135" s="637"/>
      <c r="DT135" s="637"/>
      <c r="DU135" s="637"/>
      <c r="DV135" s="637"/>
      <c r="DW135" s="637"/>
      <c r="DX135" s="637"/>
      <c r="DY135" s="637"/>
      <c r="DZ135" s="637"/>
      <c r="EA135" s="637"/>
      <c r="EB135" s="637"/>
      <c r="EC135" s="637"/>
      <c r="ED135" s="637"/>
      <c r="EE135" s="637"/>
      <c r="EF135" s="637"/>
      <c r="EG135" s="637"/>
      <c r="EH135" s="637"/>
      <c r="EI135" s="637"/>
      <c r="EJ135" s="637"/>
      <c r="EK135" s="637"/>
      <c r="EL135" s="637"/>
      <c r="EM135" s="637"/>
      <c r="EN135" s="637"/>
      <c r="EO135" s="637"/>
      <c r="EP135" s="637"/>
      <c r="EQ135" s="637"/>
      <c r="ER135" s="637"/>
      <c r="ES135" s="637"/>
      <c r="ET135" s="637"/>
      <c r="EU135" s="637"/>
      <c r="EV135" s="637"/>
      <c r="EW135" s="637"/>
    </row>
    <row r="136" spans="1:153" ht="9" customHeight="1">
      <c r="A136" s="92"/>
      <c r="B136" s="92"/>
      <c r="C136" s="638"/>
      <c r="D136" s="639"/>
      <c r="E136" s="639"/>
      <c r="F136" s="639"/>
      <c r="G136" s="639"/>
      <c r="H136" s="639"/>
      <c r="I136" s="639"/>
      <c r="J136" s="639"/>
      <c r="K136" s="639"/>
      <c r="L136" s="639"/>
      <c r="M136" s="639"/>
      <c r="N136" s="639"/>
      <c r="O136" s="639"/>
      <c r="P136" s="102" t="s">
        <v>130</v>
      </c>
      <c r="Q136" s="103"/>
      <c r="R136" s="103"/>
      <c r="S136" s="103"/>
      <c r="T136" s="103"/>
      <c r="U136" s="103"/>
      <c r="V136" s="103"/>
      <c r="W136" s="103"/>
      <c r="X136" s="103"/>
      <c r="Y136" s="103"/>
      <c r="Z136" s="103"/>
      <c r="AA136" s="103"/>
      <c r="AB136" s="103"/>
      <c r="AC136" s="103"/>
      <c r="AD136" s="103" t="s">
        <v>131</v>
      </c>
      <c r="AE136" s="102"/>
      <c r="AF136" s="103"/>
      <c r="AG136" s="103"/>
      <c r="AH136" s="103"/>
      <c r="AI136" s="103"/>
      <c r="AJ136" s="103"/>
      <c r="AK136" s="103"/>
      <c r="AL136" s="103"/>
      <c r="AM136" s="103"/>
      <c r="AN136" s="103"/>
      <c r="AO136" s="103"/>
      <c r="AP136" s="103"/>
      <c r="AQ136" s="103"/>
      <c r="AR136" s="103"/>
      <c r="AS136" s="103" t="s">
        <v>131</v>
      </c>
      <c r="AT136" s="102"/>
      <c r="AU136" s="103"/>
      <c r="AV136" s="103"/>
      <c r="AW136" s="103"/>
      <c r="AX136" s="103"/>
      <c r="AY136" s="103"/>
      <c r="AZ136" s="103"/>
      <c r="BA136" s="103"/>
      <c r="BB136" s="103"/>
      <c r="BC136" s="103"/>
      <c r="BD136" s="103"/>
      <c r="BE136" s="103"/>
      <c r="BF136" s="103"/>
      <c r="BG136" s="103"/>
      <c r="BH136" s="103" t="s">
        <v>131</v>
      </c>
      <c r="BI136" s="102" t="s">
        <v>130</v>
      </c>
      <c r="BJ136" s="103"/>
      <c r="BK136" s="103"/>
      <c r="BL136" s="103"/>
      <c r="BM136" s="103"/>
      <c r="BN136" s="103"/>
      <c r="BO136" s="103"/>
      <c r="BP136" s="103"/>
      <c r="BQ136" s="103"/>
      <c r="BR136" s="103"/>
      <c r="BS136" s="103"/>
      <c r="BT136" s="103"/>
      <c r="BU136" s="103"/>
      <c r="BV136" s="103"/>
      <c r="BW136" s="104" t="s">
        <v>131</v>
      </c>
      <c r="BZ136" s="95"/>
      <c r="CA136" s="92"/>
      <c r="CB136" s="92"/>
      <c r="CC136" s="638"/>
      <c r="CD136" s="639"/>
      <c r="CE136" s="639"/>
      <c r="CF136" s="639"/>
      <c r="CG136" s="639"/>
      <c r="CH136" s="639"/>
      <c r="CI136" s="639"/>
      <c r="CJ136" s="639"/>
      <c r="CK136" s="639"/>
      <c r="CL136" s="639"/>
      <c r="CM136" s="639"/>
      <c r="CN136" s="639"/>
      <c r="CO136" s="639"/>
      <c r="CP136" s="102" t="s">
        <v>130</v>
      </c>
      <c r="CQ136" s="103"/>
      <c r="CR136" s="103"/>
      <c r="CS136" s="103"/>
      <c r="CT136" s="103"/>
      <c r="CU136" s="103"/>
      <c r="CV136" s="103"/>
      <c r="CW136" s="103"/>
      <c r="CX136" s="103"/>
      <c r="CY136" s="103"/>
      <c r="CZ136" s="103"/>
      <c r="DA136" s="103"/>
      <c r="DB136" s="103"/>
      <c r="DC136" s="103"/>
      <c r="DD136" s="103" t="s">
        <v>131</v>
      </c>
      <c r="DE136" s="102"/>
      <c r="DF136" s="103"/>
      <c r="DG136" s="103"/>
      <c r="DH136" s="103"/>
      <c r="DI136" s="103"/>
      <c r="DJ136" s="103"/>
      <c r="DK136" s="103"/>
      <c r="DL136" s="103"/>
      <c r="DM136" s="103"/>
      <c r="DN136" s="103"/>
      <c r="DO136" s="103"/>
      <c r="DP136" s="103"/>
      <c r="DQ136" s="103"/>
      <c r="DR136" s="103"/>
      <c r="DS136" s="103" t="s">
        <v>131</v>
      </c>
      <c r="DT136" s="102"/>
      <c r="DU136" s="103"/>
      <c r="DV136" s="103"/>
      <c r="DW136" s="103"/>
      <c r="DX136" s="103"/>
      <c r="DY136" s="103"/>
      <c r="DZ136" s="103"/>
      <c r="EA136" s="103"/>
      <c r="EB136" s="103"/>
      <c r="EC136" s="103"/>
      <c r="ED136" s="103"/>
      <c r="EE136" s="103"/>
      <c r="EF136" s="103"/>
      <c r="EG136" s="103"/>
      <c r="EH136" s="103" t="s">
        <v>131</v>
      </c>
      <c r="EI136" s="102" t="s">
        <v>130</v>
      </c>
      <c r="EJ136" s="103"/>
      <c r="EK136" s="103"/>
      <c r="EL136" s="103"/>
      <c r="EM136" s="103"/>
      <c r="EN136" s="103"/>
      <c r="EO136" s="103"/>
      <c r="EP136" s="103"/>
      <c r="EQ136" s="103"/>
      <c r="ER136" s="103"/>
      <c r="ES136" s="103"/>
      <c r="ET136" s="103"/>
      <c r="EU136" s="103"/>
      <c r="EV136" s="103"/>
      <c r="EW136" s="104" t="s">
        <v>131</v>
      </c>
    </row>
    <row r="137" spans="1:153" ht="9" customHeight="1">
      <c r="A137" s="92"/>
      <c r="B137" s="92"/>
      <c r="C137" s="658" t="s">
        <v>210</v>
      </c>
      <c r="D137" s="659"/>
      <c r="E137" s="659"/>
      <c r="F137" s="659"/>
      <c r="G137" s="659"/>
      <c r="H137" s="659"/>
      <c r="I137" s="659"/>
      <c r="J137" s="659"/>
      <c r="K137" s="659"/>
      <c r="L137" s="659"/>
      <c r="M137" s="659"/>
      <c r="N137" s="659"/>
      <c r="O137" s="659"/>
      <c r="P137" s="662">
        <f>IF(P19="","",P19)</f>
        <v>0</v>
      </c>
      <c r="Q137" s="663"/>
      <c r="R137" s="663"/>
      <c r="S137" s="663"/>
      <c r="T137" s="663"/>
      <c r="U137" s="663"/>
      <c r="V137" s="663"/>
      <c r="W137" s="663"/>
      <c r="X137" s="663"/>
      <c r="Y137" s="663"/>
      <c r="Z137" s="663"/>
      <c r="AA137" s="663"/>
      <c r="AB137" s="663"/>
      <c r="AC137" s="663"/>
      <c r="AD137" s="663"/>
      <c r="AE137" s="662">
        <f>IF(AE19="","",AE19)</f>
        <v>0</v>
      </c>
      <c r="AF137" s="663"/>
      <c r="AG137" s="663"/>
      <c r="AH137" s="663"/>
      <c r="AI137" s="663"/>
      <c r="AJ137" s="663"/>
      <c r="AK137" s="663"/>
      <c r="AL137" s="663"/>
      <c r="AM137" s="663"/>
      <c r="AN137" s="663"/>
      <c r="AO137" s="663"/>
      <c r="AP137" s="663"/>
      <c r="AQ137" s="663"/>
      <c r="AR137" s="663"/>
      <c r="AS137" s="663"/>
      <c r="AT137" s="662">
        <f>IF(AT19="","",AT19)</f>
        <v>0</v>
      </c>
      <c r="AU137" s="663"/>
      <c r="AV137" s="663"/>
      <c r="AW137" s="663"/>
      <c r="AX137" s="663"/>
      <c r="AY137" s="663"/>
      <c r="AZ137" s="663"/>
      <c r="BA137" s="663"/>
      <c r="BB137" s="663"/>
      <c r="BC137" s="663"/>
      <c r="BD137" s="663"/>
      <c r="BE137" s="663"/>
      <c r="BF137" s="663"/>
      <c r="BG137" s="663"/>
      <c r="BH137" s="663"/>
      <c r="BI137" s="662">
        <f>IF(BI19="","",BI19)</f>
        <v>0</v>
      </c>
      <c r="BJ137" s="663"/>
      <c r="BK137" s="663"/>
      <c r="BL137" s="663"/>
      <c r="BM137" s="663"/>
      <c r="BN137" s="663"/>
      <c r="BO137" s="663"/>
      <c r="BP137" s="663"/>
      <c r="BQ137" s="663"/>
      <c r="BR137" s="663"/>
      <c r="BS137" s="663"/>
      <c r="BT137" s="663"/>
      <c r="BU137" s="663"/>
      <c r="BV137" s="663"/>
      <c r="BW137" s="666"/>
      <c r="BZ137" s="95"/>
      <c r="CA137" s="92"/>
      <c r="CB137" s="92"/>
      <c r="CC137" s="658" t="s">
        <v>210</v>
      </c>
      <c r="CD137" s="659"/>
      <c r="CE137" s="659"/>
      <c r="CF137" s="659"/>
      <c r="CG137" s="659"/>
      <c r="CH137" s="659"/>
      <c r="CI137" s="659"/>
      <c r="CJ137" s="659"/>
      <c r="CK137" s="659"/>
      <c r="CL137" s="659"/>
      <c r="CM137" s="659"/>
      <c r="CN137" s="659"/>
      <c r="CO137" s="659"/>
      <c r="CP137" s="662">
        <f>IF(P19="","",P19)</f>
        <v>0</v>
      </c>
      <c r="CQ137" s="663"/>
      <c r="CR137" s="663"/>
      <c r="CS137" s="663"/>
      <c r="CT137" s="663"/>
      <c r="CU137" s="663"/>
      <c r="CV137" s="663"/>
      <c r="CW137" s="663"/>
      <c r="CX137" s="663"/>
      <c r="CY137" s="663"/>
      <c r="CZ137" s="663"/>
      <c r="DA137" s="663"/>
      <c r="DB137" s="663"/>
      <c r="DC137" s="663"/>
      <c r="DD137" s="663"/>
      <c r="DE137" s="662">
        <f>IF(AE19="","",AE19)</f>
        <v>0</v>
      </c>
      <c r="DF137" s="663"/>
      <c r="DG137" s="663"/>
      <c r="DH137" s="663"/>
      <c r="DI137" s="663"/>
      <c r="DJ137" s="663"/>
      <c r="DK137" s="663"/>
      <c r="DL137" s="663"/>
      <c r="DM137" s="663"/>
      <c r="DN137" s="663"/>
      <c r="DO137" s="663"/>
      <c r="DP137" s="663"/>
      <c r="DQ137" s="663"/>
      <c r="DR137" s="663"/>
      <c r="DS137" s="663"/>
      <c r="DT137" s="662">
        <f>IF(AT19="","",AT19)</f>
        <v>0</v>
      </c>
      <c r="DU137" s="663"/>
      <c r="DV137" s="663"/>
      <c r="DW137" s="663"/>
      <c r="DX137" s="663"/>
      <c r="DY137" s="663"/>
      <c r="DZ137" s="663"/>
      <c r="EA137" s="663"/>
      <c r="EB137" s="663"/>
      <c r="EC137" s="663"/>
      <c r="ED137" s="663"/>
      <c r="EE137" s="663"/>
      <c r="EF137" s="663"/>
      <c r="EG137" s="663"/>
      <c r="EH137" s="663"/>
      <c r="EI137" s="662">
        <f>IF(BI19="","",BI19)</f>
        <v>0</v>
      </c>
      <c r="EJ137" s="663"/>
      <c r="EK137" s="663"/>
      <c r="EL137" s="663"/>
      <c r="EM137" s="663"/>
      <c r="EN137" s="663"/>
      <c r="EO137" s="663"/>
      <c r="EP137" s="663"/>
      <c r="EQ137" s="663"/>
      <c r="ER137" s="663"/>
      <c r="ES137" s="663"/>
      <c r="ET137" s="663"/>
      <c r="EU137" s="663"/>
      <c r="EV137" s="663"/>
      <c r="EW137" s="666"/>
    </row>
    <row r="138" spans="1:153" ht="9" customHeight="1">
      <c r="A138" s="92"/>
      <c r="B138" s="92"/>
      <c r="C138" s="658"/>
      <c r="D138" s="659"/>
      <c r="E138" s="659"/>
      <c r="F138" s="659"/>
      <c r="G138" s="659"/>
      <c r="H138" s="659"/>
      <c r="I138" s="659"/>
      <c r="J138" s="659"/>
      <c r="K138" s="659"/>
      <c r="L138" s="659"/>
      <c r="M138" s="659"/>
      <c r="N138" s="659"/>
      <c r="O138" s="659"/>
      <c r="P138" s="662"/>
      <c r="Q138" s="663"/>
      <c r="R138" s="663"/>
      <c r="S138" s="663"/>
      <c r="T138" s="663"/>
      <c r="U138" s="663"/>
      <c r="V138" s="663"/>
      <c r="W138" s="663"/>
      <c r="X138" s="663"/>
      <c r="Y138" s="663"/>
      <c r="Z138" s="663"/>
      <c r="AA138" s="663"/>
      <c r="AB138" s="663"/>
      <c r="AC138" s="663"/>
      <c r="AD138" s="663"/>
      <c r="AE138" s="662"/>
      <c r="AF138" s="663"/>
      <c r="AG138" s="663"/>
      <c r="AH138" s="663"/>
      <c r="AI138" s="663"/>
      <c r="AJ138" s="663"/>
      <c r="AK138" s="663"/>
      <c r="AL138" s="663"/>
      <c r="AM138" s="663"/>
      <c r="AN138" s="663"/>
      <c r="AO138" s="663"/>
      <c r="AP138" s="663"/>
      <c r="AQ138" s="663"/>
      <c r="AR138" s="663"/>
      <c r="AS138" s="663"/>
      <c r="AT138" s="662"/>
      <c r="AU138" s="663"/>
      <c r="AV138" s="663"/>
      <c r="AW138" s="663"/>
      <c r="AX138" s="663"/>
      <c r="AY138" s="663"/>
      <c r="AZ138" s="663"/>
      <c r="BA138" s="663"/>
      <c r="BB138" s="663"/>
      <c r="BC138" s="663"/>
      <c r="BD138" s="663"/>
      <c r="BE138" s="663"/>
      <c r="BF138" s="663"/>
      <c r="BG138" s="663"/>
      <c r="BH138" s="663"/>
      <c r="BI138" s="662"/>
      <c r="BJ138" s="663"/>
      <c r="BK138" s="663"/>
      <c r="BL138" s="663"/>
      <c r="BM138" s="663"/>
      <c r="BN138" s="663"/>
      <c r="BO138" s="663"/>
      <c r="BP138" s="663"/>
      <c r="BQ138" s="663"/>
      <c r="BR138" s="663"/>
      <c r="BS138" s="663"/>
      <c r="BT138" s="663"/>
      <c r="BU138" s="663"/>
      <c r="BV138" s="663"/>
      <c r="BW138" s="666"/>
      <c r="BZ138" s="95"/>
      <c r="CA138" s="92"/>
      <c r="CB138" s="92"/>
      <c r="CC138" s="658"/>
      <c r="CD138" s="659"/>
      <c r="CE138" s="659"/>
      <c r="CF138" s="659"/>
      <c r="CG138" s="659"/>
      <c r="CH138" s="659"/>
      <c r="CI138" s="659"/>
      <c r="CJ138" s="659"/>
      <c r="CK138" s="659"/>
      <c r="CL138" s="659"/>
      <c r="CM138" s="659"/>
      <c r="CN138" s="659"/>
      <c r="CO138" s="659"/>
      <c r="CP138" s="662"/>
      <c r="CQ138" s="663"/>
      <c r="CR138" s="663"/>
      <c r="CS138" s="663"/>
      <c r="CT138" s="663"/>
      <c r="CU138" s="663"/>
      <c r="CV138" s="663"/>
      <c r="CW138" s="663"/>
      <c r="CX138" s="663"/>
      <c r="CY138" s="663"/>
      <c r="CZ138" s="663"/>
      <c r="DA138" s="663"/>
      <c r="DB138" s="663"/>
      <c r="DC138" s="663"/>
      <c r="DD138" s="663"/>
      <c r="DE138" s="662"/>
      <c r="DF138" s="663"/>
      <c r="DG138" s="663"/>
      <c r="DH138" s="663"/>
      <c r="DI138" s="663"/>
      <c r="DJ138" s="663"/>
      <c r="DK138" s="663"/>
      <c r="DL138" s="663"/>
      <c r="DM138" s="663"/>
      <c r="DN138" s="663"/>
      <c r="DO138" s="663"/>
      <c r="DP138" s="663"/>
      <c r="DQ138" s="663"/>
      <c r="DR138" s="663"/>
      <c r="DS138" s="663"/>
      <c r="DT138" s="662"/>
      <c r="DU138" s="663"/>
      <c r="DV138" s="663"/>
      <c r="DW138" s="663"/>
      <c r="DX138" s="663"/>
      <c r="DY138" s="663"/>
      <c r="DZ138" s="663"/>
      <c r="EA138" s="663"/>
      <c r="EB138" s="663"/>
      <c r="EC138" s="663"/>
      <c r="ED138" s="663"/>
      <c r="EE138" s="663"/>
      <c r="EF138" s="663"/>
      <c r="EG138" s="663"/>
      <c r="EH138" s="663"/>
      <c r="EI138" s="662"/>
      <c r="EJ138" s="663"/>
      <c r="EK138" s="663"/>
      <c r="EL138" s="663"/>
      <c r="EM138" s="663"/>
      <c r="EN138" s="663"/>
      <c r="EO138" s="663"/>
      <c r="EP138" s="663"/>
      <c r="EQ138" s="663"/>
      <c r="ER138" s="663"/>
      <c r="ES138" s="663"/>
      <c r="ET138" s="663"/>
      <c r="EU138" s="663"/>
      <c r="EV138" s="663"/>
      <c r="EW138" s="666"/>
    </row>
    <row r="139" spans="1:153" ht="9" customHeight="1" thickBot="1">
      <c r="A139" s="92"/>
      <c r="B139" s="92"/>
      <c r="C139" s="660"/>
      <c r="D139" s="661"/>
      <c r="E139" s="661"/>
      <c r="F139" s="661"/>
      <c r="G139" s="661"/>
      <c r="H139" s="661"/>
      <c r="I139" s="661"/>
      <c r="J139" s="661"/>
      <c r="K139" s="661"/>
      <c r="L139" s="661"/>
      <c r="M139" s="661"/>
      <c r="N139" s="661"/>
      <c r="O139" s="661"/>
      <c r="P139" s="664"/>
      <c r="Q139" s="665"/>
      <c r="R139" s="665"/>
      <c r="S139" s="665"/>
      <c r="T139" s="665"/>
      <c r="U139" s="665"/>
      <c r="V139" s="665"/>
      <c r="W139" s="665"/>
      <c r="X139" s="665"/>
      <c r="Y139" s="665"/>
      <c r="Z139" s="665"/>
      <c r="AA139" s="665"/>
      <c r="AB139" s="665"/>
      <c r="AC139" s="665"/>
      <c r="AD139" s="665"/>
      <c r="AE139" s="664"/>
      <c r="AF139" s="665"/>
      <c r="AG139" s="665"/>
      <c r="AH139" s="665"/>
      <c r="AI139" s="665"/>
      <c r="AJ139" s="665"/>
      <c r="AK139" s="665"/>
      <c r="AL139" s="665"/>
      <c r="AM139" s="665"/>
      <c r="AN139" s="665"/>
      <c r="AO139" s="665"/>
      <c r="AP139" s="665"/>
      <c r="AQ139" s="665"/>
      <c r="AR139" s="665"/>
      <c r="AS139" s="665"/>
      <c r="AT139" s="664"/>
      <c r="AU139" s="665"/>
      <c r="AV139" s="665"/>
      <c r="AW139" s="665"/>
      <c r="AX139" s="665"/>
      <c r="AY139" s="665"/>
      <c r="AZ139" s="665"/>
      <c r="BA139" s="665"/>
      <c r="BB139" s="665"/>
      <c r="BC139" s="665"/>
      <c r="BD139" s="665"/>
      <c r="BE139" s="665"/>
      <c r="BF139" s="665"/>
      <c r="BG139" s="665"/>
      <c r="BH139" s="665"/>
      <c r="BI139" s="664"/>
      <c r="BJ139" s="665"/>
      <c r="BK139" s="665"/>
      <c r="BL139" s="665"/>
      <c r="BM139" s="665"/>
      <c r="BN139" s="665"/>
      <c r="BO139" s="665"/>
      <c r="BP139" s="665"/>
      <c r="BQ139" s="665"/>
      <c r="BR139" s="665"/>
      <c r="BS139" s="665"/>
      <c r="BT139" s="665"/>
      <c r="BU139" s="665"/>
      <c r="BV139" s="665"/>
      <c r="BW139" s="667"/>
      <c r="BZ139" s="95"/>
      <c r="CA139" s="92"/>
      <c r="CB139" s="92"/>
      <c r="CC139" s="660"/>
      <c r="CD139" s="661"/>
      <c r="CE139" s="661"/>
      <c r="CF139" s="661"/>
      <c r="CG139" s="661"/>
      <c r="CH139" s="661"/>
      <c r="CI139" s="661"/>
      <c r="CJ139" s="661"/>
      <c r="CK139" s="661"/>
      <c r="CL139" s="661"/>
      <c r="CM139" s="661"/>
      <c r="CN139" s="661"/>
      <c r="CO139" s="661"/>
      <c r="CP139" s="664"/>
      <c r="CQ139" s="665"/>
      <c r="CR139" s="665"/>
      <c r="CS139" s="665"/>
      <c r="CT139" s="665"/>
      <c r="CU139" s="665"/>
      <c r="CV139" s="665"/>
      <c r="CW139" s="665"/>
      <c r="CX139" s="665"/>
      <c r="CY139" s="665"/>
      <c r="CZ139" s="665"/>
      <c r="DA139" s="665"/>
      <c r="DB139" s="665"/>
      <c r="DC139" s="665"/>
      <c r="DD139" s="665"/>
      <c r="DE139" s="664"/>
      <c r="DF139" s="665"/>
      <c r="DG139" s="665"/>
      <c r="DH139" s="665"/>
      <c r="DI139" s="665"/>
      <c r="DJ139" s="665"/>
      <c r="DK139" s="665"/>
      <c r="DL139" s="665"/>
      <c r="DM139" s="665"/>
      <c r="DN139" s="665"/>
      <c r="DO139" s="665"/>
      <c r="DP139" s="665"/>
      <c r="DQ139" s="665"/>
      <c r="DR139" s="665"/>
      <c r="DS139" s="665"/>
      <c r="DT139" s="664"/>
      <c r="DU139" s="665"/>
      <c r="DV139" s="665"/>
      <c r="DW139" s="665"/>
      <c r="DX139" s="665"/>
      <c r="DY139" s="665"/>
      <c r="DZ139" s="665"/>
      <c r="EA139" s="665"/>
      <c r="EB139" s="665"/>
      <c r="EC139" s="665"/>
      <c r="ED139" s="665"/>
      <c r="EE139" s="665"/>
      <c r="EF139" s="665"/>
      <c r="EG139" s="665"/>
      <c r="EH139" s="665"/>
      <c r="EI139" s="664"/>
      <c r="EJ139" s="665"/>
      <c r="EK139" s="665"/>
      <c r="EL139" s="665"/>
      <c r="EM139" s="665"/>
      <c r="EN139" s="665"/>
      <c r="EO139" s="665"/>
      <c r="EP139" s="665"/>
      <c r="EQ139" s="665"/>
      <c r="ER139" s="665"/>
      <c r="ES139" s="665"/>
      <c r="ET139" s="665"/>
      <c r="EU139" s="665"/>
      <c r="EV139" s="665"/>
      <c r="EW139" s="667"/>
    </row>
    <row r="140" spans="1:153" ht="9" customHeight="1" thickBot="1">
      <c r="A140" s="92"/>
      <c r="B140" s="92"/>
      <c r="C140" s="646" t="s">
        <v>249</v>
      </c>
      <c r="D140" s="647"/>
      <c r="E140" s="647"/>
      <c r="F140" s="647"/>
      <c r="G140" s="647"/>
      <c r="H140" s="647"/>
      <c r="I140" s="647"/>
      <c r="J140" s="647"/>
      <c r="K140" s="105"/>
      <c r="L140" s="106"/>
      <c r="M140" s="106"/>
      <c r="N140" s="107"/>
      <c r="O140" s="652" t="s">
        <v>250</v>
      </c>
      <c r="P140" s="653"/>
      <c r="Q140" s="653"/>
      <c r="R140" s="653"/>
      <c r="S140" s="653"/>
      <c r="T140" s="653"/>
      <c r="U140" s="653"/>
      <c r="V140" s="653"/>
      <c r="W140" s="653"/>
      <c r="X140" s="653"/>
      <c r="Y140" s="654" t="s">
        <v>251</v>
      </c>
      <c r="Z140" s="655"/>
      <c r="AA140" s="655"/>
      <c r="AB140" s="655"/>
      <c r="AC140" s="655"/>
      <c r="AD140" s="655"/>
      <c r="AE140" s="655"/>
      <c r="AF140" s="655"/>
      <c r="AG140" s="655"/>
      <c r="AH140" s="655"/>
      <c r="AI140" s="655"/>
      <c r="AJ140" s="655"/>
      <c r="AK140" s="655"/>
      <c r="AL140" s="655"/>
      <c r="AM140" s="655"/>
      <c r="AN140" s="655"/>
      <c r="AO140" s="655"/>
      <c r="AP140" s="655"/>
      <c r="AQ140" s="655"/>
      <c r="AR140" s="655"/>
      <c r="AS140" s="655"/>
      <c r="AT140" s="655"/>
      <c r="AU140" s="655"/>
      <c r="AV140" s="655"/>
      <c r="AW140" s="655"/>
      <c r="AX140" s="655"/>
      <c r="AY140" s="655"/>
      <c r="AZ140" s="654" t="s">
        <v>252</v>
      </c>
      <c r="BA140" s="655"/>
      <c r="BB140" s="655"/>
      <c r="BC140" s="655"/>
      <c r="BD140" s="655"/>
      <c r="BE140" s="654" t="s">
        <v>253</v>
      </c>
      <c r="BF140" s="655"/>
      <c r="BG140" s="655"/>
      <c r="BH140" s="655"/>
      <c r="BI140" s="655"/>
      <c r="BJ140" s="655"/>
      <c r="BK140" s="655"/>
      <c r="BL140" s="655"/>
      <c r="BM140" s="655"/>
      <c r="BN140" s="655"/>
      <c r="BO140" s="655"/>
      <c r="BP140" s="655"/>
      <c r="BQ140" s="655"/>
      <c r="BR140" s="655"/>
      <c r="BS140" s="655"/>
      <c r="BT140" s="656" t="s">
        <v>254</v>
      </c>
      <c r="BU140" s="657"/>
      <c r="BV140" s="657"/>
      <c r="BW140" s="657"/>
      <c r="BZ140" s="95"/>
      <c r="CA140" s="92"/>
      <c r="CB140" s="92"/>
      <c r="CC140" s="646" t="s">
        <v>249</v>
      </c>
      <c r="CD140" s="647"/>
      <c r="CE140" s="647"/>
      <c r="CF140" s="647"/>
      <c r="CG140" s="647"/>
      <c r="CH140" s="647"/>
      <c r="CI140" s="647"/>
      <c r="CJ140" s="647"/>
      <c r="CK140" s="105"/>
      <c r="CL140" s="106"/>
      <c r="CM140" s="106"/>
      <c r="CN140" s="107"/>
      <c r="CO140" s="652" t="s">
        <v>250</v>
      </c>
      <c r="CP140" s="653"/>
      <c r="CQ140" s="653"/>
      <c r="CR140" s="653"/>
      <c r="CS140" s="653"/>
      <c r="CT140" s="653"/>
      <c r="CU140" s="653"/>
      <c r="CV140" s="653"/>
      <c r="CW140" s="653"/>
      <c r="CX140" s="653"/>
      <c r="CY140" s="654" t="s">
        <v>251</v>
      </c>
      <c r="CZ140" s="655"/>
      <c r="DA140" s="655"/>
      <c r="DB140" s="655"/>
      <c r="DC140" s="655"/>
      <c r="DD140" s="655"/>
      <c r="DE140" s="655"/>
      <c r="DF140" s="655"/>
      <c r="DG140" s="655"/>
      <c r="DH140" s="655"/>
      <c r="DI140" s="655"/>
      <c r="DJ140" s="655"/>
      <c r="DK140" s="655"/>
      <c r="DL140" s="655"/>
      <c r="DM140" s="655"/>
      <c r="DN140" s="655"/>
      <c r="DO140" s="655"/>
      <c r="DP140" s="655"/>
      <c r="DQ140" s="655"/>
      <c r="DR140" s="655"/>
      <c r="DS140" s="655"/>
      <c r="DT140" s="655"/>
      <c r="DU140" s="655"/>
      <c r="DV140" s="655"/>
      <c r="DW140" s="655"/>
      <c r="DX140" s="655"/>
      <c r="DY140" s="655"/>
      <c r="DZ140" s="654" t="s">
        <v>252</v>
      </c>
      <c r="EA140" s="655"/>
      <c r="EB140" s="655"/>
      <c r="EC140" s="655"/>
      <c r="ED140" s="655"/>
      <c r="EE140" s="654" t="s">
        <v>253</v>
      </c>
      <c r="EF140" s="655"/>
      <c r="EG140" s="655"/>
      <c r="EH140" s="655"/>
      <c r="EI140" s="655"/>
      <c r="EJ140" s="655"/>
      <c r="EK140" s="655"/>
      <c r="EL140" s="655"/>
      <c r="EM140" s="655"/>
      <c r="EN140" s="655"/>
      <c r="EO140" s="655"/>
      <c r="EP140" s="655"/>
      <c r="EQ140" s="655"/>
      <c r="ER140" s="655"/>
      <c r="ES140" s="655"/>
      <c r="ET140" s="656" t="s">
        <v>254</v>
      </c>
      <c r="EU140" s="657"/>
      <c r="EV140" s="657"/>
      <c r="EW140" s="657"/>
    </row>
    <row r="141" spans="1:153" ht="9" customHeight="1" thickBot="1">
      <c r="A141" s="92"/>
      <c r="B141" s="92"/>
      <c r="C141" s="648"/>
      <c r="D141" s="649"/>
      <c r="E141" s="649"/>
      <c r="F141" s="649"/>
      <c r="G141" s="649"/>
      <c r="H141" s="649"/>
      <c r="I141" s="649"/>
      <c r="J141" s="649"/>
      <c r="K141" s="668" t="s">
        <v>38</v>
      </c>
      <c r="L141" s="647"/>
      <c r="M141" s="647"/>
      <c r="N141" s="669"/>
      <c r="O141" s="653"/>
      <c r="P141" s="653"/>
      <c r="Q141" s="653"/>
      <c r="R141" s="653"/>
      <c r="S141" s="653"/>
      <c r="T141" s="653"/>
      <c r="U141" s="653"/>
      <c r="V141" s="653"/>
      <c r="W141" s="653"/>
      <c r="X141" s="653"/>
      <c r="Y141" s="655"/>
      <c r="Z141" s="655"/>
      <c r="AA141" s="655"/>
      <c r="AB141" s="655"/>
      <c r="AC141" s="655"/>
      <c r="AD141" s="655"/>
      <c r="AE141" s="655"/>
      <c r="AF141" s="655"/>
      <c r="AG141" s="655"/>
      <c r="AH141" s="655"/>
      <c r="AI141" s="655"/>
      <c r="AJ141" s="655"/>
      <c r="AK141" s="655"/>
      <c r="AL141" s="655"/>
      <c r="AM141" s="655"/>
      <c r="AN141" s="655"/>
      <c r="AO141" s="655"/>
      <c r="AP141" s="655"/>
      <c r="AQ141" s="655"/>
      <c r="AR141" s="655"/>
      <c r="AS141" s="655"/>
      <c r="AT141" s="655"/>
      <c r="AU141" s="655"/>
      <c r="AV141" s="655"/>
      <c r="AW141" s="655"/>
      <c r="AX141" s="655"/>
      <c r="AY141" s="655"/>
      <c r="AZ141" s="655"/>
      <c r="BA141" s="655"/>
      <c r="BB141" s="655"/>
      <c r="BC141" s="655"/>
      <c r="BD141" s="655"/>
      <c r="BE141" s="655"/>
      <c r="BF141" s="655"/>
      <c r="BG141" s="655"/>
      <c r="BH141" s="655"/>
      <c r="BI141" s="655"/>
      <c r="BJ141" s="655"/>
      <c r="BK141" s="655"/>
      <c r="BL141" s="655"/>
      <c r="BM141" s="655"/>
      <c r="BN141" s="655"/>
      <c r="BO141" s="655"/>
      <c r="BP141" s="655"/>
      <c r="BQ141" s="655"/>
      <c r="BR141" s="655"/>
      <c r="BS141" s="655"/>
      <c r="BT141" s="657"/>
      <c r="BU141" s="657"/>
      <c r="BV141" s="657"/>
      <c r="BW141" s="657"/>
      <c r="BZ141" s="95"/>
      <c r="CA141" s="92"/>
      <c r="CB141" s="92"/>
      <c r="CC141" s="648"/>
      <c r="CD141" s="649"/>
      <c r="CE141" s="649"/>
      <c r="CF141" s="649"/>
      <c r="CG141" s="649"/>
      <c r="CH141" s="649"/>
      <c r="CI141" s="649"/>
      <c r="CJ141" s="649"/>
      <c r="CK141" s="668" t="s">
        <v>38</v>
      </c>
      <c r="CL141" s="647"/>
      <c r="CM141" s="647"/>
      <c r="CN141" s="669"/>
      <c r="CO141" s="653"/>
      <c r="CP141" s="653"/>
      <c r="CQ141" s="653"/>
      <c r="CR141" s="653"/>
      <c r="CS141" s="653"/>
      <c r="CT141" s="653"/>
      <c r="CU141" s="653"/>
      <c r="CV141" s="653"/>
      <c r="CW141" s="653"/>
      <c r="CX141" s="653"/>
      <c r="CY141" s="655"/>
      <c r="CZ141" s="655"/>
      <c r="DA141" s="655"/>
      <c r="DB141" s="655"/>
      <c r="DC141" s="655"/>
      <c r="DD141" s="655"/>
      <c r="DE141" s="655"/>
      <c r="DF141" s="655"/>
      <c r="DG141" s="655"/>
      <c r="DH141" s="655"/>
      <c r="DI141" s="655"/>
      <c r="DJ141" s="655"/>
      <c r="DK141" s="655"/>
      <c r="DL141" s="655"/>
      <c r="DM141" s="655"/>
      <c r="DN141" s="655"/>
      <c r="DO141" s="655"/>
      <c r="DP141" s="655"/>
      <c r="DQ141" s="655"/>
      <c r="DR141" s="655"/>
      <c r="DS141" s="655"/>
      <c r="DT141" s="655"/>
      <c r="DU141" s="655"/>
      <c r="DV141" s="655"/>
      <c r="DW141" s="655"/>
      <c r="DX141" s="655"/>
      <c r="DY141" s="655"/>
      <c r="DZ141" s="655"/>
      <c r="EA141" s="655"/>
      <c r="EB141" s="655"/>
      <c r="EC141" s="655"/>
      <c r="ED141" s="655"/>
      <c r="EE141" s="655"/>
      <c r="EF141" s="655"/>
      <c r="EG141" s="655"/>
      <c r="EH141" s="655"/>
      <c r="EI141" s="655"/>
      <c r="EJ141" s="655"/>
      <c r="EK141" s="655"/>
      <c r="EL141" s="655"/>
      <c r="EM141" s="655"/>
      <c r="EN141" s="655"/>
      <c r="EO141" s="655"/>
      <c r="EP141" s="655"/>
      <c r="EQ141" s="655"/>
      <c r="ER141" s="655"/>
      <c r="ES141" s="655"/>
      <c r="ET141" s="657"/>
      <c r="EU141" s="657"/>
      <c r="EV141" s="657"/>
      <c r="EW141" s="657"/>
    </row>
    <row r="142" spans="1:153" ht="9" customHeight="1" thickBot="1">
      <c r="A142" s="92"/>
      <c r="B142" s="92"/>
      <c r="C142" s="650"/>
      <c r="D142" s="651"/>
      <c r="E142" s="651"/>
      <c r="F142" s="651"/>
      <c r="G142" s="651"/>
      <c r="H142" s="651"/>
      <c r="I142" s="651"/>
      <c r="J142" s="651"/>
      <c r="K142" s="650"/>
      <c r="L142" s="651"/>
      <c r="M142" s="651"/>
      <c r="N142" s="670"/>
      <c r="O142" s="653"/>
      <c r="P142" s="653"/>
      <c r="Q142" s="653"/>
      <c r="R142" s="653"/>
      <c r="S142" s="653"/>
      <c r="T142" s="653"/>
      <c r="U142" s="653"/>
      <c r="V142" s="653"/>
      <c r="W142" s="653"/>
      <c r="X142" s="653"/>
      <c r="Y142" s="653" t="s">
        <v>132</v>
      </c>
      <c r="Z142" s="653"/>
      <c r="AA142" s="653"/>
      <c r="AB142" s="653"/>
      <c r="AC142" s="653"/>
      <c r="AD142" s="653"/>
      <c r="AE142" s="653"/>
      <c r="AF142" s="653"/>
      <c r="AG142" s="653" t="s">
        <v>133</v>
      </c>
      <c r="AH142" s="653"/>
      <c r="AI142" s="653"/>
      <c r="AJ142" s="653"/>
      <c r="AK142" s="653"/>
      <c r="AL142" s="653"/>
      <c r="AM142" s="653"/>
      <c r="AN142" s="653"/>
      <c r="AO142" s="653"/>
      <c r="AP142" s="653"/>
      <c r="AQ142" s="653"/>
      <c r="AR142" s="653" t="s">
        <v>134</v>
      </c>
      <c r="AS142" s="653"/>
      <c r="AT142" s="653"/>
      <c r="AU142" s="653"/>
      <c r="AV142" s="653"/>
      <c r="AW142" s="653"/>
      <c r="AX142" s="653"/>
      <c r="AY142" s="653"/>
      <c r="AZ142" s="655"/>
      <c r="BA142" s="655"/>
      <c r="BB142" s="655"/>
      <c r="BC142" s="655"/>
      <c r="BD142" s="655"/>
      <c r="BE142" s="653" t="s">
        <v>135</v>
      </c>
      <c r="BF142" s="653"/>
      <c r="BG142" s="653"/>
      <c r="BH142" s="653"/>
      <c r="BI142" s="653"/>
      <c r="BJ142" s="653"/>
      <c r="BK142" s="653"/>
      <c r="BL142" s="653"/>
      <c r="BM142" s="653"/>
      <c r="BN142" s="653"/>
      <c r="BO142" s="653" t="s">
        <v>39</v>
      </c>
      <c r="BP142" s="653"/>
      <c r="BQ142" s="653"/>
      <c r="BR142" s="653"/>
      <c r="BS142" s="653"/>
      <c r="BT142" s="657"/>
      <c r="BU142" s="657"/>
      <c r="BV142" s="657"/>
      <c r="BW142" s="657"/>
      <c r="BX142" s="96"/>
      <c r="BY142" s="96"/>
      <c r="BZ142" s="95"/>
      <c r="CA142" s="92"/>
      <c r="CB142" s="92"/>
      <c r="CC142" s="650"/>
      <c r="CD142" s="651"/>
      <c r="CE142" s="651"/>
      <c r="CF142" s="651"/>
      <c r="CG142" s="651"/>
      <c r="CH142" s="651"/>
      <c r="CI142" s="651"/>
      <c r="CJ142" s="651"/>
      <c r="CK142" s="650"/>
      <c r="CL142" s="651"/>
      <c r="CM142" s="651"/>
      <c r="CN142" s="670"/>
      <c r="CO142" s="653"/>
      <c r="CP142" s="653"/>
      <c r="CQ142" s="653"/>
      <c r="CR142" s="653"/>
      <c r="CS142" s="653"/>
      <c r="CT142" s="653"/>
      <c r="CU142" s="653"/>
      <c r="CV142" s="653"/>
      <c r="CW142" s="653"/>
      <c r="CX142" s="653"/>
      <c r="CY142" s="653" t="s">
        <v>132</v>
      </c>
      <c r="CZ142" s="653"/>
      <c r="DA142" s="653"/>
      <c r="DB142" s="653"/>
      <c r="DC142" s="653"/>
      <c r="DD142" s="653"/>
      <c r="DE142" s="653"/>
      <c r="DF142" s="653"/>
      <c r="DG142" s="653" t="s">
        <v>133</v>
      </c>
      <c r="DH142" s="653"/>
      <c r="DI142" s="653"/>
      <c r="DJ142" s="653"/>
      <c r="DK142" s="653"/>
      <c r="DL142" s="653"/>
      <c r="DM142" s="653"/>
      <c r="DN142" s="653"/>
      <c r="DO142" s="653"/>
      <c r="DP142" s="653"/>
      <c r="DQ142" s="653"/>
      <c r="DR142" s="653" t="s">
        <v>134</v>
      </c>
      <c r="DS142" s="653"/>
      <c r="DT142" s="653"/>
      <c r="DU142" s="653"/>
      <c r="DV142" s="653"/>
      <c r="DW142" s="653"/>
      <c r="DX142" s="653"/>
      <c r="DY142" s="653"/>
      <c r="DZ142" s="655"/>
      <c r="EA142" s="655"/>
      <c r="EB142" s="655"/>
      <c r="EC142" s="655"/>
      <c r="ED142" s="655"/>
      <c r="EE142" s="653" t="s">
        <v>135</v>
      </c>
      <c r="EF142" s="653"/>
      <c r="EG142" s="653"/>
      <c r="EH142" s="653"/>
      <c r="EI142" s="653"/>
      <c r="EJ142" s="653"/>
      <c r="EK142" s="653"/>
      <c r="EL142" s="653"/>
      <c r="EM142" s="653"/>
      <c r="EN142" s="653"/>
      <c r="EO142" s="653" t="s">
        <v>39</v>
      </c>
      <c r="EP142" s="653"/>
      <c r="EQ142" s="653"/>
      <c r="ER142" s="653"/>
      <c r="ES142" s="653"/>
      <c r="ET142" s="657"/>
      <c r="EU142" s="657"/>
      <c r="EV142" s="657"/>
      <c r="EW142" s="657"/>
    </row>
    <row r="143" spans="1:153" ht="9" customHeight="1" thickBot="1">
      <c r="A143" s="92"/>
      <c r="B143" s="92"/>
      <c r="C143" s="637" t="s">
        <v>42</v>
      </c>
      <c r="D143" s="637"/>
      <c r="E143" s="637"/>
      <c r="F143" s="637"/>
      <c r="G143" s="637" t="s">
        <v>136</v>
      </c>
      <c r="H143" s="637"/>
      <c r="I143" s="637"/>
      <c r="J143" s="637"/>
      <c r="K143" s="108"/>
      <c r="L143" s="105"/>
      <c r="M143" s="105"/>
      <c r="N143" s="105"/>
      <c r="O143" s="108"/>
      <c r="P143" s="103"/>
      <c r="Q143" s="103"/>
      <c r="R143" s="103"/>
      <c r="S143" s="103"/>
      <c r="T143" s="103"/>
      <c r="U143" s="103"/>
      <c r="V143" s="103"/>
      <c r="W143" s="103"/>
      <c r="X143" s="103" t="s">
        <v>131</v>
      </c>
      <c r="Y143" s="102"/>
      <c r="Z143" s="103"/>
      <c r="AA143" s="103"/>
      <c r="AB143" s="103"/>
      <c r="AC143" s="103" t="s">
        <v>41</v>
      </c>
      <c r="AD143" s="102"/>
      <c r="AE143" s="103" t="s">
        <v>137</v>
      </c>
      <c r="AF143" s="103" t="s">
        <v>41</v>
      </c>
      <c r="AG143" s="109"/>
      <c r="AH143" s="103"/>
      <c r="AI143" s="110" t="s">
        <v>130</v>
      </c>
      <c r="AJ143" s="102"/>
      <c r="AK143" s="103"/>
      <c r="AL143" s="103"/>
      <c r="AM143" s="103"/>
      <c r="AN143" s="103" t="s">
        <v>41</v>
      </c>
      <c r="AO143" s="102"/>
      <c r="AP143" s="103" t="s">
        <v>137</v>
      </c>
      <c r="AQ143" s="103" t="s">
        <v>41</v>
      </c>
      <c r="AR143" s="102"/>
      <c r="AS143" s="103"/>
      <c r="AT143" s="103"/>
      <c r="AU143" s="103"/>
      <c r="AV143" s="103" t="s">
        <v>41</v>
      </c>
      <c r="AW143" s="102"/>
      <c r="AX143" s="110" t="s">
        <v>137</v>
      </c>
      <c r="AY143" s="110" t="s">
        <v>41</v>
      </c>
      <c r="AZ143" s="111"/>
      <c r="BA143" s="103"/>
      <c r="BB143" s="103"/>
      <c r="BC143" s="103"/>
      <c r="BD143" s="103" t="s">
        <v>41</v>
      </c>
      <c r="BE143" s="102"/>
      <c r="BF143" s="103"/>
      <c r="BG143" s="103"/>
      <c r="BH143" s="110"/>
      <c r="BI143" s="110" t="s">
        <v>130</v>
      </c>
      <c r="BJ143" s="111"/>
      <c r="BK143" s="103"/>
      <c r="BL143" s="103"/>
      <c r="BM143" s="103"/>
      <c r="BN143" s="103" t="s">
        <v>41</v>
      </c>
      <c r="BO143" s="102"/>
      <c r="BP143" s="103"/>
      <c r="BQ143" s="103"/>
      <c r="BR143" s="103"/>
      <c r="BS143" s="103" t="s">
        <v>41</v>
      </c>
      <c r="BT143" s="102"/>
      <c r="BU143" s="103"/>
      <c r="BV143" s="103"/>
      <c r="BW143" s="104" t="s">
        <v>41</v>
      </c>
      <c r="BX143" s="96"/>
      <c r="BY143" s="96"/>
      <c r="BZ143" s="95"/>
      <c r="CA143" s="92"/>
      <c r="CB143" s="92"/>
      <c r="CC143" s="637" t="s">
        <v>42</v>
      </c>
      <c r="CD143" s="637"/>
      <c r="CE143" s="637"/>
      <c r="CF143" s="637"/>
      <c r="CG143" s="637" t="s">
        <v>136</v>
      </c>
      <c r="CH143" s="637"/>
      <c r="CI143" s="637"/>
      <c r="CJ143" s="637"/>
      <c r="CK143" s="102"/>
      <c r="CL143" s="103"/>
      <c r="CM143" s="103"/>
      <c r="CN143" s="103"/>
      <c r="CO143" s="102"/>
      <c r="CP143" s="103"/>
      <c r="CQ143" s="103"/>
      <c r="CR143" s="103"/>
      <c r="CS143" s="103"/>
      <c r="CT143" s="103"/>
      <c r="CU143" s="103"/>
      <c r="CV143" s="103"/>
      <c r="CW143" s="103"/>
      <c r="CX143" s="103" t="s">
        <v>131</v>
      </c>
      <c r="CY143" s="102"/>
      <c r="CZ143" s="103"/>
      <c r="DA143" s="103"/>
      <c r="DB143" s="103"/>
      <c r="DC143" s="103" t="s">
        <v>41</v>
      </c>
      <c r="DD143" s="102"/>
      <c r="DE143" s="103" t="s">
        <v>137</v>
      </c>
      <c r="DF143" s="103" t="s">
        <v>41</v>
      </c>
      <c r="DG143" s="109"/>
      <c r="DH143" s="103"/>
      <c r="DI143" s="110" t="s">
        <v>130</v>
      </c>
      <c r="DJ143" s="102"/>
      <c r="DK143" s="103"/>
      <c r="DL143" s="103"/>
      <c r="DM143" s="103"/>
      <c r="DN143" s="103" t="s">
        <v>41</v>
      </c>
      <c r="DO143" s="102"/>
      <c r="DP143" s="103" t="s">
        <v>137</v>
      </c>
      <c r="DQ143" s="103" t="s">
        <v>41</v>
      </c>
      <c r="DR143" s="102"/>
      <c r="DS143" s="103"/>
      <c r="DT143" s="103"/>
      <c r="DU143" s="103"/>
      <c r="DV143" s="103" t="s">
        <v>41</v>
      </c>
      <c r="DW143" s="102"/>
      <c r="DX143" s="110" t="s">
        <v>137</v>
      </c>
      <c r="DY143" s="110" t="s">
        <v>41</v>
      </c>
      <c r="DZ143" s="111"/>
      <c r="EA143" s="103"/>
      <c r="EB143" s="103"/>
      <c r="EC143" s="103"/>
      <c r="ED143" s="103" t="s">
        <v>41</v>
      </c>
      <c r="EE143" s="102"/>
      <c r="EF143" s="103"/>
      <c r="EG143" s="103"/>
      <c r="EH143" s="110"/>
      <c r="EI143" s="110" t="s">
        <v>130</v>
      </c>
      <c r="EJ143" s="111"/>
      <c r="EK143" s="103"/>
      <c r="EL143" s="103"/>
      <c r="EM143" s="103"/>
      <c r="EN143" s="103" t="s">
        <v>41</v>
      </c>
      <c r="EO143" s="102"/>
      <c r="EP143" s="103"/>
      <c r="EQ143" s="103"/>
      <c r="ER143" s="103"/>
      <c r="ES143" s="103" t="s">
        <v>41</v>
      </c>
      <c r="ET143" s="102"/>
      <c r="EU143" s="103"/>
      <c r="EV143" s="103"/>
      <c r="EW143" s="104" t="s">
        <v>41</v>
      </c>
    </row>
    <row r="144" spans="1:153" ht="9" customHeight="1" thickBot="1">
      <c r="A144" s="112"/>
      <c r="B144" s="113"/>
      <c r="C144" s="636" t="str">
        <f>IF(C26="","",C26)</f>
        <v/>
      </c>
      <c r="D144" s="636"/>
      <c r="E144" s="636"/>
      <c r="F144" s="636"/>
      <c r="G144" s="636" t="str">
        <f>IF(G26="","",G26)</f>
        <v/>
      </c>
      <c r="H144" s="636"/>
      <c r="I144" s="636"/>
      <c r="J144" s="636"/>
      <c r="K144" s="636" t="str">
        <f>IF(K26="","",K26)</f>
        <v/>
      </c>
      <c r="L144" s="636"/>
      <c r="M144" s="636"/>
      <c r="N144" s="636"/>
      <c r="O144" s="674" t="str">
        <f>IF(O26="","",O26)</f>
        <v/>
      </c>
      <c r="P144" s="675"/>
      <c r="Q144" s="675"/>
      <c r="R144" s="675"/>
      <c r="S144" s="675"/>
      <c r="T144" s="675"/>
      <c r="U144" s="675"/>
      <c r="V144" s="675"/>
      <c r="W144" s="675"/>
      <c r="X144" s="675"/>
      <c r="Y144" s="671">
        <f>IF(Y26="","",Y26)</f>
        <v>0</v>
      </c>
      <c r="Z144" s="431"/>
      <c r="AA144" s="431"/>
      <c r="AB144" s="431"/>
      <c r="AC144" s="431"/>
      <c r="AD144" s="671" t="str">
        <f>IF(AD26="","",AD26)</f>
        <v/>
      </c>
      <c r="AE144" s="431"/>
      <c r="AF144" s="431"/>
      <c r="AG144" s="671">
        <f>IF(AG26="","",AG26)</f>
        <v>0</v>
      </c>
      <c r="AH144" s="431"/>
      <c r="AI144" s="431"/>
      <c r="AJ144" s="671">
        <f>IF(AJ26="","",AJ26)</f>
        <v>0</v>
      </c>
      <c r="AK144" s="431"/>
      <c r="AL144" s="431"/>
      <c r="AM144" s="431"/>
      <c r="AN144" s="673"/>
      <c r="AO144" s="671" t="str">
        <f>IF(AO26="","",AO26)</f>
        <v/>
      </c>
      <c r="AP144" s="431"/>
      <c r="AQ144" s="431"/>
      <c r="AR144" s="671">
        <f>IF(AR26="","",AR26)</f>
        <v>0</v>
      </c>
      <c r="AS144" s="431"/>
      <c r="AT144" s="431"/>
      <c r="AU144" s="431"/>
      <c r="AV144" s="431"/>
      <c r="AW144" s="671" t="str">
        <f>IF(AW26="","",AW26)</f>
        <v/>
      </c>
      <c r="AX144" s="431"/>
      <c r="AY144" s="431"/>
      <c r="AZ144" s="671" t="str">
        <f>IF(AZ26="","",AZ26)</f>
        <v/>
      </c>
      <c r="BA144" s="431"/>
      <c r="BB144" s="431"/>
      <c r="BC144" s="431"/>
      <c r="BD144" s="431"/>
      <c r="BE144" s="671">
        <f>IF(BE26="","",BE26)</f>
        <v>0</v>
      </c>
      <c r="BF144" s="431"/>
      <c r="BG144" s="431"/>
      <c r="BH144" s="431"/>
      <c r="BI144" s="431"/>
      <c r="BJ144" s="671">
        <f>IF(BJ26="","",BJ26)</f>
        <v>0</v>
      </c>
      <c r="BK144" s="431"/>
      <c r="BL144" s="431"/>
      <c r="BM144" s="431"/>
      <c r="BN144" s="431"/>
      <c r="BO144" s="671">
        <f>IF(BO26="","",BO26)</f>
        <v>0</v>
      </c>
      <c r="BP144" s="431"/>
      <c r="BQ144" s="431"/>
      <c r="BR144" s="431"/>
      <c r="BS144" s="431"/>
      <c r="BT144" s="671" t="str">
        <f>IF(BT26="","",BT26)</f>
        <v/>
      </c>
      <c r="BU144" s="431"/>
      <c r="BV144" s="431"/>
      <c r="BW144" s="673"/>
      <c r="BX144" s="96"/>
      <c r="BY144" s="96"/>
      <c r="BZ144" s="95"/>
      <c r="CA144" s="112"/>
      <c r="CB144" s="92"/>
      <c r="CC144" s="636" t="str">
        <f>IF(C26="","",C26)</f>
        <v/>
      </c>
      <c r="CD144" s="636"/>
      <c r="CE144" s="636"/>
      <c r="CF144" s="636"/>
      <c r="CG144" s="636" t="str">
        <f>IF(G26="","",G26)</f>
        <v/>
      </c>
      <c r="CH144" s="636"/>
      <c r="CI144" s="636"/>
      <c r="CJ144" s="636"/>
      <c r="CK144" s="636" t="str">
        <f>IF(K26="","",K26)</f>
        <v/>
      </c>
      <c r="CL144" s="636"/>
      <c r="CM144" s="636"/>
      <c r="CN144" s="636"/>
      <c r="CO144" s="674" t="str">
        <f>IF(O26="","",O26)</f>
        <v/>
      </c>
      <c r="CP144" s="675"/>
      <c r="CQ144" s="675"/>
      <c r="CR144" s="675"/>
      <c r="CS144" s="675"/>
      <c r="CT144" s="675"/>
      <c r="CU144" s="675"/>
      <c r="CV144" s="675"/>
      <c r="CW144" s="675"/>
      <c r="CX144" s="675"/>
      <c r="CY144" s="671">
        <f>IF(Y26="","",Y26)</f>
        <v>0</v>
      </c>
      <c r="CZ144" s="431"/>
      <c r="DA144" s="431"/>
      <c r="DB144" s="431"/>
      <c r="DC144" s="431"/>
      <c r="DD144" s="671" t="str">
        <f>IF(AD26="","",AD26)</f>
        <v/>
      </c>
      <c r="DE144" s="431"/>
      <c r="DF144" s="431"/>
      <c r="DG144" s="671">
        <f>IF(AG26="","",AG26)</f>
        <v>0</v>
      </c>
      <c r="DH144" s="431"/>
      <c r="DI144" s="431"/>
      <c r="DJ144" s="671">
        <f>IF(AJ26="","",AJ26)</f>
        <v>0</v>
      </c>
      <c r="DK144" s="431"/>
      <c r="DL144" s="431"/>
      <c r="DM144" s="431"/>
      <c r="DN144" s="431"/>
      <c r="DO144" s="671" t="str">
        <f>IF(AO26="","",AO26)</f>
        <v/>
      </c>
      <c r="DP144" s="431"/>
      <c r="DQ144" s="431"/>
      <c r="DR144" s="671">
        <f>IF(AR26="","",AR26)</f>
        <v>0</v>
      </c>
      <c r="DS144" s="431"/>
      <c r="DT144" s="431"/>
      <c r="DU144" s="431"/>
      <c r="DV144" s="431"/>
      <c r="DW144" s="671" t="str">
        <f>IF(AW26="","",AW26)</f>
        <v/>
      </c>
      <c r="DX144" s="431"/>
      <c r="DY144" s="431"/>
      <c r="DZ144" s="671" t="str">
        <f>IF(AZ26="","",AZ26)</f>
        <v/>
      </c>
      <c r="EA144" s="431"/>
      <c r="EB144" s="431"/>
      <c r="EC144" s="431"/>
      <c r="ED144" s="431"/>
      <c r="EE144" s="671">
        <f>IF(BE26="","",BE26)</f>
        <v>0</v>
      </c>
      <c r="EF144" s="431"/>
      <c r="EG144" s="431"/>
      <c r="EH144" s="431"/>
      <c r="EI144" s="431"/>
      <c r="EJ144" s="671">
        <f>IF(BJ26="","",BJ26)</f>
        <v>0</v>
      </c>
      <c r="EK144" s="431"/>
      <c r="EL144" s="431"/>
      <c r="EM144" s="431"/>
      <c r="EN144" s="431"/>
      <c r="EO144" s="671">
        <f>IF(BO26="","",BO26)</f>
        <v>0</v>
      </c>
      <c r="EP144" s="431"/>
      <c r="EQ144" s="431"/>
      <c r="ER144" s="431"/>
      <c r="ES144" s="431"/>
      <c r="ET144" s="680" t="str">
        <f>IF(BT26="","",BT26)</f>
        <v/>
      </c>
      <c r="EU144" s="680"/>
      <c r="EV144" s="680"/>
      <c r="EW144" s="680"/>
    </row>
    <row r="145" spans="1:153" ht="9" customHeight="1" thickBot="1">
      <c r="A145" s="101"/>
      <c r="B145" s="113"/>
      <c r="C145" s="636"/>
      <c r="D145" s="636"/>
      <c r="E145" s="636"/>
      <c r="F145" s="636"/>
      <c r="G145" s="636"/>
      <c r="H145" s="636"/>
      <c r="I145" s="636"/>
      <c r="J145" s="636"/>
      <c r="K145" s="636"/>
      <c r="L145" s="636"/>
      <c r="M145" s="636"/>
      <c r="N145" s="636"/>
      <c r="O145" s="674"/>
      <c r="P145" s="675"/>
      <c r="Q145" s="675"/>
      <c r="R145" s="675"/>
      <c r="S145" s="675"/>
      <c r="T145" s="675"/>
      <c r="U145" s="675"/>
      <c r="V145" s="675"/>
      <c r="W145" s="675"/>
      <c r="X145" s="675"/>
      <c r="Y145" s="671"/>
      <c r="Z145" s="431"/>
      <c r="AA145" s="431"/>
      <c r="AB145" s="431"/>
      <c r="AC145" s="431"/>
      <c r="AD145" s="671"/>
      <c r="AE145" s="431"/>
      <c r="AF145" s="431"/>
      <c r="AG145" s="671"/>
      <c r="AH145" s="431"/>
      <c r="AI145" s="431"/>
      <c r="AJ145" s="671"/>
      <c r="AK145" s="431"/>
      <c r="AL145" s="431"/>
      <c r="AM145" s="431"/>
      <c r="AN145" s="673"/>
      <c r="AO145" s="671"/>
      <c r="AP145" s="431"/>
      <c r="AQ145" s="431"/>
      <c r="AR145" s="671"/>
      <c r="AS145" s="431"/>
      <c r="AT145" s="431"/>
      <c r="AU145" s="431"/>
      <c r="AV145" s="431"/>
      <c r="AW145" s="671"/>
      <c r="AX145" s="431"/>
      <c r="AY145" s="431"/>
      <c r="AZ145" s="671"/>
      <c r="BA145" s="431"/>
      <c r="BB145" s="431"/>
      <c r="BC145" s="431"/>
      <c r="BD145" s="431"/>
      <c r="BE145" s="671"/>
      <c r="BF145" s="431"/>
      <c r="BG145" s="431"/>
      <c r="BH145" s="431"/>
      <c r="BI145" s="431"/>
      <c r="BJ145" s="671"/>
      <c r="BK145" s="431"/>
      <c r="BL145" s="431"/>
      <c r="BM145" s="431"/>
      <c r="BN145" s="431"/>
      <c r="BO145" s="671"/>
      <c r="BP145" s="431"/>
      <c r="BQ145" s="431"/>
      <c r="BR145" s="431"/>
      <c r="BS145" s="431"/>
      <c r="BT145" s="671"/>
      <c r="BU145" s="431"/>
      <c r="BV145" s="431"/>
      <c r="BW145" s="673"/>
      <c r="BX145" s="96"/>
      <c r="BY145" s="96"/>
      <c r="BZ145" s="95"/>
      <c r="CA145" s="101"/>
      <c r="CB145" s="92"/>
      <c r="CC145" s="636"/>
      <c r="CD145" s="636"/>
      <c r="CE145" s="636"/>
      <c r="CF145" s="636"/>
      <c r="CG145" s="636"/>
      <c r="CH145" s="636"/>
      <c r="CI145" s="636"/>
      <c r="CJ145" s="636"/>
      <c r="CK145" s="636"/>
      <c r="CL145" s="636"/>
      <c r="CM145" s="636"/>
      <c r="CN145" s="636"/>
      <c r="CO145" s="674"/>
      <c r="CP145" s="675"/>
      <c r="CQ145" s="675"/>
      <c r="CR145" s="675"/>
      <c r="CS145" s="675"/>
      <c r="CT145" s="675"/>
      <c r="CU145" s="675"/>
      <c r="CV145" s="675"/>
      <c r="CW145" s="675"/>
      <c r="CX145" s="675"/>
      <c r="CY145" s="671"/>
      <c r="CZ145" s="431"/>
      <c r="DA145" s="431"/>
      <c r="DB145" s="431"/>
      <c r="DC145" s="431"/>
      <c r="DD145" s="671"/>
      <c r="DE145" s="431"/>
      <c r="DF145" s="431"/>
      <c r="DG145" s="671"/>
      <c r="DH145" s="431"/>
      <c r="DI145" s="431"/>
      <c r="DJ145" s="671"/>
      <c r="DK145" s="431"/>
      <c r="DL145" s="431"/>
      <c r="DM145" s="431"/>
      <c r="DN145" s="431"/>
      <c r="DO145" s="671"/>
      <c r="DP145" s="431"/>
      <c r="DQ145" s="431"/>
      <c r="DR145" s="671"/>
      <c r="DS145" s="431"/>
      <c r="DT145" s="431"/>
      <c r="DU145" s="431"/>
      <c r="DV145" s="431"/>
      <c r="DW145" s="671"/>
      <c r="DX145" s="431"/>
      <c r="DY145" s="431"/>
      <c r="DZ145" s="671"/>
      <c r="EA145" s="431"/>
      <c r="EB145" s="431"/>
      <c r="EC145" s="431"/>
      <c r="ED145" s="431"/>
      <c r="EE145" s="671"/>
      <c r="EF145" s="431"/>
      <c r="EG145" s="431"/>
      <c r="EH145" s="431"/>
      <c r="EI145" s="431"/>
      <c r="EJ145" s="671"/>
      <c r="EK145" s="431"/>
      <c r="EL145" s="431"/>
      <c r="EM145" s="431"/>
      <c r="EN145" s="431"/>
      <c r="EO145" s="671"/>
      <c r="EP145" s="431"/>
      <c r="EQ145" s="431"/>
      <c r="ER145" s="431"/>
      <c r="ES145" s="431"/>
      <c r="ET145" s="680"/>
      <c r="EU145" s="680"/>
      <c r="EV145" s="680"/>
      <c r="EW145" s="680"/>
    </row>
    <row r="146" spans="1:153" ht="9" customHeight="1" thickBot="1">
      <c r="A146" s="92"/>
      <c r="B146" s="113"/>
      <c r="C146" s="636"/>
      <c r="D146" s="636"/>
      <c r="E146" s="636"/>
      <c r="F146" s="636"/>
      <c r="G146" s="636"/>
      <c r="H146" s="636"/>
      <c r="I146" s="636"/>
      <c r="J146" s="636"/>
      <c r="K146" s="636"/>
      <c r="L146" s="636"/>
      <c r="M146" s="636"/>
      <c r="N146" s="636"/>
      <c r="O146" s="676"/>
      <c r="P146" s="677"/>
      <c r="Q146" s="677"/>
      <c r="R146" s="677"/>
      <c r="S146" s="677"/>
      <c r="T146" s="677"/>
      <c r="U146" s="677"/>
      <c r="V146" s="677"/>
      <c r="W146" s="677"/>
      <c r="X146" s="677"/>
      <c r="Y146" s="627"/>
      <c r="Z146" s="672"/>
      <c r="AA146" s="672"/>
      <c r="AB146" s="672"/>
      <c r="AC146" s="672"/>
      <c r="AD146" s="627"/>
      <c r="AE146" s="672"/>
      <c r="AF146" s="672"/>
      <c r="AG146" s="627"/>
      <c r="AH146" s="672"/>
      <c r="AI146" s="672"/>
      <c r="AJ146" s="627"/>
      <c r="AK146" s="672"/>
      <c r="AL146" s="672"/>
      <c r="AM146" s="672"/>
      <c r="AN146" s="628"/>
      <c r="AO146" s="627"/>
      <c r="AP146" s="672"/>
      <c r="AQ146" s="672"/>
      <c r="AR146" s="627"/>
      <c r="AS146" s="672"/>
      <c r="AT146" s="672"/>
      <c r="AU146" s="672"/>
      <c r="AV146" s="672"/>
      <c r="AW146" s="627"/>
      <c r="AX146" s="672"/>
      <c r="AY146" s="672"/>
      <c r="AZ146" s="627"/>
      <c r="BA146" s="672"/>
      <c r="BB146" s="672"/>
      <c r="BC146" s="672"/>
      <c r="BD146" s="672"/>
      <c r="BE146" s="627"/>
      <c r="BF146" s="672"/>
      <c r="BG146" s="672"/>
      <c r="BH146" s="672"/>
      <c r="BI146" s="672"/>
      <c r="BJ146" s="627"/>
      <c r="BK146" s="672"/>
      <c r="BL146" s="672"/>
      <c r="BM146" s="672"/>
      <c r="BN146" s="672"/>
      <c r="BO146" s="627"/>
      <c r="BP146" s="672"/>
      <c r="BQ146" s="672"/>
      <c r="BR146" s="672"/>
      <c r="BS146" s="672"/>
      <c r="BT146" s="627"/>
      <c r="BU146" s="672"/>
      <c r="BV146" s="672"/>
      <c r="BW146" s="628"/>
      <c r="BX146" s="96"/>
      <c r="BY146" s="96"/>
      <c r="BZ146" s="95"/>
      <c r="CA146" s="92"/>
      <c r="CB146" s="92"/>
      <c r="CC146" s="636"/>
      <c r="CD146" s="636"/>
      <c r="CE146" s="636"/>
      <c r="CF146" s="636"/>
      <c r="CG146" s="636"/>
      <c r="CH146" s="636"/>
      <c r="CI146" s="636"/>
      <c r="CJ146" s="636"/>
      <c r="CK146" s="636"/>
      <c r="CL146" s="636"/>
      <c r="CM146" s="636"/>
      <c r="CN146" s="636"/>
      <c r="CO146" s="676"/>
      <c r="CP146" s="677"/>
      <c r="CQ146" s="677"/>
      <c r="CR146" s="677"/>
      <c r="CS146" s="677"/>
      <c r="CT146" s="677"/>
      <c r="CU146" s="677"/>
      <c r="CV146" s="677"/>
      <c r="CW146" s="677"/>
      <c r="CX146" s="677"/>
      <c r="CY146" s="627"/>
      <c r="CZ146" s="672"/>
      <c r="DA146" s="672"/>
      <c r="DB146" s="672"/>
      <c r="DC146" s="672"/>
      <c r="DD146" s="627"/>
      <c r="DE146" s="672"/>
      <c r="DF146" s="672"/>
      <c r="DG146" s="627"/>
      <c r="DH146" s="672"/>
      <c r="DI146" s="672"/>
      <c r="DJ146" s="627"/>
      <c r="DK146" s="672"/>
      <c r="DL146" s="672"/>
      <c r="DM146" s="672"/>
      <c r="DN146" s="672"/>
      <c r="DO146" s="627"/>
      <c r="DP146" s="672"/>
      <c r="DQ146" s="672"/>
      <c r="DR146" s="627"/>
      <c r="DS146" s="672"/>
      <c r="DT146" s="672"/>
      <c r="DU146" s="672"/>
      <c r="DV146" s="672"/>
      <c r="DW146" s="627"/>
      <c r="DX146" s="672"/>
      <c r="DY146" s="672"/>
      <c r="DZ146" s="627"/>
      <c r="EA146" s="672"/>
      <c r="EB146" s="672"/>
      <c r="EC146" s="672"/>
      <c r="ED146" s="672"/>
      <c r="EE146" s="627"/>
      <c r="EF146" s="672"/>
      <c r="EG146" s="672"/>
      <c r="EH146" s="672"/>
      <c r="EI146" s="672"/>
      <c r="EJ146" s="627"/>
      <c r="EK146" s="672"/>
      <c r="EL146" s="672"/>
      <c r="EM146" s="672"/>
      <c r="EN146" s="672"/>
      <c r="EO146" s="627"/>
      <c r="EP146" s="672"/>
      <c r="EQ146" s="672"/>
      <c r="ER146" s="672"/>
      <c r="ES146" s="672"/>
      <c r="ET146" s="681"/>
      <c r="EU146" s="681"/>
      <c r="EV146" s="681"/>
      <c r="EW146" s="681"/>
    </row>
    <row r="147" spans="1:153" ht="9" customHeight="1" thickBot="1">
      <c r="A147" s="92"/>
      <c r="B147" s="92"/>
      <c r="C147" s="653" t="s">
        <v>138</v>
      </c>
      <c r="D147" s="653"/>
      <c r="E147" s="653"/>
      <c r="F147" s="653"/>
      <c r="G147" s="653"/>
      <c r="H147" s="653"/>
      <c r="I147" s="653"/>
      <c r="J147" s="653"/>
      <c r="K147" s="653"/>
      <c r="L147" s="653"/>
      <c r="M147" s="653"/>
      <c r="N147" s="653"/>
      <c r="O147" s="653"/>
      <c r="P147" s="653"/>
      <c r="Q147" s="653"/>
      <c r="R147" s="653"/>
      <c r="S147" s="653"/>
      <c r="T147" s="653"/>
      <c r="U147" s="653"/>
      <c r="V147" s="637" t="s">
        <v>139</v>
      </c>
      <c r="W147" s="637"/>
      <c r="X147" s="637"/>
      <c r="Y147" s="637"/>
      <c r="Z147" s="637"/>
      <c r="AA147" s="637"/>
      <c r="AB147" s="637"/>
      <c r="AC147" s="637"/>
      <c r="AD147" s="637"/>
      <c r="AE147" s="637"/>
      <c r="AF147" s="637"/>
      <c r="AG147" s="637"/>
      <c r="AH147" s="637"/>
      <c r="AI147" s="637"/>
      <c r="AJ147" s="637"/>
      <c r="AK147" s="637"/>
      <c r="AL147" s="637"/>
      <c r="AM147" s="637"/>
      <c r="AN147" s="637" t="s">
        <v>140</v>
      </c>
      <c r="AO147" s="637"/>
      <c r="AP147" s="637"/>
      <c r="AQ147" s="637"/>
      <c r="AR147" s="637"/>
      <c r="AS147" s="637"/>
      <c r="AT147" s="637"/>
      <c r="AU147" s="637"/>
      <c r="AV147" s="637"/>
      <c r="AW147" s="637"/>
      <c r="AX147" s="637"/>
      <c r="AY147" s="637"/>
      <c r="AZ147" s="637"/>
      <c r="BA147" s="637"/>
      <c r="BB147" s="637"/>
      <c r="BC147" s="637"/>
      <c r="BD147" s="637"/>
      <c r="BE147" s="637"/>
      <c r="BF147" s="637" t="s">
        <v>141</v>
      </c>
      <c r="BG147" s="637"/>
      <c r="BH147" s="637"/>
      <c r="BI147" s="637"/>
      <c r="BJ147" s="637"/>
      <c r="BK147" s="637"/>
      <c r="BL147" s="637"/>
      <c r="BM147" s="637"/>
      <c r="BN147" s="637"/>
      <c r="BO147" s="637"/>
      <c r="BP147" s="637"/>
      <c r="BQ147" s="637"/>
      <c r="BR147" s="637"/>
      <c r="BS147" s="637"/>
      <c r="BT147" s="637"/>
      <c r="BU147" s="637"/>
      <c r="BV147" s="637"/>
      <c r="BW147" s="637"/>
      <c r="BZ147" s="95"/>
      <c r="CA147" s="92"/>
      <c r="CB147" s="92"/>
      <c r="CC147" s="653" t="s">
        <v>138</v>
      </c>
      <c r="CD147" s="653"/>
      <c r="CE147" s="653"/>
      <c r="CF147" s="653"/>
      <c r="CG147" s="653"/>
      <c r="CH147" s="653"/>
      <c r="CI147" s="653"/>
      <c r="CJ147" s="653"/>
      <c r="CK147" s="653"/>
      <c r="CL147" s="653"/>
      <c r="CM147" s="653"/>
      <c r="CN147" s="653"/>
      <c r="CO147" s="653"/>
      <c r="CP147" s="653"/>
      <c r="CQ147" s="653"/>
      <c r="CR147" s="653"/>
      <c r="CS147" s="653"/>
      <c r="CT147" s="653"/>
      <c r="CU147" s="653"/>
      <c r="CV147" s="637" t="s">
        <v>139</v>
      </c>
      <c r="CW147" s="637"/>
      <c r="CX147" s="637"/>
      <c r="CY147" s="637"/>
      <c r="CZ147" s="637"/>
      <c r="DA147" s="637"/>
      <c r="DB147" s="637"/>
      <c r="DC147" s="637"/>
      <c r="DD147" s="637"/>
      <c r="DE147" s="637"/>
      <c r="DF147" s="637"/>
      <c r="DG147" s="637"/>
      <c r="DH147" s="637"/>
      <c r="DI147" s="637"/>
      <c r="DJ147" s="637"/>
      <c r="DK147" s="637"/>
      <c r="DL147" s="637"/>
      <c r="DM147" s="637"/>
      <c r="DN147" s="637" t="s">
        <v>140</v>
      </c>
      <c r="DO147" s="637"/>
      <c r="DP147" s="637"/>
      <c r="DQ147" s="637"/>
      <c r="DR147" s="637"/>
      <c r="DS147" s="637"/>
      <c r="DT147" s="637"/>
      <c r="DU147" s="637"/>
      <c r="DV147" s="637"/>
      <c r="DW147" s="637"/>
      <c r="DX147" s="637"/>
      <c r="DY147" s="637"/>
      <c r="DZ147" s="637"/>
      <c r="EA147" s="637"/>
      <c r="EB147" s="637"/>
      <c r="EC147" s="637"/>
      <c r="ED147" s="637"/>
      <c r="EE147" s="637"/>
      <c r="EF147" s="637" t="s">
        <v>141</v>
      </c>
      <c r="EG147" s="637"/>
      <c r="EH147" s="637"/>
      <c r="EI147" s="637"/>
      <c r="EJ147" s="637"/>
      <c r="EK147" s="637"/>
      <c r="EL147" s="637"/>
      <c r="EM147" s="637"/>
      <c r="EN147" s="637"/>
      <c r="EO147" s="637"/>
      <c r="EP147" s="637"/>
      <c r="EQ147" s="637"/>
      <c r="ER147" s="637"/>
      <c r="ES147" s="637"/>
      <c r="ET147" s="637"/>
      <c r="EU147" s="637"/>
      <c r="EV147" s="637"/>
      <c r="EW147" s="637"/>
    </row>
    <row r="148" spans="1:153" ht="9" customHeight="1" thickBot="1">
      <c r="A148" s="92"/>
      <c r="B148" s="92"/>
      <c r="C148" s="653"/>
      <c r="D148" s="653"/>
      <c r="E148" s="653"/>
      <c r="F148" s="653"/>
      <c r="G148" s="653"/>
      <c r="H148" s="653"/>
      <c r="I148" s="653"/>
      <c r="J148" s="653"/>
      <c r="K148" s="653"/>
      <c r="L148" s="653"/>
      <c r="M148" s="653"/>
      <c r="N148" s="653"/>
      <c r="O148" s="653"/>
      <c r="P148" s="653"/>
      <c r="Q148" s="653"/>
      <c r="R148" s="653"/>
      <c r="S148" s="653"/>
      <c r="T148" s="653"/>
      <c r="U148" s="653"/>
      <c r="V148" s="637"/>
      <c r="W148" s="637"/>
      <c r="X148" s="637"/>
      <c r="Y148" s="637"/>
      <c r="Z148" s="637"/>
      <c r="AA148" s="637"/>
      <c r="AB148" s="637"/>
      <c r="AC148" s="637"/>
      <c r="AD148" s="637"/>
      <c r="AE148" s="637"/>
      <c r="AF148" s="637"/>
      <c r="AG148" s="637"/>
      <c r="AH148" s="637"/>
      <c r="AI148" s="637"/>
      <c r="AJ148" s="637"/>
      <c r="AK148" s="637"/>
      <c r="AL148" s="637"/>
      <c r="AM148" s="637"/>
      <c r="AN148" s="637"/>
      <c r="AO148" s="637"/>
      <c r="AP148" s="637"/>
      <c r="AQ148" s="637"/>
      <c r="AR148" s="637"/>
      <c r="AS148" s="637"/>
      <c r="AT148" s="637"/>
      <c r="AU148" s="637"/>
      <c r="AV148" s="637"/>
      <c r="AW148" s="637"/>
      <c r="AX148" s="637"/>
      <c r="AY148" s="637"/>
      <c r="AZ148" s="637"/>
      <c r="BA148" s="637"/>
      <c r="BB148" s="637"/>
      <c r="BC148" s="637"/>
      <c r="BD148" s="637"/>
      <c r="BE148" s="637"/>
      <c r="BF148" s="637"/>
      <c r="BG148" s="637"/>
      <c r="BH148" s="637"/>
      <c r="BI148" s="637"/>
      <c r="BJ148" s="637"/>
      <c r="BK148" s="637"/>
      <c r="BL148" s="637"/>
      <c r="BM148" s="637"/>
      <c r="BN148" s="637"/>
      <c r="BO148" s="637"/>
      <c r="BP148" s="637"/>
      <c r="BQ148" s="637"/>
      <c r="BR148" s="637"/>
      <c r="BS148" s="637"/>
      <c r="BT148" s="637"/>
      <c r="BU148" s="637"/>
      <c r="BV148" s="637"/>
      <c r="BW148" s="637"/>
      <c r="BZ148" s="95"/>
      <c r="CA148" s="92"/>
      <c r="CB148" s="92"/>
      <c r="CC148" s="653"/>
      <c r="CD148" s="653"/>
      <c r="CE148" s="653"/>
      <c r="CF148" s="653"/>
      <c r="CG148" s="653"/>
      <c r="CH148" s="653"/>
      <c r="CI148" s="653"/>
      <c r="CJ148" s="653"/>
      <c r="CK148" s="653"/>
      <c r="CL148" s="653"/>
      <c r="CM148" s="653"/>
      <c r="CN148" s="653"/>
      <c r="CO148" s="653"/>
      <c r="CP148" s="653"/>
      <c r="CQ148" s="653"/>
      <c r="CR148" s="653"/>
      <c r="CS148" s="653"/>
      <c r="CT148" s="653"/>
      <c r="CU148" s="653"/>
      <c r="CV148" s="637"/>
      <c r="CW148" s="637"/>
      <c r="CX148" s="637"/>
      <c r="CY148" s="637"/>
      <c r="CZ148" s="637"/>
      <c r="DA148" s="637"/>
      <c r="DB148" s="637"/>
      <c r="DC148" s="637"/>
      <c r="DD148" s="637"/>
      <c r="DE148" s="637"/>
      <c r="DF148" s="637"/>
      <c r="DG148" s="637"/>
      <c r="DH148" s="637"/>
      <c r="DI148" s="637"/>
      <c r="DJ148" s="637"/>
      <c r="DK148" s="637"/>
      <c r="DL148" s="637"/>
      <c r="DM148" s="637"/>
      <c r="DN148" s="637"/>
      <c r="DO148" s="637"/>
      <c r="DP148" s="637"/>
      <c r="DQ148" s="637"/>
      <c r="DR148" s="637"/>
      <c r="DS148" s="637"/>
      <c r="DT148" s="637"/>
      <c r="DU148" s="637"/>
      <c r="DV148" s="637"/>
      <c r="DW148" s="637"/>
      <c r="DX148" s="637"/>
      <c r="DY148" s="637"/>
      <c r="DZ148" s="637"/>
      <c r="EA148" s="637"/>
      <c r="EB148" s="637"/>
      <c r="EC148" s="637"/>
      <c r="ED148" s="637"/>
      <c r="EE148" s="637"/>
      <c r="EF148" s="637"/>
      <c r="EG148" s="637"/>
      <c r="EH148" s="637"/>
      <c r="EI148" s="637"/>
      <c r="EJ148" s="637"/>
      <c r="EK148" s="637"/>
      <c r="EL148" s="637"/>
      <c r="EM148" s="637"/>
      <c r="EN148" s="637"/>
      <c r="EO148" s="637"/>
      <c r="EP148" s="637"/>
      <c r="EQ148" s="637"/>
      <c r="ER148" s="637"/>
      <c r="ES148" s="637"/>
      <c r="ET148" s="637"/>
      <c r="EU148" s="637"/>
      <c r="EV148" s="637"/>
      <c r="EW148" s="637"/>
    </row>
    <row r="149" spans="1:153" ht="9" customHeight="1">
      <c r="A149" s="92"/>
      <c r="B149" s="92"/>
      <c r="C149" s="102" t="s">
        <v>130</v>
      </c>
      <c r="D149" s="103"/>
      <c r="E149" s="103"/>
      <c r="F149" s="103"/>
      <c r="G149" s="103"/>
      <c r="H149" s="103"/>
      <c r="I149" s="103"/>
      <c r="J149" s="103"/>
      <c r="K149" s="103"/>
      <c r="L149" s="103"/>
      <c r="M149" s="103"/>
      <c r="N149" s="103"/>
      <c r="O149" s="103"/>
      <c r="P149" s="103"/>
      <c r="Q149" s="103"/>
      <c r="R149" s="103"/>
      <c r="S149" s="103"/>
      <c r="T149" s="103"/>
      <c r="U149" s="104" t="s">
        <v>131</v>
      </c>
      <c r="V149" s="111"/>
      <c r="W149" s="110"/>
      <c r="X149" s="110"/>
      <c r="Y149" s="110"/>
      <c r="Z149" s="110"/>
      <c r="AA149" s="110"/>
      <c r="AB149" s="110"/>
      <c r="AC149" s="110"/>
      <c r="AD149" s="103"/>
      <c r="AE149" s="103"/>
      <c r="AF149" s="110"/>
      <c r="AG149" s="110"/>
      <c r="AH149" s="110"/>
      <c r="AI149" s="103"/>
      <c r="AJ149" s="103"/>
      <c r="AK149" s="103"/>
      <c r="AL149" s="103"/>
      <c r="AM149" s="104" t="s">
        <v>131</v>
      </c>
      <c r="AN149" s="111"/>
      <c r="AO149" s="110"/>
      <c r="AP149" s="110"/>
      <c r="AQ149" s="110"/>
      <c r="AR149" s="110"/>
      <c r="AS149" s="110"/>
      <c r="AT149" s="110"/>
      <c r="AU149" s="110"/>
      <c r="AV149" s="103"/>
      <c r="AW149" s="103"/>
      <c r="AX149" s="110"/>
      <c r="AY149" s="110"/>
      <c r="AZ149" s="110"/>
      <c r="BA149" s="103"/>
      <c r="BB149" s="103"/>
      <c r="BC149" s="103"/>
      <c r="BD149" s="103"/>
      <c r="BE149" s="104" t="s">
        <v>131</v>
      </c>
      <c r="BF149" s="111"/>
      <c r="BG149" s="110"/>
      <c r="BH149" s="110"/>
      <c r="BI149" s="110"/>
      <c r="BJ149" s="110"/>
      <c r="BK149" s="110"/>
      <c r="BL149" s="110"/>
      <c r="BM149" s="110"/>
      <c r="BN149" s="103"/>
      <c r="BO149" s="103"/>
      <c r="BP149" s="110"/>
      <c r="BQ149" s="110"/>
      <c r="BR149" s="110"/>
      <c r="BS149" s="103"/>
      <c r="BT149" s="103"/>
      <c r="BU149" s="103"/>
      <c r="BV149" s="103"/>
      <c r="BW149" s="104" t="s">
        <v>131</v>
      </c>
      <c r="BZ149" s="95"/>
      <c r="CA149" s="92"/>
      <c r="CB149" s="92"/>
      <c r="CC149" s="102" t="s">
        <v>130</v>
      </c>
      <c r="CD149" s="103"/>
      <c r="CE149" s="103"/>
      <c r="CF149" s="103"/>
      <c r="CG149" s="103"/>
      <c r="CH149" s="103"/>
      <c r="CI149" s="103"/>
      <c r="CJ149" s="103"/>
      <c r="CK149" s="103"/>
      <c r="CL149" s="103"/>
      <c r="CM149" s="103"/>
      <c r="CN149" s="103"/>
      <c r="CO149" s="103"/>
      <c r="CP149" s="103"/>
      <c r="CQ149" s="103"/>
      <c r="CR149" s="103"/>
      <c r="CS149" s="103"/>
      <c r="CT149" s="103"/>
      <c r="CU149" s="104" t="s">
        <v>131</v>
      </c>
      <c r="CV149" s="111"/>
      <c r="CW149" s="110"/>
      <c r="CX149" s="110"/>
      <c r="CY149" s="110"/>
      <c r="CZ149" s="110"/>
      <c r="DA149" s="110"/>
      <c r="DB149" s="110"/>
      <c r="DC149" s="110"/>
      <c r="DD149" s="103"/>
      <c r="DE149" s="103"/>
      <c r="DF149" s="110"/>
      <c r="DG149" s="110"/>
      <c r="DH149" s="110"/>
      <c r="DI149" s="103"/>
      <c r="DJ149" s="103"/>
      <c r="DK149" s="103"/>
      <c r="DL149" s="103"/>
      <c r="DM149" s="104" t="s">
        <v>131</v>
      </c>
      <c r="DN149" s="111"/>
      <c r="DO149" s="110"/>
      <c r="DP149" s="110"/>
      <c r="DQ149" s="110"/>
      <c r="DR149" s="110"/>
      <c r="DS149" s="110"/>
      <c r="DT149" s="110"/>
      <c r="DU149" s="110"/>
      <c r="DV149" s="103"/>
      <c r="DW149" s="103"/>
      <c r="DX149" s="110"/>
      <c r="DY149" s="110"/>
      <c r="DZ149" s="110"/>
      <c r="EA149" s="103"/>
      <c r="EB149" s="103"/>
      <c r="EC149" s="103"/>
      <c r="ED149" s="103"/>
      <c r="EE149" s="104" t="s">
        <v>131</v>
      </c>
      <c r="EF149" s="111"/>
      <c r="EG149" s="110"/>
      <c r="EH149" s="110"/>
      <c r="EI149" s="110"/>
      <c r="EJ149" s="110"/>
      <c r="EK149" s="110"/>
      <c r="EL149" s="110"/>
      <c r="EM149" s="110"/>
      <c r="EN149" s="103"/>
      <c r="EO149" s="103"/>
      <c r="EP149" s="110"/>
      <c r="EQ149" s="110"/>
      <c r="ER149" s="110"/>
      <c r="ES149" s="103"/>
      <c r="ET149" s="103"/>
      <c r="EU149" s="103"/>
      <c r="EV149" s="103"/>
      <c r="EW149" s="104" t="s">
        <v>131</v>
      </c>
    </row>
    <row r="150" spans="1:153" ht="9" customHeight="1">
      <c r="A150" s="92"/>
      <c r="B150" s="92"/>
      <c r="C150" s="678">
        <f>IF(C32="","",C32)</f>
        <v>0</v>
      </c>
      <c r="D150" s="678"/>
      <c r="E150" s="678"/>
      <c r="F150" s="678"/>
      <c r="G150" s="678"/>
      <c r="H150" s="678"/>
      <c r="I150" s="678"/>
      <c r="J150" s="678"/>
      <c r="K150" s="678"/>
      <c r="L150" s="678"/>
      <c r="M150" s="678"/>
      <c r="N150" s="678"/>
      <c r="O150" s="678"/>
      <c r="P150" s="678"/>
      <c r="Q150" s="678"/>
      <c r="R150" s="678"/>
      <c r="S150" s="678"/>
      <c r="T150" s="678"/>
      <c r="U150" s="678"/>
      <c r="V150" s="678">
        <f>IF(V32="","",V32)</f>
        <v>0</v>
      </c>
      <c r="W150" s="678"/>
      <c r="X150" s="678"/>
      <c r="Y150" s="678"/>
      <c r="Z150" s="678"/>
      <c r="AA150" s="678"/>
      <c r="AB150" s="678"/>
      <c r="AC150" s="678"/>
      <c r="AD150" s="678"/>
      <c r="AE150" s="678"/>
      <c r="AF150" s="678"/>
      <c r="AG150" s="678"/>
      <c r="AH150" s="678"/>
      <c r="AI150" s="678"/>
      <c r="AJ150" s="678"/>
      <c r="AK150" s="678"/>
      <c r="AL150" s="678"/>
      <c r="AM150" s="678"/>
      <c r="AN150" s="678">
        <f>IF(AN32="","",AN32)</f>
        <v>0</v>
      </c>
      <c r="AO150" s="678"/>
      <c r="AP150" s="678"/>
      <c r="AQ150" s="678"/>
      <c r="AR150" s="678"/>
      <c r="AS150" s="678"/>
      <c r="AT150" s="678"/>
      <c r="AU150" s="678"/>
      <c r="AV150" s="678"/>
      <c r="AW150" s="678"/>
      <c r="AX150" s="678"/>
      <c r="AY150" s="678"/>
      <c r="AZ150" s="678"/>
      <c r="BA150" s="678"/>
      <c r="BB150" s="678"/>
      <c r="BC150" s="678"/>
      <c r="BD150" s="678"/>
      <c r="BE150" s="678"/>
      <c r="BF150" s="678">
        <f>IF(BF32="","",BF32)</f>
        <v>0</v>
      </c>
      <c r="BG150" s="678"/>
      <c r="BH150" s="678"/>
      <c r="BI150" s="678"/>
      <c r="BJ150" s="678"/>
      <c r="BK150" s="678"/>
      <c r="BL150" s="678"/>
      <c r="BM150" s="678"/>
      <c r="BN150" s="678"/>
      <c r="BO150" s="678"/>
      <c r="BP150" s="678"/>
      <c r="BQ150" s="678"/>
      <c r="BR150" s="678"/>
      <c r="BS150" s="678"/>
      <c r="BT150" s="678"/>
      <c r="BU150" s="678"/>
      <c r="BV150" s="678"/>
      <c r="BW150" s="678"/>
      <c r="BZ150" s="95"/>
      <c r="CA150" s="92"/>
      <c r="CB150" s="92"/>
      <c r="CC150" s="678">
        <f>IF(C32="","",C32)</f>
        <v>0</v>
      </c>
      <c r="CD150" s="678"/>
      <c r="CE150" s="678"/>
      <c r="CF150" s="678"/>
      <c r="CG150" s="678"/>
      <c r="CH150" s="678"/>
      <c r="CI150" s="678"/>
      <c r="CJ150" s="678"/>
      <c r="CK150" s="678"/>
      <c r="CL150" s="678"/>
      <c r="CM150" s="678"/>
      <c r="CN150" s="678"/>
      <c r="CO150" s="678"/>
      <c r="CP150" s="678"/>
      <c r="CQ150" s="678"/>
      <c r="CR150" s="678"/>
      <c r="CS150" s="678"/>
      <c r="CT150" s="678"/>
      <c r="CU150" s="678"/>
      <c r="CV150" s="678">
        <f>IF(V32="","",V32)</f>
        <v>0</v>
      </c>
      <c r="CW150" s="678"/>
      <c r="CX150" s="678"/>
      <c r="CY150" s="678"/>
      <c r="CZ150" s="678"/>
      <c r="DA150" s="678"/>
      <c r="DB150" s="678"/>
      <c r="DC150" s="678"/>
      <c r="DD150" s="678"/>
      <c r="DE150" s="678"/>
      <c r="DF150" s="678"/>
      <c r="DG150" s="678"/>
      <c r="DH150" s="678"/>
      <c r="DI150" s="678"/>
      <c r="DJ150" s="678"/>
      <c r="DK150" s="678"/>
      <c r="DL150" s="678"/>
      <c r="DM150" s="678"/>
      <c r="DN150" s="678">
        <f>IF(AN32="","",AN32)</f>
        <v>0</v>
      </c>
      <c r="DO150" s="678"/>
      <c r="DP150" s="678"/>
      <c r="DQ150" s="678"/>
      <c r="DR150" s="678"/>
      <c r="DS150" s="678"/>
      <c r="DT150" s="678"/>
      <c r="DU150" s="678"/>
      <c r="DV150" s="678"/>
      <c r="DW150" s="678"/>
      <c r="DX150" s="678"/>
      <c r="DY150" s="678"/>
      <c r="DZ150" s="678"/>
      <c r="EA150" s="678"/>
      <c r="EB150" s="678"/>
      <c r="EC150" s="678"/>
      <c r="ED150" s="678"/>
      <c r="EE150" s="678"/>
      <c r="EF150" s="678">
        <f>IF(BF32="","",BF32)</f>
        <v>0</v>
      </c>
      <c r="EG150" s="678"/>
      <c r="EH150" s="678"/>
      <c r="EI150" s="678"/>
      <c r="EJ150" s="678"/>
      <c r="EK150" s="678"/>
      <c r="EL150" s="678"/>
      <c r="EM150" s="678"/>
      <c r="EN150" s="678"/>
      <c r="EO150" s="678"/>
      <c r="EP150" s="678"/>
      <c r="EQ150" s="678"/>
      <c r="ER150" s="678"/>
      <c r="ES150" s="678"/>
      <c r="ET150" s="678"/>
      <c r="EU150" s="678"/>
      <c r="EV150" s="678"/>
      <c r="EW150" s="678"/>
    </row>
    <row r="151" spans="1:153" ht="9" customHeight="1">
      <c r="A151" s="92"/>
      <c r="B151" s="92"/>
      <c r="C151" s="678"/>
      <c r="D151" s="678"/>
      <c r="E151" s="678"/>
      <c r="F151" s="678"/>
      <c r="G151" s="678"/>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678"/>
      <c r="AL151" s="678"/>
      <c r="AM151" s="678"/>
      <c r="AN151" s="678"/>
      <c r="AO151" s="678"/>
      <c r="AP151" s="678"/>
      <c r="AQ151" s="678"/>
      <c r="AR151" s="678"/>
      <c r="AS151" s="678"/>
      <c r="AT151" s="678"/>
      <c r="AU151" s="678"/>
      <c r="AV151" s="678"/>
      <c r="AW151" s="678"/>
      <c r="AX151" s="678"/>
      <c r="AY151" s="678"/>
      <c r="AZ151" s="678"/>
      <c r="BA151" s="678"/>
      <c r="BB151" s="678"/>
      <c r="BC151" s="678"/>
      <c r="BD151" s="678"/>
      <c r="BE151" s="678"/>
      <c r="BF151" s="678"/>
      <c r="BG151" s="678"/>
      <c r="BH151" s="678"/>
      <c r="BI151" s="678"/>
      <c r="BJ151" s="678"/>
      <c r="BK151" s="678"/>
      <c r="BL151" s="678"/>
      <c r="BM151" s="678"/>
      <c r="BN151" s="678"/>
      <c r="BO151" s="678"/>
      <c r="BP151" s="678"/>
      <c r="BQ151" s="678"/>
      <c r="BR151" s="678"/>
      <c r="BS151" s="678"/>
      <c r="BT151" s="678"/>
      <c r="BU151" s="678"/>
      <c r="BV151" s="678"/>
      <c r="BW151" s="678"/>
      <c r="BZ151" s="95"/>
      <c r="CA151" s="92"/>
      <c r="CB151" s="92"/>
      <c r="CC151" s="678"/>
      <c r="CD151" s="678"/>
      <c r="CE151" s="678"/>
      <c r="CF151" s="678"/>
      <c r="CG151" s="678"/>
      <c r="CH151" s="678"/>
      <c r="CI151" s="678"/>
      <c r="CJ151" s="678"/>
      <c r="CK151" s="678"/>
      <c r="CL151" s="678"/>
      <c r="CM151" s="678"/>
      <c r="CN151" s="678"/>
      <c r="CO151" s="678"/>
      <c r="CP151" s="678"/>
      <c r="CQ151" s="678"/>
      <c r="CR151" s="678"/>
      <c r="CS151" s="678"/>
      <c r="CT151" s="678"/>
      <c r="CU151" s="678"/>
      <c r="CV151" s="678"/>
      <c r="CW151" s="678"/>
      <c r="CX151" s="678"/>
      <c r="CY151" s="678"/>
      <c r="CZ151" s="678"/>
      <c r="DA151" s="678"/>
      <c r="DB151" s="678"/>
      <c r="DC151" s="678"/>
      <c r="DD151" s="678"/>
      <c r="DE151" s="678"/>
      <c r="DF151" s="678"/>
      <c r="DG151" s="678"/>
      <c r="DH151" s="678"/>
      <c r="DI151" s="678"/>
      <c r="DJ151" s="678"/>
      <c r="DK151" s="678"/>
      <c r="DL151" s="678"/>
      <c r="DM151" s="678"/>
      <c r="DN151" s="678"/>
      <c r="DO151" s="678"/>
      <c r="DP151" s="678"/>
      <c r="DQ151" s="678"/>
      <c r="DR151" s="678"/>
      <c r="DS151" s="678"/>
      <c r="DT151" s="678"/>
      <c r="DU151" s="678"/>
      <c r="DV151" s="678"/>
      <c r="DW151" s="678"/>
      <c r="DX151" s="678"/>
      <c r="DY151" s="678"/>
      <c r="DZ151" s="678"/>
      <c r="EA151" s="678"/>
      <c r="EB151" s="678"/>
      <c r="EC151" s="678"/>
      <c r="ED151" s="678"/>
      <c r="EE151" s="678"/>
      <c r="EF151" s="678"/>
      <c r="EG151" s="678"/>
      <c r="EH151" s="678"/>
      <c r="EI151" s="678"/>
      <c r="EJ151" s="678"/>
      <c r="EK151" s="678"/>
      <c r="EL151" s="678"/>
      <c r="EM151" s="678"/>
      <c r="EN151" s="678"/>
      <c r="EO151" s="678"/>
      <c r="EP151" s="678"/>
      <c r="EQ151" s="678"/>
      <c r="ER151" s="678"/>
      <c r="ES151" s="678"/>
      <c r="ET151" s="678"/>
      <c r="EU151" s="678"/>
      <c r="EV151" s="678"/>
      <c r="EW151" s="678"/>
    </row>
    <row r="152" spans="1:153" ht="9" customHeight="1" thickBot="1">
      <c r="A152" s="92"/>
      <c r="B152" s="92"/>
      <c r="C152" s="679"/>
      <c r="D152" s="679"/>
      <c r="E152" s="679"/>
      <c r="F152" s="679"/>
      <c r="G152" s="679"/>
      <c r="H152" s="679"/>
      <c r="I152" s="679"/>
      <c r="J152" s="679"/>
      <c r="K152" s="679"/>
      <c r="L152" s="679"/>
      <c r="M152" s="679"/>
      <c r="N152" s="679"/>
      <c r="O152" s="679"/>
      <c r="P152" s="679"/>
      <c r="Q152" s="679"/>
      <c r="R152" s="679"/>
      <c r="S152" s="679"/>
      <c r="T152" s="679"/>
      <c r="U152" s="679"/>
      <c r="V152" s="679"/>
      <c r="W152" s="679"/>
      <c r="X152" s="679"/>
      <c r="Y152" s="679"/>
      <c r="Z152" s="679"/>
      <c r="AA152" s="679"/>
      <c r="AB152" s="679"/>
      <c r="AC152" s="679"/>
      <c r="AD152" s="679"/>
      <c r="AE152" s="679"/>
      <c r="AF152" s="679"/>
      <c r="AG152" s="679"/>
      <c r="AH152" s="679"/>
      <c r="AI152" s="679"/>
      <c r="AJ152" s="679"/>
      <c r="AK152" s="679"/>
      <c r="AL152" s="679"/>
      <c r="AM152" s="679"/>
      <c r="AN152" s="679"/>
      <c r="AO152" s="679"/>
      <c r="AP152" s="679"/>
      <c r="AQ152" s="679"/>
      <c r="AR152" s="679"/>
      <c r="AS152" s="679"/>
      <c r="AT152" s="679"/>
      <c r="AU152" s="679"/>
      <c r="AV152" s="679"/>
      <c r="AW152" s="679"/>
      <c r="AX152" s="679"/>
      <c r="AY152" s="679"/>
      <c r="AZ152" s="679"/>
      <c r="BA152" s="679"/>
      <c r="BB152" s="679"/>
      <c r="BC152" s="679"/>
      <c r="BD152" s="679"/>
      <c r="BE152" s="679"/>
      <c r="BF152" s="679"/>
      <c r="BG152" s="679"/>
      <c r="BH152" s="679"/>
      <c r="BI152" s="679"/>
      <c r="BJ152" s="679"/>
      <c r="BK152" s="679"/>
      <c r="BL152" s="679"/>
      <c r="BM152" s="679"/>
      <c r="BN152" s="679"/>
      <c r="BO152" s="679"/>
      <c r="BP152" s="679"/>
      <c r="BQ152" s="679"/>
      <c r="BR152" s="679"/>
      <c r="BS152" s="679"/>
      <c r="BT152" s="679"/>
      <c r="BU152" s="679"/>
      <c r="BV152" s="679"/>
      <c r="BW152" s="679"/>
      <c r="BZ152" s="95"/>
      <c r="CA152" s="92"/>
      <c r="CB152" s="92"/>
      <c r="CC152" s="679"/>
      <c r="CD152" s="679"/>
      <c r="CE152" s="679"/>
      <c r="CF152" s="679"/>
      <c r="CG152" s="679"/>
      <c r="CH152" s="679"/>
      <c r="CI152" s="679"/>
      <c r="CJ152" s="679"/>
      <c r="CK152" s="679"/>
      <c r="CL152" s="679"/>
      <c r="CM152" s="679"/>
      <c r="CN152" s="679"/>
      <c r="CO152" s="679"/>
      <c r="CP152" s="679"/>
      <c r="CQ152" s="679"/>
      <c r="CR152" s="679"/>
      <c r="CS152" s="679"/>
      <c r="CT152" s="679"/>
      <c r="CU152" s="679"/>
      <c r="CV152" s="679"/>
      <c r="CW152" s="679"/>
      <c r="CX152" s="679"/>
      <c r="CY152" s="679"/>
      <c r="CZ152" s="679"/>
      <c r="DA152" s="679"/>
      <c r="DB152" s="679"/>
      <c r="DC152" s="679"/>
      <c r="DD152" s="679"/>
      <c r="DE152" s="679"/>
      <c r="DF152" s="679"/>
      <c r="DG152" s="679"/>
      <c r="DH152" s="679"/>
      <c r="DI152" s="679"/>
      <c r="DJ152" s="679"/>
      <c r="DK152" s="679"/>
      <c r="DL152" s="679"/>
      <c r="DM152" s="679"/>
      <c r="DN152" s="679"/>
      <c r="DO152" s="679"/>
      <c r="DP152" s="679"/>
      <c r="DQ152" s="679"/>
      <c r="DR152" s="679"/>
      <c r="DS152" s="679"/>
      <c r="DT152" s="679"/>
      <c r="DU152" s="679"/>
      <c r="DV152" s="679"/>
      <c r="DW152" s="679"/>
      <c r="DX152" s="679"/>
      <c r="DY152" s="679"/>
      <c r="DZ152" s="679"/>
      <c r="EA152" s="679"/>
      <c r="EB152" s="679"/>
      <c r="EC152" s="679"/>
      <c r="ED152" s="679"/>
      <c r="EE152" s="679"/>
      <c r="EF152" s="679"/>
      <c r="EG152" s="679"/>
      <c r="EH152" s="679"/>
      <c r="EI152" s="679"/>
      <c r="EJ152" s="679"/>
      <c r="EK152" s="679"/>
      <c r="EL152" s="679"/>
      <c r="EM152" s="679"/>
      <c r="EN152" s="679"/>
      <c r="EO152" s="679"/>
      <c r="EP152" s="679"/>
      <c r="EQ152" s="679"/>
      <c r="ER152" s="679"/>
      <c r="ES152" s="679"/>
      <c r="ET152" s="679"/>
      <c r="EU152" s="679"/>
      <c r="EV152" s="679"/>
      <c r="EW152" s="679"/>
    </row>
    <row r="153" spans="1:153" ht="9" customHeight="1">
      <c r="A153" s="114"/>
      <c r="B153" s="92"/>
      <c r="C153" s="668" t="s">
        <v>142</v>
      </c>
      <c r="D153" s="647"/>
      <c r="E153" s="647"/>
      <c r="F153" s="647"/>
      <c r="G153" s="689" t="str">
        <f>IF(G35="","",G35)</f>
        <v/>
      </c>
      <c r="H153" s="689"/>
      <c r="I153" s="689"/>
      <c r="J153" s="689"/>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90"/>
      <c r="BZ153" s="95"/>
      <c r="CA153" s="114"/>
      <c r="CB153" s="92"/>
      <c r="CC153" s="668" t="s">
        <v>142</v>
      </c>
      <c r="CD153" s="647"/>
      <c r="CE153" s="647"/>
      <c r="CF153" s="647"/>
      <c r="CG153" s="689" t="str">
        <f>IF(G35="","",G35)</f>
        <v/>
      </c>
      <c r="CH153" s="689"/>
      <c r="CI153" s="689"/>
      <c r="CJ153" s="689"/>
      <c r="CK153" s="689"/>
      <c r="CL153" s="689"/>
      <c r="CM153" s="689"/>
      <c r="CN153" s="689"/>
      <c r="CO153" s="689"/>
      <c r="CP153" s="689"/>
      <c r="CQ153" s="689"/>
      <c r="CR153" s="689"/>
      <c r="CS153" s="689"/>
      <c r="CT153" s="689"/>
      <c r="CU153" s="689"/>
      <c r="CV153" s="689"/>
      <c r="CW153" s="689"/>
      <c r="CX153" s="689"/>
      <c r="CY153" s="689"/>
      <c r="CZ153" s="689"/>
      <c r="DA153" s="689"/>
      <c r="DB153" s="689"/>
      <c r="DC153" s="689"/>
      <c r="DD153" s="689"/>
      <c r="DE153" s="689"/>
      <c r="DF153" s="689"/>
      <c r="DG153" s="689"/>
      <c r="DH153" s="689"/>
      <c r="DI153" s="689"/>
      <c r="DJ153" s="689"/>
      <c r="DK153" s="689"/>
      <c r="DL153" s="689"/>
      <c r="DM153" s="689"/>
      <c r="DN153" s="689"/>
      <c r="DO153" s="689"/>
      <c r="DP153" s="689"/>
      <c r="DQ153" s="689"/>
      <c r="DR153" s="689"/>
      <c r="DS153" s="689"/>
      <c r="DT153" s="689"/>
      <c r="DU153" s="689"/>
      <c r="DV153" s="689"/>
      <c r="DW153" s="689"/>
      <c r="DX153" s="689"/>
      <c r="DY153" s="689"/>
      <c r="DZ153" s="689"/>
      <c r="EA153" s="689"/>
      <c r="EB153" s="689"/>
      <c r="EC153" s="689"/>
      <c r="ED153" s="689"/>
      <c r="EE153" s="689"/>
      <c r="EF153" s="689"/>
      <c r="EG153" s="689"/>
      <c r="EH153" s="689"/>
      <c r="EI153" s="689"/>
      <c r="EJ153" s="689"/>
      <c r="EK153" s="689"/>
      <c r="EL153" s="689"/>
      <c r="EM153" s="689"/>
      <c r="EN153" s="689"/>
      <c r="EO153" s="689"/>
      <c r="EP153" s="689"/>
      <c r="EQ153" s="689"/>
      <c r="ER153" s="689"/>
      <c r="ES153" s="689"/>
      <c r="ET153" s="689"/>
      <c r="EU153" s="689"/>
      <c r="EV153" s="689"/>
      <c r="EW153" s="690"/>
    </row>
    <row r="154" spans="1:153" ht="9" customHeight="1">
      <c r="A154" s="94"/>
      <c r="B154" s="94"/>
      <c r="C154" s="648"/>
      <c r="D154" s="649"/>
      <c r="E154" s="649"/>
      <c r="F154" s="649"/>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c r="BE154" s="504"/>
      <c r="BF154" s="504"/>
      <c r="BG154" s="504"/>
      <c r="BH154" s="504"/>
      <c r="BI154" s="504"/>
      <c r="BJ154" s="504"/>
      <c r="BK154" s="504"/>
      <c r="BL154" s="504"/>
      <c r="BM154" s="504"/>
      <c r="BN154" s="504"/>
      <c r="BO154" s="504"/>
      <c r="BP154" s="504"/>
      <c r="BQ154" s="504"/>
      <c r="BR154" s="504"/>
      <c r="BS154" s="504"/>
      <c r="BT154" s="504"/>
      <c r="BU154" s="504"/>
      <c r="BV154" s="504"/>
      <c r="BW154" s="621"/>
      <c r="BZ154" s="95"/>
      <c r="CA154" s="94"/>
      <c r="CB154" s="94"/>
      <c r="CC154" s="648"/>
      <c r="CD154" s="649"/>
      <c r="CE154" s="649"/>
      <c r="CF154" s="649"/>
      <c r="CG154" s="504"/>
      <c r="CH154" s="504"/>
      <c r="CI154" s="504"/>
      <c r="CJ154" s="504"/>
      <c r="CK154" s="504"/>
      <c r="CL154" s="504"/>
      <c r="CM154" s="504"/>
      <c r="CN154" s="504"/>
      <c r="CO154" s="504"/>
      <c r="CP154" s="504"/>
      <c r="CQ154" s="504"/>
      <c r="CR154" s="504"/>
      <c r="CS154" s="504"/>
      <c r="CT154" s="504"/>
      <c r="CU154" s="504"/>
      <c r="CV154" s="504"/>
      <c r="CW154" s="504"/>
      <c r="CX154" s="504"/>
      <c r="CY154" s="504"/>
      <c r="CZ154" s="504"/>
      <c r="DA154" s="504"/>
      <c r="DB154" s="504"/>
      <c r="DC154" s="504"/>
      <c r="DD154" s="504"/>
      <c r="DE154" s="504"/>
      <c r="DF154" s="504"/>
      <c r="DG154" s="504"/>
      <c r="DH154" s="504"/>
      <c r="DI154" s="504"/>
      <c r="DJ154" s="504"/>
      <c r="DK154" s="504"/>
      <c r="DL154" s="504"/>
      <c r="DM154" s="504"/>
      <c r="DN154" s="504"/>
      <c r="DO154" s="504"/>
      <c r="DP154" s="504"/>
      <c r="DQ154" s="504"/>
      <c r="DR154" s="504"/>
      <c r="DS154" s="504"/>
      <c r="DT154" s="504"/>
      <c r="DU154" s="504"/>
      <c r="DV154" s="504"/>
      <c r="DW154" s="504"/>
      <c r="DX154" s="504"/>
      <c r="DY154" s="504"/>
      <c r="DZ154" s="504"/>
      <c r="EA154" s="504"/>
      <c r="EB154" s="504"/>
      <c r="EC154" s="504"/>
      <c r="ED154" s="504"/>
      <c r="EE154" s="504"/>
      <c r="EF154" s="504"/>
      <c r="EG154" s="504"/>
      <c r="EH154" s="504"/>
      <c r="EI154" s="504"/>
      <c r="EJ154" s="504"/>
      <c r="EK154" s="504"/>
      <c r="EL154" s="504"/>
      <c r="EM154" s="504"/>
      <c r="EN154" s="504"/>
      <c r="EO154" s="504"/>
      <c r="EP154" s="504"/>
      <c r="EQ154" s="504"/>
      <c r="ER154" s="504"/>
      <c r="ES154" s="504"/>
      <c r="ET154" s="504"/>
      <c r="EU154" s="504"/>
      <c r="EV154" s="504"/>
      <c r="EW154" s="621"/>
    </row>
    <row r="155" spans="1:153" ht="9" customHeight="1">
      <c r="A155" s="94"/>
      <c r="B155" s="94"/>
      <c r="C155" s="620" t="str">
        <f>IF(C37="","",C37)</f>
        <v/>
      </c>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621"/>
      <c r="BZ155" s="95"/>
      <c r="CA155" s="94"/>
      <c r="CB155" s="94"/>
      <c r="CC155" s="620" t="str">
        <f>IF(C37="","",C37)</f>
        <v/>
      </c>
      <c r="CD155" s="504"/>
      <c r="CE155" s="504"/>
      <c r="CF155" s="504"/>
      <c r="CG155" s="504"/>
      <c r="CH155" s="504"/>
      <c r="CI155" s="504"/>
      <c r="CJ155" s="504"/>
      <c r="CK155" s="504"/>
      <c r="CL155" s="504"/>
      <c r="CM155" s="504"/>
      <c r="CN155" s="504"/>
      <c r="CO155" s="504"/>
      <c r="CP155" s="504"/>
      <c r="CQ155" s="504"/>
      <c r="CR155" s="504"/>
      <c r="CS155" s="504"/>
      <c r="CT155" s="504"/>
      <c r="CU155" s="504"/>
      <c r="CV155" s="504"/>
      <c r="CW155" s="504"/>
      <c r="CX155" s="504"/>
      <c r="CY155" s="504"/>
      <c r="CZ155" s="504"/>
      <c r="DA155" s="504"/>
      <c r="DB155" s="504"/>
      <c r="DC155" s="504"/>
      <c r="DD155" s="504"/>
      <c r="DE155" s="504"/>
      <c r="DF155" s="504"/>
      <c r="DG155" s="504"/>
      <c r="DH155" s="504"/>
      <c r="DI155" s="504"/>
      <c r="DJ155" s="504"/>
      <c r="DK155" s="504"/>
      <c r="DL155" s="504"/>
      <c r="DM155" s="504"/>
      <c r="DN155" s="504"/>
      <c r="DO155" s="504"/>
      <c r="DP155" s="504"/>
      <c r="DQ155" s="504"/>
      <c r="DR155" s="504"/>
      <c r="DS155" s="504"/>
      <c r="DT155" s="504"/>
      <c r="DU155" s="504"/>
      <c r="DV155" s="504"/>
      <c r="DW155" s="504"/>
      <c r="DX155" s="504"/>
      <c r="DY155" s="504"/>
      <c r="DZ155" s="504"/>
      <c r="EA155" s="504"/>
      <c r="EB155" s="504"/>
      <c r="EC155" s="504"/>
      <c r="ED155" s="504"/>
      <c r="EE155" s="504"/>
      <c r="EF155" s="504"/>
      <c r="EG155" s="504"/>
      <c r="EH155" s="504"/>
      <c r="EI155" s="504"/>
      <c r="EJ155" s="504"/>
      <c r="EK155" s="504"/>
      <c r="EL155" s="504"/>
      <c r="EM155" s="504"/>
      <c r="EN155" s="504"/>
      <c r="EO155" s="504"/>
      <c r="EP155" s="504"/>
      <c r="EQ155" s="504"/>
      <c r="ER155" s="504"/>
      <c r="ES155" s="504"/>
      <c r="ET155" s="504"/>
      <c r="EU155" s="504"/>
      <c r="EV155" s="504"/>
      <c r="EW155" s="621"/>
    </row>
    <row r="156" spans="1:153" ht="9" customHeight="1">
      <c r="A156" s="112"/>
      <c r="B156" s="92"/>
      <c r="C156" s="620"/>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c r="BE156" s="504"/>
      <c r="BF156" s="504"/>
      <c r="BG156" s="504"/>
      <c r="BH156" s="504"/>
      <c r="BI156" s="504"/>
      <c r="BJ156" s="504"/>
      <c r="BK156" s="504"/>
      <c r="BL156" s="504"/>
      <c r="BM156" s="504"/>
      <c r="BN156" s="504"/>
      <c r="BO156" s="504"/>
      <c r="BP156" s="504"/>
      <c r="BQ156" s="504"/>
      <c r="BR156" s="504"/>
      <c r="BS156" s="504"/>
      <c r="BT156" s="504"/>
      <c r="BU156" s="504"/>
      <c r="BV156" s="504"/>
      <c r="BW156" s="621"/>
      <c r="BZ156" s="95"/>
      <c r="CA156" s="112"/>
      <c r="CB156" s="92"/>
      <c r="CC156" s="620"/>
      <c r="CD156" s="504"/>
      <c r="CE156" s="504"/>
      <c r="CF156" s="504"/>
      <c r="CG156" s="504"/>
      <c r="CH156" s="504"/>
      <c r="CI156" s="504"/>
      <c r="CJ156" s="504"/>
      <c r="CK156" s="504"/>
      <c r="CL156" s="504"/>
      <c r="CM156" s="504"/>
      <c r="CN156" s="504"/>
      <c r="CO156" s="504"/>
      <c r="CP156" s="504"/>
      <c r="CQ156" s="504"/>
      <c r="CR156" s="504"/>
      <c r="CS156" s="504"/>
      <c r="CT156" s="504"/>
      <c r="CU156" s="504"/>
      <c r="CV156" s="504"/>
      <c r="CW156" s="504"/>
      <c r="CX156" s="504"/>
      <c r="CY156" s="504"/>
      <c r="CZ156" s="504"/>
      <c r="DA156" s="504"/>
      <c r="DB156" s="504"/>
      <c r="DC156" s="504"/>
      <c r="DD156" s="504"/>
      <c r="DE156" s="504"/>
      <c r="DF156" s="504"/>
      <c r="DG156" s="504"/>
      <c r="DH156" s="504"/>
      <c r="DI156" s="504"/>
      <c r="DJ156" s="504"/>
      <c r="DK156" s="504"/>
      <c r="DL156" s="504"/>
      <c r="DM156" s="504"/>
      <c r="DN156" s="504"/>
      <c r="DO156" s="504"/>
      <c r="DP156" s="504"/>
      <c r="DQ156" s="504"/>
      <c r="DR156" s="504"/>
      <c r="DS156" s="504"/>
      <c r="DT156" s="504"/>
      <c r="DU156" s="504"/>
      <c r="DV156" s="504"/>
      <c r="DW156" s="504"/>
      <c r="DX156" s="504"/>
      <c r="DY156" s="504"/>
      <c r="DZ156" s="504"/>
      <c r="EA156" s="504"/>
      <c r="EB156" s="504"/>
      <c r="EC156" s="504"/>
      <c r="ED156" s="504"/>
      <c r="EE156" s="504"/>
      <c r="EF156" s="504"/>
      <c r="EG156" s="504"/>
      <c r="EH156" s="504"/>
      <c r="EI156" s="504"/>
      <c r="EJ156" s="504"/>
      <c r="EK156" s="504"/>
      <c r="EL156" s="504"/>
      <c r="EM156" s="504"/>
      <c r="EN156" s="504"/>
      <c r="EO156" s="504"/>
      <c r="EP156" s="504"/>
      <c r="EQ156" s="504"/>
      <c r="ER156" s="504"/>
      <c r="ES156" s="504"/>
      <c r="ET156" s="504"/>
      <c r="EU156" s="504"/>
      <c r="EV156" s="504"/>
      <c r="EW156" s="621"/>
    </row>
    <row r="157" spans="1:153" ht="9" customHeight="1">
      <c r="A157" s="112"/>
      <c r="B157" s="92"/>
      <c r="C157" s="620" t="str">
        <f>IF(C39="","",C39)</f>
        <v/>
      </c>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c r="BE157" s="504"/>
      <c r="BF157" s="504"/>
      <c r="BG157" s="504"/>
      <c r="BH157" s="504"/>
      <c r="BI157" s="504"/>
      <c r="BJ157" s="504"/>
      <c r="BK157" s="504"/>
      <c r="BL157" s="504"/>
      <c r="BM157" s="504"/>
      <c r="BN157" s="504"/>
      <c r="BO157" s="504"/>
      <c r="BP157" s="504"/>
      <c r="BQ157" s="504"/>
      <c r="BR157" s="504"/>
      <c r="BS157" s="504"/>
      <c r="BT157" s="504"/>
      <c r="BU157" s="504"/>
      <c r="BV157" s="504"/>
      <c r="BW157" s="621"/>
      <c r="BZ157" s="95"/>
      <c r="CA157" s="112"/>
      <c r="CB157" s="92"/>
      <c r="CC157" s="620" t="str">
        <f>IF(C39="","",C39)</f>
        <v/>
      </c>
      <c r="CD157" s="504"/>
      <c r="CE157" s="504"/>
      <c r="CF157" s="504"/>
      <c r="CG157" s="504"/>
      <c r="CH157" s="504"/>
      <c r="CI157" s="504"/>
      <c r="CJ157" s="504"/>
      <c r="CK157" s="504"/>
      <c r="CL157" s="504"/>
      <c r="CM157" s="504"/>
      <c r="CN157" s="504"/>
      <c r="CO157" s="504"/>
      <c r="CP157" s="504"/>
      <c r="CQ157" s="504"/>
      <c r="CR157" s="504"/>
      <c r="CS157" s="504"/>
      <c r="CT157" s="504"/>
      <c r="CU157" s="504"/>
      <c r="CV157" s="504"/>
      <c r="CW157" s="504"/>
      <c r="CX157" s="504"/>
      <c r="CY157" s="504"/>
      <c r="CZ157" s="504"/>
      <c r="DA157" s="504"/>
      <c r="DB157" s="504"/>
      <c r="DC157" s="504"/>
      <c r="DD157" s="504"/>
      <c r="DE157" s="504"/>
      <c r="DF157" s="504"/>
      <c r="DG157" s="504"/>
      <c r="DH157" s="504"/>
      <c r="DI157" s="504"/>
      <c r="DJ157" s="504"/>
      <c r="DK157" s="504"/>
      <c r="DL157" s="504"/>
      <c r="DM157" s="504"/>
      <c r="DN157" s="504"/>
      <c r="DO157" s="504"/>
      <c r="DP157" s="504"/>
      <c r="DQ157" s="504"/>
      <c r="DR157" s="504"/>
      <c r="DS157" s="504"/>
      <c r="DT157" s="504"/>
      <c r="DU157" s="504"/>
      <c r="DV157" s="504"/>
      <c r="DW157" s="504"/>
      <c r="DX157" s="504"/>
      <c r="DY157" s="504"/>
      <c r="DZ157" s="504"/>
      <c r="EA157" s="504"/>
      <c r="EB157" s="504"/>
      <c r="EC157" s="504"/>
      <c r="ED157" s="504"/>
      <c r="EE157" s="504"/>
      <c r="EF157" s="504"/>
      <c r="EG157" s="504"/>
      <c r="EH157" s="504"/>
      <c r="EI157" s="504"/>
      <c r="EJ157" s="504"/>
      <c r="EK157" s="504"/>
      <c r="EL157" s="504"/>
      <c r="EM157" s="504"/>
      <c r="EN157" s="504"/>
      <c r="EO157" s="504"/>
      <c r="EP157" s="504"/>
      <c r="EQ157" s="504"/>
      <c r="ER157" s="504"/>
      <c r="ES157" s="504"/>
      <c r="ET157" s="504"/>
      <c r="EU157" s="504"/>
      <c r="EV157" s="504"/>
      <c r="EW157" s="621"/>
    </row>
    <row r="158" spans="1:153" ht="9" customHeight="1">
      <c r="A158" s="112"/>
      <c r="B158" s="92"/>
      <c r="C158" s="620"/>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4"/>
      <c r="AL158" s="504"/>
      <c r="AM158" s="504"/>
      <c r="AN158" s="504"/>
      <c r="AO158" s="504"/>
      <c r="AP158" s="504"/>
      <c r="AQ158" s="504"/>
      <c r="AR158" s="504"/>
      <c r="AS158" s="504"/>
      <c r="AT158" s="504"/>
      <c r="AU158" s="504"/>
      <c r="AV158" s="504"/>
      <c r="AW158" s="504"/>
      <c r="AX158" s="504"/>
      <c r="AY158" s="504"/>
      <c r="AZ158" s="504"/>
      <c r="BA158" s="504"/>
      <c r="BB158" s="504"/>
      <c r="BC158" s="504"/>
      <c r="BD158" s="504"/>
      <c r="BE158" s="504"/>
      <c r="BF158" s="504"/>
      <c r="BG158" s="504"/>
      <c r="BH158" s="504"/>
      <c r="BI158" s="504"/>
      <c r="BJ158" s="504"/>
      <c r="BK158" s="504"/>
      <c r="BL158" s="504"/>
      <c r="BM158" s="504"/>
      <c r="BN158" s="504"/>
      <c r="BO158" s="504"/>
      <c r="BP158" s="504"/>
      <c r="BQ158" s="504"/>
      <c r="BR158" s="504"/>
      <c r="BS158" s="504"/>
      <c r="BT158" s="504"/>
      <c r="BU158" s="504"/>
      <c r="BV158" s="504"/>
      <c r="BW158" s="621"/>
      <c r="BZ158" s="95"/>
      <c r="CA158" s="112"/>
      <c r="CB158" s="92"/>
      <c r="CC158" s="620"/>
      <c r="CD158" s="504"/>
      <c r="CE158" s="504"/>
      <c r="CF158" s="504"/>
      <c r="CG158" s="504"/>
      <c r="CH158" s="504"/>
      <c r="CI158" s="504"/>
      <c r="CJ158" s="504"/>
      <c r="CK158" s="504"/>
      <c r="CL158" s="504"/>
      <c r="CM158" s="504"/>
      <c r="CN158" s="504"/>
      <c r="CO158" s="504"/>
      <c r="CP158" s="504"/>
      <c r="CQ158" s="504"/>
      <c r="CR158" s="504"/>
      <c r="CS158" s="504"/>
      <c r="CT158" s="504"/>
      <c r="CU158" s="504"/>
      <c r="CV158" s="504"/>
      <c r="CW158" s="504"/>
      <c r="CX158" s="504"/>
      <c r="CY158" s="504"/>
      <c r="CZ158" s="504"/>
      <c r="DA158" s="504"/>
      <c r="DB158" s="504"/>
      <c r="DC158" s="504"/>
      <c r="DD158" s="504"/>
      <c r="DE158" s="504"/>
      <c r="DF158" s="504"/>
      <c r="DG158" s="504"/>
      <c r="DH158" s="504"/>
      <c r="DI158" s="504"/>
      <c r="DJ158" s="504"/>
      <c r="DK158" s="504"/>
      <c r="DL158" s="504"/>
      <c r="DM158" s="504"/>
      <c r="DN158" s="504"/>
      <c r="DO158" s="504"/>
      <c r="DP158" s="504"/>
      <c r="DQ158" s="504"/>
      <c r="DR158" s="504"/>
      <c r="DS158" s="504"/>
      <c r="DT158" s="504"/>
      <c r="DU158" s="504"/>
      <c r="DV158" s="504"/>
      <c r="DW158" s="504"/>
      <c r="DX158" s="504"/>
      <c r="DY158" s="504"/>
      <c r="DZ158" s="504"/>
      <c r="EA158" s="504"/>
      <c r="EB158" s="504"/>
      <c r="EC158" s="504"/>
      <c r="ED158" s="504"/>
      <c r="EE158" s="504"/>
      <c r="EF158" s="504"/>
      <c r="EG158" s="504"/>
      <c r="EH158" s="504"/>
      <c r="EI158" s="504"/>
      <c r="EJ158" s="504"/>
      <c r="EK158" s="504"/>
      <c r="EL158" s="504"/>
      <c r="EM158" s="504"/>
      <c r="EN158" s="504"/>
      <c r="EO158" s="504"/>
      <c r="EP158" s="504"/>
      <c r="EQ158" s="504"/>
      <c r="ER158" s="504"/>
      <c r="ES158" s="504"/>
      <c r="ET158" s="504"/>
      <c r="EU158" s="504"/>
      <c r="EV158" s="504"/>
      <c r="EW158" s="621"/>
    </row>
    <row r="159" spans="1:153" ht="9" customHeight="1">
      <c r="A159" s="112"/>
      <c r="B159" s="92"/>
      <c r="C159" s="620" t="str">
        <f>IF(C41="","",C41)</f>
        <v/>
      </c>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4"/>
      <c r="AO159" s="504"/>
      <c r="AP159" s="504"/>
      <c r="AQ159" s="504"/>
      <c r="AR159" s="504"/>
      <c r="AS159" s="504"/>
      <c r="AT159" s="504"/>
      <c r="AU159" s="504"/>
      <c r="AV159" s="504"/>
      <c r="AW159" s="504"/>
      <c r="AX159" s="504"/>
      <c r="AY159" s="504"/>
      <c r="AZ159" s="504"/>
      <c r="BA159" s="504"/>
      <c r="BB159" s="504"/>
      <c r="BC159" s="504"/>
      <c r="BD159" s="504"/>
      <c r="BE159" s="504"/>
      <c r="BF159" s="504"/>
      <c r="BG159" s="504"/>
      <c r="BH159" s="504"/>
      <c r="BI159" s="504"/>
      <c r="BJ159" s="504"/>
      <c r="BK159" s="504"/>
      <c r="BL159" s="504"/>
      <c r="BM159" s="504"/>
      <c r="BN159" s="504"/>
      <c r="BO159" s="504"/>
      <c r="BP159" s="504"/>
      <c r="BQ159" s="504"/>
      <c r="BR159" s="504"/>
      <c r="BS159" s="504"/>
      <c r="BT159" s="504"/>
      <c r="BU159" s="504"/>
      <c r="BV159" s="504"/>
      <c r="BW159" s="621"/>
      <c r="BZ159" s="95"/>
      <c r="CA159" s="112"/>
      <c r="CB159" s="92"/>
      <c r="CC159" s="620" t="str">
        <f>IF(C41="","",C41)</f>
        <v/>
      </c>
      <c r="CD159" s="504"/>
      <c r="CE159" s="504"/>
      <c r="CF159" s="504"/>
      <c r="CG159" s="504"/>
      <c r="CH159" s="504"/>
      <c r="CI159" s="504"/>
      <c r="CJ159" s="504"/>
      <c r="CK159" s="504"/>
      <c r="CL159" s="504"/>
      <c r="CM159" s="504"/>
      <c r="CN159" s="504"/>
      <c r="CO159" s="504"/>
      <c r="CP159" s="504"/>
      <c r="CQ159" s="504"/>
      <c r="CR159" s="504"/>
      <c r="CS159" s="504"/>
      <c r="CT159" s="504"/>
      <c r="CU159" s="504"/>
      <c r="CV159" s="504"/>
      <c r="CW159" s="504"/>
      <c r="CX159" s="504"/>
      <c r="CY159" s="504"/>
      <c r="CZ159" s="504"/>
      <c r="DA159" s="504"/>
      <c r="DB159" s="504"/>
      <c r="DC159" s="504"/>
      <c r="DD159" s="504"/>
      <c r="DE159" s="504"/>
      <c r="DF159" s="504"/>
      <c r="DG159" s="504"/>
      <c r="DH159" s="504"/>
      <c r="DI159" s="504"/>
      <c r="DJ159" s="504"/>
      <c r="DK159" s="504"/>
      <c r="DL159" s="504"/>
      <c r="DM159" s="504"/>
      <c r="DN159" s="504"/>
      <c r="DO159" s="504"/>
      <c r="DP159" s="504"/>
      <c r="DQ159" s="504"/>
      <c r="DR159" s="504"/>
      <c r="DS159" s="504"/>
      <c r="DT159" s="504"/>
      <c r="DU159" s="504"/>
      <c r="DV159" s="504"/>
      <c r="DW159" s="504"/>
      <c r="DX159" s="504"/>
      <c r="DY159" s="504"/>
      <c r="DZ159" s="504"/>
      <c r="EA159" s="504"/>
      <c r="EB159" s="504"/>
      <c r="EC159" s="504"/>
      <c r="ED159" s="504"/>
      <c r="EE159" s="504"/>
      <c r="EF159" s="504"/>
      <c r="EG159" s="504"/>
      <c r="EH159" s="504"/>
      <c r="EI159" s="504"/>
      <c r="EJ159" s="504"/>
      <c r="EK159" s="504"/>
      <c r="EL159" s="504"/>
      <c r="EM159" s="504"/>
      <c r="EN159" s="504"/>
      <c r="EO159" s="504"/>
      <c r="EP159" s="504"/>
      <c r="EQ159" s="504"/>
      <c r="ER159" s="504"/>
      <c r="ES159" s="504"/>
      <c r="ET159" s="504"/>
      <c r="EU159" s="504"/>
      <c r="EV159" s="504"/>
      <c r="EW159" s="621"/>
    </row>
    <row r="160" spans="1:153" ht="9" customHeight="1" thickBot="1">
      <c r="A160" s="112"/>
      <c r="B160" s="92"/>
      <c r="C160" s="683"/>
      <c r="D160" s="684"/>
      <c r="E160" s="684"/>
      <c r="F160" s="684"/>
      <c r="G160" s="684"/>
      <c r="H160" s="684"/>
      <c r="I160" s="684"/>
      <c r="J160" s="684"/>
      <c r="K160" s="684"/>
      <c r="L160" s="684"/>
      <c r="M160" s="684"/>
      <c r="N160" s="684"/>
      <c r="O160" s="684"/>
      <c r="P160" s="684"/>
      <c r="Q160" s="684"/>
      <c r="R160" s="684"/>
      <c r="S160" s="684"/>
      <c r="T160" s="684"/>
      <c r="U160" s="684"/>
      <c r="V160" s="684"/>
      <c r="W160" s="684"/>
      <c r="X160" s="684"/>
      <c r="Y160" s="684"/>
      <c r="Z160" s="684"/>
      <c r="AA160" s="684"/>
      <c r="AB160" s="684"/>
      <c r="AC160" s="684"/>
      <c r="AD160" s="684"/>
      <c r="AE160" s="684"/>
      <c r="AF160" s="684"/>
      <c r="AG160" s="684"/>
      <c r="AH160" s="684"/>
      <c r="AI160" s="684"/>
      <c r="AJ160" s="684"/>
      <c r="AK160" s="684"/>
      <c r="AL160" s="684"/>
      <c r="AM160" s="684"/>
      <c r="AN160" s="684"/>
      <c r="AO160" s="684"/>
      <c r="AP160" s="684"/>
      <c r="AQ160" s="684"/>
      <c r="AR160" s="684"/>
      <c r="AS160" s="684"/>
      <c r="AT160" s="684"/>
      <c r="AU160" s="684"/>
      <c r="AV160" s="684"/>
      <c r="AW160" s="684"/>
      <c r="AX160" s="684"/>
      <c r="AY160" s="684"/>
      <c r="AZ160" s="684"/>
      <c r="BA160" s="684"/>
      <c r="BB160" s="684"/>
      <c r="BC160" s="684"/>
      <c r="BD160" s="684"/>
      <c r="BE160" s="684"/>
      <c r="BF160" s="684"/>
      <c r="BG160" s="684"/>
      <c r="BH160" s="684"/>
      <c r="BI160" s="684"/>
      <c r="BJ160" s="684"/>
      <c r="BK160" s="684"/>
      <c r="BL160" s="684"/>
      <c r="BM160" s="684"/>
      <c r="BN160" s="684"/>
      <c r="BO160" s="684"/>
      <c r="BP160" s="684"/>
      <c r="BQ160" s="684"/>
      <c r="BR160" s="684"/>
      <c r="BS160" s="684"/>
      <c r="BT160" s="684"/>
      <c r="BU160" s="684"/>
      <c r="BV160" s="684"/>
      <c r="BW160" s="685"/>
      <c r="BZ160" s="95"/>
      <c r="CA160" s="112"/>
      <c r="CB160" s="92"/>
      <c r="CC160" s="683"/>
      <c r="CD160" s="684"/>
      <c r="CE160" s="684"/>
      <c r="CF160" s="684"/>
      <c r="CG160" s="684"/>
      <c r="CH160" s="684"/>
      <c r="CI160" s="684"/>
      <c r="CJ160" s="684"/>
      <c r="CK160" s="684"/>
      <c r="CL160" s="684"/>
      <c r="CM160" s="684"/>
      <c r="CN160" s="684"/>
      <c r="CO160" s="684"/>
      <c r="CP160" s="684"/>
      <c r="CQ160" s="684"/>
      <c r="CR160" s="684"/>
      <c r="CS160" s="684"/>
      <c r="CT160" s="684"/>
      <c r="CU160" s="684"/>
      <c r="CV160" s="684"/>
      <c r="CW160" s="684"/>
      <c r="CX160" s="684"/>
      <c r="CY160" s="684"/>
      <c r="CZ160" s="684"/>
      <c r="DA160" s="684"/>
      <c r="DB160" s="684"/>
      <c r="DC160" s="684"/>
      <c r="DD160" s="684"/>
      <c r="DE160" s="684"/>
      <c r="DF160" s="684"/>
      <c r="DG160" s="684"/>
      <c r="DH160" s="684"/>
      <c r="DI160" s="684"/>
      <c r="DJ160" s="684"/>
      <c r="DK160" s="684"/>
      <c r="DL160" s="684"/>
      <c r="DM160" s="684"/>
      <c r="DN160" s="684"/>
      <c r="DO160" s="684"/>
      <c r="DP160" s="684"/>
      <c r="DQ160" s="684"/>
      <c r="DR160" s="684"/>
      <c r="DS160" s="684"/>
      <c r="DT160" s="684"/>
      <c r="DU160" s="684"/>
      <c r="DV160" s="684"/>
      <c r="DW160" s="684"/>
      <c r="DX160" s="684"/>
      <c r="DY160" s="684"/>
      <c r="DZ160" s="684"/>
      <c r="EA160" s="684"/>
      <c r="EB160" s="684"/>
      <c r="EC160" s="684"/>
      <c r="ED160" s="684"/>
      <c r="EE160" s="684"/>
      <c r="EF160" s="684"/>
      <c r="EG160" s="684"/>
      <c r="EH160" s="684"/>
      <c r="EI160" s="684"/>
      <c r="EJ160" s="684"/>
      <c r="EK160" s="684"/>
      <c r="EL160" s="684"/>
      <c r="EM160" s="684"/>
      <c r="EN160" s="684"/>
      <c r="EO160" s="684"/>
      <c r="EP160" s="684"/>
      <c r="EQ160" s="684"/>
      <c r="ER160" s="684"/>
      <c r="ES160" s="684"/>
      <c r="ET160" s="684"/>
      <c r="EU160" s="684"/>
      <c r="EV160" s="684"/>
      <c r="EW160" s="685"/>
    </row>
    <row r="161" spans="1:153" ht="9" customHeight="1" thickBot="1">
      <c r="A161" s="112"/>
      <c r="B161" s="92"/>
      <c r="C161" s="686" t="s">
        <v>143</v>
      </c>
      <c r="D161" s="687" t="s">
        <v>144</v>
      </c>
      <c r="E161" s="688" t="s">
        <v>145</v>
      </c>
      <c r="F161" s="682" t="s">
        <v>255</v>
      </c>
      <c r="G161" s="637"/>
      <c r="H161" s="637"/>
      <c r="I161" s="637"/>
      <c r="J161" s="637"/>
      <c r="K161" s="637"/>
      <c r="L161" s="637"/>
      <c r="M161" s="115"/>
      <c r="N161" s="116"/>
      <c r="O161" s="116"/>
      <c r="P161" s="116"/>
      <c r="Q161" s="116"/>
      <c r="R161" s="116"/>
      <c r="S161" s="104" t="s">
        <v>131</v>
      </c>
      <c r="T161" s="682" t="s">
        <v>256</v>
      </c>
      <c r="U161" s="637"/>
      <c r="V161" s="637"/>
      <c r="W161" s="637"/>
      <c r="X161" s="637"/>
      <c r="Y161" s="637"/>
      <c r="Z161" s="637"/>
      <c r="AA161" s="115"/>
      <c r="AB161" s="116"/>
      <c r="AC161" s="116"/>
      <c r="AD161" s="116"/>
      <c r="AE161" s="116"/>
      <c r="AF161" s="116"/>
      <c r="AG161" s="104" t="s">
        <v>131</v>
      </c>
      <c r="AH161" s="682" t="s">
        <v>257</v>
      </c>
      <c r="AI161" s="637"/>
      <c r="AJ161" s="637"/>
      <c r="AK161" s="637"/>
      <c r="AL161" s="637"/>
      <c r="AM161" s="637"/>
      <c r="AN161" s="637"/>
      <c r="AO161" s="115"/>
      <c r="AP161" s="116"/>
      <c r="AQ161" s="116"/>
      <c r="AR161" s="116"/>
      <c r="AS161" s="116"/>
      <c r="AT161" s="116"/>
      <c r="AU161" s="104" t="s">
        <v>131</v>
      </c>
      <c r="AV161" s="682" t="s">
        <v>258</v>
      </c>
      <c r="AW161" s="637"/>
      <c r="AX161" s="637"/>
      <c r="AY161" s="637"/>
      <c r="AZ161" s="637"/>
      <c r="BA161" s="637"/>
      <c r="BB161" s="637"/>
      <c r="BC161" s="115"/>
      <c r="BD161" s="116"/>
      <c r="BE161" s="116"/>
      <c r="BF161" s="116"/>
      <c r="BG161" s="116"/>
      <c r="BH161" s="116"/>
      <c r="BI161" s="104" t="s">
        <v>131</v>
      </c>
      <c r="BJ161" s="682" t="s">
        <v>259</v>
      </c>
      <c r="BK161" s="637"/>
      <c r="BL161" s="637"/>
      <c r="BM161" s="637"/>
      <c r="BN161" s="637"/>
      <c r="BO161" s="637"/>
      <c r="BP161" s="637"/>
      <c r="BQ161" s="115"/>
      <c r="BR161" s="116"/>
      <c r="BS161" s="116"/>
      <c r="BT161" s="116"/>
      <c r="BU161" s="116"/>
      <c r="BV161" s="116"/>
      <c r="BW161" s="104" t="s">
        <v>131</v>
      </c>
      <c r="BZ161" s="95"/>
      <c r="CA161" s="112"/>
      <c r="CB161" s="92"/>
      <c r="CC161" s="686" t="s">
        <v>143</v>
      </c>
      <c r="CD161" s="687" t="s">
        <v>144</v>
      </c>
      <c r="CE161" s="688" t="s">
        <v>145</v>
      </c>
      <c r="CF161" s="682" t="s">
        <v>255</v>
      </c>
      <c r="CG161" s="637"/>
      <c r="CH161" s="637"/>
      <c r="CI161" s="637"/>
      <c r="CJ161" s="637"/>
      <c r="CK161" s="637"/>
      <c r="CL161" s="637"/>
      <c r="CM161" s="115"/>
      <c r="CN161" s="116"/>
      <c r="CO161" s="116"/>
      <c r="CP161" s="116"/>
      <c r="CQ161" s="116"/>
      <c r="CR161" s="116"/>
      <c r="CS161" s="104" t="s">
        <v>131</v>
      </c>
      <c r="CT161" s="682" t="s">
        <v>256</v>
      </c>
      <c r="CU161" s="637"/>
      <c r="CV161" s="637"/>
      <c r="CW161" s="637"/>
      <c r="CX161" s="637"/>
      <c r="CY161" s="637"/>
      <c r="CZ161" s="637"/>
      <c r="DA161" s="115"/>
      <c r="DB161" s="116"/>
      <c r="DC161" s="116"/>
      <c r="DD161" s="116"/>
      <c r="DE161" s="116"/>
      <c r="DF161" s="116"/>
      <c r="DG161" s="104" t="s">
        <v>131</v>
      </c>
      <c r="DH161" s="682" t="s">
        <v>257</v>
      </c>
      <c r="DI161" s="637"/>
      <c r="DJ161" s="637"/>
      <c r="DK161" s="637"/>
      <c r="DL161" s="637"/>
      <c r="DM161" s="637"/>
      <c r="DN161" s="637"/>
      <c r="DO161" s="115"/>
      <c r="DP161" s="116"/>
      <c r="DQ161" s="116"/>
      <c r="DR161" s="116"/>
      <c r="DS161" s="116"/>
      <c r="DT161" s="116"/>
      <c r="DU161" s="104" t="s">
        <v>131</v>
      </c>
      <c r="DV161" s="682" t="s">
        <v>258</v>
      </c>
      <c r="DW161" s="637"/>
      <c r="DX161" s="637"/>
      <c r="DY161" s="637"/>
      <c r="DZ161" s="637"/>
      <c r="EA161" s="637"/>
      <c r="EB161" s="637"/>
      <c r="EC161" s="115"/>
      <c r="ED161" s="116"/>
      <c r="EE161" s="116"/>
      <c r="EF161" s="116"/>
      <c r="EG161" s="116"/>
      <c r="EH161" s="116"/>
      <c r="EI161" s="104" t="s">
        <v>131</v>
      </c>
      <c r="EJ161" s="682" t="s">
        <v>259</v>
      </c>
      <c r="EK161" s="637"/>
      <c r="EL161" s="637"/>
      <c r="EM161" s="637"/>
      <c r="EN161" s="637"/>
      <c r="EO161" s="637"/>
      <c r="EP161" s="637"/>
      <c r="EQ161" s="115"/>
      <c r="ER161" s="116"/>
      <c r="ES161" s="116"/>
      <c r="ET161" s="116"/>
      <c r="EU161" s="116"/>
      <c r="EV161" s="116"/>
      <c r="EW161" s="104" t="s">
        <v>131</v>
      </c>
    </row>
    <row r="162" spans="1:153" ht="9" customHeight="1" thickBot="1">
      <c r="A162" s="112"/>
      <c r="B162" s="92"/>
      <c r="C162" s="686"/>
      <c r="D162" s="687"/>
      <c r="E162" s="688"/>
      <c r="F162" s="637"/>
      <c r="G162" s="637"/>
      <c r="H162" s="637"/>
      <c r="I162" s="637"/>
      <c r="J162" s="637"/>
      <c r="K162" s="637"/>
      <c r="L162" s="637"/>
      <c r="M162" s="674" t="str">
        <f>IF(M44="","",M44)</f>
        <v/>
      </c>
      <c r="N162" s="675"/>
      <c r="O162" s="675"/>
      <c r="P162" s="675"/>
      <c r="Q162" s="675"/>
      <c r="R162" s="675"/>
      <c r="S162" s="691"/>
      <c r="T162" s="637"/>
      <c r="U162" s="637"/>
      <c r="V162" s="637"/>
      <c r="W162" s="637"/>
      <c r="X162" s="637"/>
      <c r="Y162" s="637"/>
      <c r="Z162" s="637"/>
      <c r="AA162" s="674" t="str">
        <f>IF(AA44="","",AA44)</f>
        <v/>
      </c>
      <c r="AB162" s="675"/>
      <c r="AC162" s="675"/>
      <c r="AD162" s="675"/>
      <c r="AE162" s="675"/>
      <c r="AF162" s="675"/>
      <c r="AG162" s="691"/>
      <c r="AH162" s="637"/>
      <c r="AI162" s="637"/>
      <c r="AJ162" s="637"/>
      <c r="AK162" s="637"/>
      <c r="AL162" s="637"/>
      <c r="AM162" s="637"/>
      <c r="AN162" s="637"/>
      <c r="AO162" s="674" t="str">
        <f>IF(AO44="","",AO44)</f>
        <v/>
      </c>
      <c r="AP162" s="675"/>
      <c r="AQ162" s="675"/>
      <c r="AR162" s="675"/>
      <c r="AS162" s="675"/>
      <c r="AT162" s="675"/>
      <c r="AU162" s="691"/>
      <c r="AV162" s="637"/>
      <c r="AW162" s="637"/>
      <c r="AX162" s="637"/>
      <c r="AY162" s="637"/>
      <c r="AZ162" s="637"/>
      <c r="BA162" s="637"/>
      <c r="BB162" s="637"/>
      <c r="BC162" s="674" t="str">
        <f>IF(BC44="","",BC44)</f>
        <v/>
      </c>
      <c r="BD162" s="675"/>
      <c r="BE162" s="675"/>
      <c r="BF162" s="675"/>
      <c r="BG162" s="675"/>
      <c r="BH162" s="675"/>
      <c r="BI162" s="691"/>
      <c r="BJ162" s="637"/>
      <c r="BK162" s="637"/>
      <c r="BL162" s="637"/>
      <c r="BM162" s="637"/>
      <c r="BN162" s="637"/>
      <c r="BO162" s="637"/>
      <c r="BP162" s="637"/>
      <c r="BQ162" s="674" t="str">
        <f>IF(BQ44="","",BQ44)</f>
        <v/>
      </c>
      <c r="BR162" s="675"/>
      <c r="BS162" s="675"/>
      <c r="BT162" s="675"/>
      <c r="BU162" s="675"/>
      <c r="BV162" s="675"/>
      <c r="BW162" s="691"/>
      <c r="BZ162" s="95"/>
      <c r="CA162" s="112"/>
      <c r="CB162" s="92"/>
      <c r="CC162" s="686"/>
      <c r="CD162" s="687"/>
      <c r="CE162" s="688"/>
      <c r="CF162" s="637"/>
      <c r="CG162" s="637"/>
      <c r="CH162" s="637"/>
      <c r="CI162" s="637"/>
      <c r="CJ162" s="637"/>
      <c r="CK162" s="637"/>
      <c r="CL162" s="637"/>
      <c r="CM162" s="674" t="str">
        <f>IF(M44="","",M44)</f>
        <v/>
      </c>
      <c r="CN162" s="675"/>
      <c r="CO162" s="675"/>
      <c r="CP162" s="675"/>
      <c r="CQ162" s="675"/>
      <c r="CR162" s="675"/>
      <c r="CS162" s="691"/>
      <c r="CT162" s="637"/>
      <c r="CU162" s="637"/>
      <c r="CV162" s="637"/>
      <c r="CW162" s="637"/>
      <c r="CX162" s="637"/>
      <c r="CY162" s="637"/>
      <c r="CZ162" s="637"/>
      <c r="DA162" s="674" t="str">
        <f>IF(AA44="","",AA44)</f>
        <v/>
      </c>
      <c r="DB162" s="675"/>
      <c r="DC162" s="675"/>
      <c r="DD162" s="675"/>
      <c r="DE162" s="675"/>
      <c r="DF162" s="675"/>
      <c r="DG162" s="691"/>
      <c r="DH162" s="637"/>
      <c r="DI162" s="637"/>
      <c r="DJ162" s="637"/>
      <c r="DK162" s="637"/>
      <c r="DL162" s="637"/>
      <c r="DM162" s="637"/>
      <c r="DN162" s="637"/>
      <c r="DO162" s="674" t="str">
        <f>IF(AO44="","",AO44)</f>
        <v/>
      </c>
      <c r="DP162" s="675"/>
      <c r="DQ162" s="675"/>
      <c r="DR162" s="675"/>
      <c r="DS162" s="675"/>
      <c r="DT162" s="675"/>
      <c r="DU162" s="691"/>
      <c r="DV162" s="637"/>
      <c r="DW162" s="637"/>
      <c r="DX162" s="637"/>
      <c r="DY162" s="637"/>
      <c r="DZ162" s="637"/>
      <c r="EA162" s="637"/>
      <c r="EB162" s="637"/>
      <c r="EC162" s="674" t="str">
        <f>IF(BC44="","",BC44)</f>
        <v/>
      </c>
      <c r="ED162" s="675"/>
      <c r="EE162" s="675"/>
      <c r="EF162" s="675"/>
      <c r="EG162" s="675"/>
      <c r="EH162" s="675"/>
      <c r="EI162" s="691"/>
      <c r="EJ162" s="637"/>
      <c r="EK162" s="637"/>
      <c r="EL162" s="637"/>
      <c r="EM162" s="637"/>
      <c r="EN162" s="637"/>
      <c r="EO162" s="637"/>
      <c r="EP162" s="637"/>
      <c r="EQ162" s="674" t="str">
        <f>IF(BQ44="","",BQ44)</f>
        <v/>
      </c>
      <c r="ER162" s="675"/>
      <c r="ES162" s="675"/>
      <c r="ET162" s="675"/>
      <c r="EU162" s="675"/>
      <c r="EV162" s="675"/>
      <c r="EW162" s="691"/>
    </row>
    <row r="163" spans="1:153" ht="9" customHeight="1" thickBot="1">
      <c r="A163" s="112"/>
      <c r="B163" s="92"/>
      <c r="C163" s="686"/>
      <c r="D163" s="687"/>
      <c r="E163" s="688"/>
      <c r="F163" s="637"/>
      <c r="G163" s="637"/>
      <c r="H163" s="637"/>
      <c r="I163" s="637"/>
      <c r="J163" s="637"/>
      <c r="K163" s="637"/>
      <c r="L163" s="637"/>
      <c r="M163" s="674"/>
      <c r="N163" s="675"/>
      <c r="O163" s="675"/>
      <c r="P163" s="675"/>
      <c r="Q163" s="675"/>
      <c r="R163" s="675"/>
      <c r="S163" s="691"/>
      <c r="T163" s="637"/>
      <c r="U163" s="637"/>
      <c r="V163" s="637"/>
      <c r="W163" s="637"/>
      <c r="X163" s="637"/>
      <c r="Y163" s="637"/>
      <c r="Z163" s="637"/>
      <c r="AA163" s="674"/>
      <c r="AB163" s="675"/>
      <c r="AC163" s="675"/>
      <c r="AD163" s="675"/>
      <c r="AE163" s="675"/>
      <c r="AF163" s="675"/>
      <c r="AG163" s="691"/>
      <c r="AH163" s="637"/>
      <c r="AI163" s="637"/>
      <c r="AJ163" s="637"/>
      <c r="AK163" s="637"/>
      <c r="AL163" s="637"/>
      <c r="AM163" s="637"/>
      <c r="AN163" s="637"/>
      <c r="AO163" s="674"/>
      <c r="AP163" s="675"/>
      <c r="AQ163" s="675"/>
      <c r="AR163" s="675"/>
      <c r="AS163" s="675"/>
      <c r="AT163" s="675"/>
      <c r="AU163" s="691"/>
      <c r="AV163" s="637"/>
      <c r="AW163" s="637"/>
      <c r="AX163" s="637"/>
      <c r="AY163" s="637"/>
      <c r="AZ163" s="637"/>
      <c r="BA163" s="637"/>
      <c r="BB163" s="637"/>
      <c r="BC163" s="674"/>
      <c r="BD163" s="675"/>
      <c r="BE163" s="675"/>
      <c r="BF163" s="675"/>
      <c r="BG163" s="675"/>
      <c r="BH163" s="675"/>
      <c r="BI163" s="691"/>
      <c r="BJ163" s="637"/>
      <c r="BK163" s="637"/>
      <c r="BL163" s="637"/>
      <c r="BM163" s="637"/>
      <c r="BN163" s="637"/>
      <c r="BO163" s="637"/>
      <c r="BP163" s="637"/>
      <c r="BQ163" s="674"/>
      <c r="BR163" s="675"/>
      <c r="BS163" s="675"/>
      <c r="BT163" s="675"/>
      <c r="BU163" s="675"/>
      <c r="BV163" s="675"/>
      <c r="BW163" s="691"/>
      <c r="BZ163" s="95"/>
      <c r="CA163" s="112"/>
      <c r="CB163" s="92"/>
      <c r="CC163" s="686"/>
      <c r="CD163" s="687"/>
      <c r="CE163" s="688"/>
      <c r="CF163" s="637"/>
      <c r="CG163" s="637"/>
      <c r="CH163" s="637"/>
      <c r="CI163" s="637"/>
      <c r="CJ163" s="637"/>
      <c r="CK163" s="637"/>
      <c r="CL163" s="637"/>
      <c r="CM163" s="674"/>
      <c r="CN163" s="675"/>
      <c r="CO163" s="675"/>
      <c r="CP163" s="675"/>
      <c r="CQ163" s="675"/>
      <c r="CR163" s="675"/>
      <c r="CS163" s="691"/>
      <c r="CT163" s="637"/>
      <c r="CU163" s="637"/>
      <c r="CV163" s="637"/>
      <c r="CW163" s="637"/>
      <c r="CX163" s="637"/>
      <c r="CY163" s="637"/>
      <c r="CZ163" s="637"/>
      <c r="DA163" s="674"/>
      <c r="DB163" s="675"/>
      <c r="DC163" s="675"/>
      <c r="DD163" s="675"/>
      <c r="DE163" s="675"/>
      <c r="DF163" s="675"/>
      <c r="DG163" s="691"/>
      <c r="DH163" s="637"/>
      <c r="DI163" s="637"/>
      <c r="DJ163" s="637"/>
      <c r="DK163" s="637"/>
      <c r="DL163" s="637"/>
      <c r="DM163" s="637"/>
      <c r="DN163" s="637"/>
      <c r="DO163" s="674"/>
      <c r="DP163" s="675"/>
      <c r="DQ163" s="675"/>
      <c r="DR163" s="675"/>
      <c r="DS163" s="675"/>
      <c r="DT163" s="675"/>
      <c r="DU163" s="691"/>
      <c r="DV163" s="637"/>
      <c r="DW163" s="637"/>
      <c r="DX163" s="637"/>
      <c r="DY163" s="637"/>
      <c r="DZ163" s="637"/>
      <c r="EA163" s="637"/>
      <c r="EB163" s="637"/>
      <c r="EC163" s="674"/>
      <c r="ED163" s="675"/>
      <c r="EE163" s="675"/>
      <c r="EF163" s="675"/>
      <c r="EG163" s="675"/>
      <c r="EH163" s="675"/>
      <c r="EI163" s="691"/>
      <c r="EJ163" s="637"/>
      <c r="EK163" s="637"/>
      <c r="EL163" s="637"/>
      <c r="EM163" s="637"/>
      <c r="EN163" s="637"/>
      <c r="EO163" s="637"/>
      <c r="EP163" s="637"/>
      <c r="EQ163" s="674"/>
      <c r="ER163" s="675"/>
      <c r="ES163" s="675"/>
      <c r="ET163" s="675"/>
      <c r="EU163" s="675"/>
      <c r="EV163" s="675"/>
      <c r="EW163" s="691"/>
    </row>
    <row r="164" spans="1:153" ht="9" customHeight="1" thickBot="1">
      <c r="A164" s="112"/>
      <c r="B164" s="92"/>
      <c r="C164" s="686"/>
      <c r="D164" s="687"/>
      <c r="E164" s="688"/>
      <c r="F164" s="637"/>
      <c r="G164" s="637"/>
      <c r="H164" s="637"/>
      <c r="I164" s="637"/>
      <c r="J164" s="637"/>
      <c r="K164" s="637"/>
      <c r="L164" s="637"/>
      <c r="M164" s="674"/>
      <c r="N164" s="675"/>
      <c r="O164" s="675"/>
      <c r="P164" s="675"/>
      <c r="Q164" s="675"/>
      <c r="R164" s="675"/>
      <c r="S164" s="691"/>
      <c r="T164" s="637"/>
      <c r="U164" s="637"/>
      <c r="V164" s="637"/>
      <c r="W164" s="637"/>
      <c r="X164" s="637"/>
      <c r="Y164" s="637"/>
      <c r="Z164" s="637"/>
      <c r="AA164" s="674"/>
      <c r="AB164" s="675"/>
      <c r="AC164" s="675"/>
      <c r="AD164" s="675"/>
      <c r="AE164" s="675"/>
      <c r="AF164" s="675"/>
      <c r="AG164" s="691"/>
      <c r="AH164" s="637"/>
      <c r="AI164" s="637"/>
      <c r="AJ164" s="637"/>
      <c r="AK164" s="637"/>
      <c r="AL164" s="637"/>
      <c r="AM164" s="637"/>
      <c r="AN164" s="637"/>
      <c r="AO164" s="674"/>
      <c r="AP164" s="675"/>
      <c r="AQ164" s="675"/>
      <c r="AR164" s="675"/>
      <c r="AS164" s="675"/>
      <c r="AT164" s="675"/>
      <c r="AU164" s="691"/>
      <c r="AV164" s="637"/>
      <c r="AW164" s="637"/>
      <c r="AX164" s="637"/>
      <c r="AY164" s="637"/>
      <c r="AZ164" s="637"/>
      <c r="BA164" s="637"/>
      <c r="BB164" s="637"/>
      <c r="BC164" s="674"/>
      <c r="BD164" s="675"/>
      <c r="BE164" s="675"/>
      <c r="BF164" s="675"/>
      <c r="BG164" s="675"/>
      <c r="BH164" s="675"/>
      <c r="BI164" s="691"/>
      <c r="BJ164" s="637"/>
      <c r="BK164" s="637"/>
      <c r="BL164" s="637"/>
      <c r="BM164" s="637"/>
      <c r="BN164" s="637"/>
      <c r="BO164" s="637"/>
      <c r="BP164" s="637"/>
      <c r="BQ164" s="674"/>
      <c r="BR164" s="675"/>
      <c r="BS164" s="675"/>
      <c r="BT164" s="675"/>
      <c r="BU164" s="675"/>
      <c r="BV164" s="675"/>
      <c r="BW164" s="691"/>
      <c r="BZ164" s="95"/>
      <c r="CA164" s="112"/>
      <c r="CB164" s="92"/>
      <c r="CC164" s="686"/>
      <c r="CD164" s="687"/>
      <c r="CE164" s="688"/>
      <c r="CF164" s="637"/>
      <c r="CG164" s="637"/>
      <c r="CH164" s="637"/>
      <c r="CI164" s="637"/>
      <c r="CJ164" s="637"/>
      <c r="CK164" s="637"/>
      <c r="CL164" s="637"/>
      <c r="CM164" s="674"/>
      <c r="CN164" s="675"/>
      <c r="CO164" s="675"/>
      <c r="CP164" s="675"/>
      <c r="CQ164" s="675"/>
      <c r="CR164" s="675"/>
      <c r="CS164" s="691"/>
      <c r="CT164" s="637"/>
      <c r="CU164" s="637"/>
      <c r="CV164" s="637"/>
      <c r="CW164" s="637"/>
      <c r="CX164" s="637"/>
      <c r="CY164" s="637"/>
      <c r="CZ164" s="637"/>
      <c r="DA164" s="674"/>
      <c r="DB164" s="675"/>
      <c r="DC164" s="675"/>
      <c r="DD164" s="675"/>
      <c r="DE164" s="675"/>
      <c r="DF164" s="675"/>
      <c r="DG164" s="691"/>
      <c r="DH164" s="637"/>
      <c r="DI164" s="637"/>
      <c r="DJ164" s="637"/>
      <c r="DK164" s="637"/>
      <c r="DL164" s="637"/>
      <c r="DM164" s="637"/>
      <c r="DN164" s="637"/>
      <c r="DO164" s="674"/>
      <c r="DP164" s="675"/>
      <c r="DQ164" s="675"/>
      <c r="DR164" s="675"/>
      <c r="DS164" s="675"/>
      <c r="DT164" s="675"/>
      <c r="DU164" s="691"/>
      <c r="DV164" s="637"/>
      <c r="DW164" s="637"/>
      <c r="DX164" s="637"/>
      <c r="DY164" s="637"/>
      <c r="DZ164" s="637"/>
      <c r="EA164" s="637"/>
      <c r="EB164" s="637"/>
      <c r="EC164" s="674"/>
      <c r="ED164" s="675"/>
      <c r="EE164" s="675"/>
      <c r="EF164" s="675"/>
      <c r="EG164" s="675"/>
      <c r="EH164" s="675"/>
      <c r="EI164" s="691"/>
      <c r="EJ164" s="637"/>
      <c r="EK164" s="637"/>
      <c r="EL164" s="637"/>
      <c r="EM164" s="637"/>
      <c r="EN164" s="637"/>
      <c r="EO164" s="637"/>
      <c r="EP164" s="637"/>
      <c r="EQ164" s="674"/>
      <c r="ER164" s="675"/>
      <c r="ES164" s="675"/>
      <c r="ET164" s="675"/>
      <c r="EU164" s="675"/>
      <c r="EV164" s="675"/>
      <c r="EW164" s="691"/>
    </row>
    <row r="165" spans="1:153" ht="9" customHeight="1" thickBot="1">
      <c r="A165" s="112"/>
      <c r="B165" s="92"/>
      <c r="C165" s="686"/>
      <c r="D165" s="687"/>
      <c r="E165" s="688"/>
      <c r="F165" s="637"/>
      <c r="G165" s="637"/>
      <c r="H165" s="637"/>
      <c r="I165" s="637"/>
      <c r="J165" s="637"/>
      <c r="K165" s="637"/>
      <c r="L165" s="637"/>
      <c r="M165" s="676"/>
      <c r="N165" s="677"/>
      <c r="O165" s="677"/>
      <c r="P165" s="677"/>
      <c r="Q165" s="677"/>
      <c r="R165" s="677"/>
      <c r="S165" s="692"/>
      <c r="T165" s="637"/>
      <c r="U165" s="637"/>
      <c r="V165" s="637"/>
      <c r="W165" s="637"/>
      <c r="X165" s="637"/>
      <c r="Y165" s="637"/>
      <c r="Z165" s="637"/>
      <c r="AA165" s="676"/>
      <c r="AB165" s="677"/>
      <c r="AC165" s="677"/>
      <c r="AD165" s="677"/>
      <c r="AE165" s="677"/>
      <c r="AF165" s="677"/>
      <c r="AG165" s="692"/>
      <c r="AH165" s="637"/>
      <c r="AI165" s="637"/>
      <c r="AJ165" s="637"/>
      <c r="AK165" s="637"/>
      <c r="AL165" s="637"/>
      <c r="AM165" s="637"/>
      <c r="AN165" s="637"/>
      <c r="AO165" s="676"/>
      <c r="AP165" s="677"/>
      <c r="AQ165" s="677"/>
      <c r="AR165" s="677"/>
      <c r="AS165" s="677"/>
      <c r="AT165" s="677"/>
      <c r="AU165" s="692"/>
      <c r="AV165" s="637"/>
      <c r="AW165" s="637"/>
      <c r="AX165" s="637"/>
      <c r="AY165" s="637"/>
      <c r="AZ165" s="637"/>
      <c r="BA165" s="637"/>
      <c r="BB165" s="637"/>
      <c r="BC165" s="676"/>
      <c r="BD165" s="677"/>
      <c r="BE165" s="677"/>
      <c r="BF165" s="677"/>
      <c r="BG165" s="677"/>
      <c r="BH165" s="677"/>
      <c r="BI165" s="692"/>
      <c r="BJ165" s="637"/>
      <c r="BK165" s="637"/>
      <c r="BL165" s="637"/>
      <c r="BM165" s="637"/>
      <c r="BN165" s="637"/>
      <c r="BO165" s="637"/>
      <c r="BP165" s="637"/>
      <c r="BQ165" s="676"/>
      <c r="BR165" s="677"/>
      <c r="BS165" s="677"/>
      <c r="BT165" s="677"/>
      <c r="BU165" s="677"/>
      <c r="BV165" s="677"/>
      <c r="BW165" s="692"/>
      <c r="BZ165" s="95"/>
      <c r="CA165" s="112"/>
      <c r="CB165" s="92"/>
      <c r="CC165" s="686"/>
      <c r="CD165" s="687"/>
      <c r="CE165" s="688"/>
      <c r="CF165" s="637"/>
      <c r="CG165" s="637"/>
      <c r="CH165" s="637"/>
      <c r="CI165" s="637"/>
      <c r="CJ165" s="637"/>
      <c r="CK165" s="637"/>
      <c r="CL165" s="637"/>
      <c r="CM165" s="676"/>
      <c r="CN165" s="677"/>
      <c r="CO165" s="677"/>
      <c r="CP165" s="677"/>
      <c r="CQ165" s="677"/>
      <c r="CR165" s="677"/>
      <c r="CS165" s="692"/>
      <c r="CT165" s="637"/>
      <c r="CU165" s="637"/>
      <c r="CV165" s="637"/>
      <c r="CW165" s="637"/>
      <c r="CX165" s="637"/>
      <c r="CY165" s="637"/>
      <c r="CZ165" s="637"/>
      <c r="DA165" s="676"/>
      <c r="DB165" s="677"/>
      <c r="DC165" s="677"/>
      <c r="DD165" s="677"/>
      <c r="DE165" s="677"/>
      <c r="DF165" s="677"/>
      <c r="DG165" s="692"/>
      <c r="DH165" s="637"/>
      <c r="DI165" s="637"/>
      <c r="DJ165" s="637"/>
      <c r="DK165" s="637"/>
      <c r="DL165" s="637"/>
      <c r="DM165" s="637"/>
      <c r="DN165" s="637"/>
      <c r="DO165" s="676"/>
      <c r="DP165" s="677"/>
      <c r="DQ165" s="677"/>
      <c r="DR165" s="677"/>
      <c r="DS165" s="677"/>
      <c r="DT165" s="677"/>
      <c r="DU165" s="692"/>
      <c r="DV165" s="637"/>
      <c r="DW165" s="637"/>
      <c r="DX165" s="637"/>
      <c r="DY165" s="637"/>
      <c r="DZ165" s="637"/>
      <c r="EA165" s="637"/>
      <c r="EB165" s="637"/>
      <c r="EC165" s="676"/>
      <c r="ED165" s="677"/>
      <c r="EE165" s="677"/>
      <c r="EF165" s="677"/>
      <c r="EG165" s="677"/>
      <c r="EH165" s="677"/>
      <c r="EI165" s="692"/>
      <c r="EJ165" s="637"/>
      <c r="EK165" s="637"/>
      <c r="EL165" s="637"/>
      <c r="EM165" s="637"/>
      <c r="EN165" s="637"/>
      <c r="EO165" s="637"/>
      <c r="EP165" s="637"/>
      <c r="EQ165" s="676"/>
      <c r="ER165" s="677"/>
      <c r="ES165" s="677"/>
      <c r="ET165" s="677"/>
      <c r="EU165" s="677"/>
      <c r="EV165" s="677"/>
      <c r="EW165" s="692"/>
    </row>
    <row r="166" spans="1:153" ht="9" customHeight="1" thickBot="1">
      <c r="A166" s="112"/>
      <c r="B166" s="92"/>
      <c r="C166" s="686" t="s">
        <v>146</v>
      </c>
      <c r="D166" s="687" t="s">
        <v>147</v>
      </c>
      <c r="E166" s="688" t="s">
        <v>148</v>
      </c>
      <c r="F166" s="682" t="s">
        <v>260</v>
      </c>
      <c r="G166" s="637"/>
      <c r="H166" s="637"/>
      <c r="I166" s="637"/>
      <c r="J166" s="637"/>
      <c r="K166" s="637"/>
      <c r="L166" s="637"/>
      <c r="M166" s="108"/>
      <c r="N166" s="105"/>
      <c r="O166" s="105"/>
      <c r="P166" s="105"/>
      <c r="Q166" s="105"/>
      <c r="R166" s="105"/>
      <c r="S166" s="117"/>
      <c r="T166" s="682" t="s">
        <v>261</v>
      </c>
      <c r="U166" s="637"/>
      <c r="V166" s="637"/>
      <c r="W166" s="637"/>
      <c r="X166" s="637"/>
      <c r="Y166" s="637"/>
      <c r="Z166" s="637"/>
      <c r="AA166" s="115"/>
      <c r="AB166" s="116"/>
      <c r="AC166" s="116"/>
      <c r="AD166" s="116"/>
      <c r="AE166" s="116"/>
      <c r="AF166" s="103" t="s">
        <v>11</v>
      </c>
      <c r="AG166" s="102"/>
      <c r="AH166" s="103"/>
      <c r="AI166" s="103"/>
      <c r="AJ166" s="103" t="s">
        <v>12</v>
      </c>
      <c r="AK166" s="102"/>
      <c r="AL166" s="103"/>
      <c r="AM166" s="103"/>
      <c r="AN166" s="104" t="s">
        <v>43</v>
      </c>
      <c r="AO166" s="682" t="s">
        <v>262</v>
      </c>
      <c r="AP166" s="637"/>
      <c r="AQ166" s="637"/>
      <c r="AR166" s="637"/>
      <c r="AS166" s="637"/>
      <c r="AT166" s="637"/>
      <c r="AU166" s="637"/>
      <c r="AV166" s="108"/>
      <c r="AW166" s="105"/>
      <c r="AX166" s="105"/>
      <c r="AY166" s="105"/>
      <c r="AZ166" s="105"/>
      <c r="BA166" s="105"/>
      <c r="BB166" s="117"/>
      <c r="BC166" s="682" t="s">
        <v>263</v>
      </c>
      <c r="BD166" s="637"/>
      <c r="BE166" s="637"/>
      <c r="BF166" s="637"/>
      <c r="BG166" s="637"/>
      <c r="BH166" s="637"/>
      <c r="BI166" s="637"/>
      <c r="BJ166" s="102"/>
      <c r="BK166" s="103"/>
      <c r="BL166" s="103"/>
      <c r="BM166" s="103"/>
      <c r="BN166" s="103"/>
      <c r="BO166" s="103"/>
      <c r="BP166" s="103"/>
      <c r="BQ166" s="103"/>
      <c r="BR166" s="103"/>
      <c r="BS166" s="103"/>
      <c r="BT166" s="103"/>
      <c r="BU166" s="103"/>
      <c r="BV166" s="103"/>
      <c r="BW166" s="104" t="s">
        <v>131</v>
      </c>
      <c r="BZ166" s="95"/>
      <c r="CA166" s="112"/>
      <c r="CB166" s="92"/>
      <c r="CC166" s="686" t="s">
        <v>146</v>
      </c>
      <c r="CD166" s="687" t="s">
        <v>147</v>
      </c>
      <c r="CE166" s="688" t="s">
        <v>148</v>
      </c>
      <c r="CF166" s="682" t="s">
        <v>260</v>
      </c>
      <c r="CG166" s="637"/>
      <c r="CH166" s="637"/>
      <c r="CI166" s="637"/>
      <c r="CJ166" s="637"/>
      <c r="CK166" s="637"/>
      <c r="CL166" s="637"/>
      <c r="CM166" s="108"/>
      <c r="CN166" s="105"/>
      <c r="CO166" s="105"/>
      <c r="CP166" s="105"/>
      <c r="CQ166" s="105"/>
      <c r="CR166" s="105"/>
      <c r="CS166" s="117"/>
      <c r="CT166" s="682" t="s">
        <v>261</v>
      </c>
      <c r="CU166" s="637"/>
      <c r="CV166" s="637"/>
      <c r="CW166" s="637"/>
      <c r="CX166" s="637"/>
      <c r="CY166" s="637"/>
      <c r="CZ166" s="637"/>
      <c r="DA166" s="115"/>
      <c r="DB166" s="116"/>
      <c r="DC166" s="116"/>
      <c r="DD166" s="116"/>
      <c r="DE166" s="116"/>
      <c r="DF166" s="103" t="s">
        <v>11</v>
      </c>
      <c r="DG166" s="115"/>
      <c r="DH166" s="116"/>
      <c r="DI166" s="116"/>
      <c r="DJ166" s="103" t="s">
        <v>12</v>
      </c>
      <c r="DK166" s="115"/>
      <c r="DL166" s="116"/>
      <c r="DM166" s="116"/>
      <c r="DN166" s="104" t="s">
        <v>43</v>
      </c>
      <c r="DO166" s="682" t="s">
        <v>262</v>
      </c>
      <c r="DP166" s="637"/>
      <c r="DQ166" s="637"/>
      <c r="DR166" s="637"/>
      <c r="DS166" s="637"/>
      <c r="DT166" s="637"/>
      <c r="DU166" s="637"/>
      <c r="DV166" s="108"/>
      <c r="DW166" s="105"/>
      <c r="DX166" s="105"/>
      <c r="DY166" s="105"/>
      <c r="DZ166" s="105"/>
      <c r="EA166" s="105"/>
      <c r="EB166" s="117"/>
      <c r="EC166" s="682" t="s">
        <v>263</v>
      </c>
      <c r="ED166" s="637"/>
      <c r="EE166" s="637"/>
      <c r="EF166" s="637"/>
      <c r="EG166" s="637"/>
      <c r="EH166" s="637"/>
      <c r="EI166" s="637"/>
      <c r="EJ166" s="115"/>
      <c r="EK166" s="116"/>
      <c r="EL166" s="116"/>
      <c r="EM166" s="116"/>
      <c r="EN166" s="116"/>
      <c r="EO166" s="116"/>
      <c r="EP166" s="116"/>
      <c r="EQ166" s="116"/>
      <c r="ER166" s="116"/>
      <c r="ES166" s="116"/>
      <c r="ET166" s="116"/>
      <c r="EU166" s="116"/>
      <c r="EV166" s="116"/>
      <c r="EW166" s="104" t="s">
        <v>131</v>
      </c>
    </row>
    <row r="167" spans="1:153" ht="9" customHeight="1" thickBot="1">
      <c r="A167" s="112"/>
      <c r="B167" s="92"/>
      <c r="C167" s="686"/>
      <c r="D167" s="687"/>
      <c r="E167" s="688"/>
      <c r="F167" s="637"/>
      <c r="G167" s="637"/>
      <c r="H167" s="637"/>
      <c r="I167" s="637"/>
      <c r="J167" s="637"/>
      <c r="K167" s="637"/>
      <c r="L167" s="637"/>
      <c r="M167" s="674" t="str">
        <f>IF(M49="","",M49)</f>
        <v/>
      </c>
      <c r="N167" s="675"/>
      <c r="O167" s="675"/>
      <c r="P167" s="675"/>
      <c r="Q167" s="675"/>
      <c r="R167" s="675"/>
      <c r="S167" s="691"/>
      <c r="T167" s="637"/>
      <c r="U167" s="637"/>
      <c r="V167" s="637"/>
      <c r="W167" s="637"/>
      <c r="X167" s="637"/>
      <c r="Y167" s="637"/>
      <c r="Z167" s="637"/>
      <c r="AA167" s="701" t="str">
        <f>IF(AA49="","",AA49)</f>
        <v/>
      </c>
      <c r="AB167" s="702"/>
      <c r="AC167" s="702"/>
      <c r="AD167" s="702"/>
      <c r="AE167" s="702"/>
      <c r="AF167" s="702"/>
      <c r="AG167" s="671" t="str">
        <f>IF(AG49="","",AG49)</f>
        <v/>
      </c>
      <c r="AH167" s="431"/>
      <c r="AI167" s="431"/>
      <c r="AJ167" s="431"/>
      <c r="AK167" s="671" t="str">
        <f>IF(AK49="","",AK49)</f>
        <v/>
      </c>
      <c r="AL167" s="431"/>
      <c r="AM167" s="431"/>
      <c r="AN167" s="673"/>
      <c r="AO167" s="637"/>
      <c r="AP167" s="637"/>
      <c r="AQ167" s="637"/>
      <c r="AR167" s="637"/>
      <c r="AS167" s="637"/>
      <c r="AT167" s="637"/>
      <c r="AU167" s="637"/>
      <c r="AV167" s="674" t="str">
        <f>IF(AV49="","",AV49)</f>
        <v/>
      </c>
      <c r="AW167" s="675"/>
      <c r="AX167" s="675"/>
      <c r="AY167" s="675"/>
      <c r="AZ167" s="675"/>
      <c r="BA167" s="675"/>
      <c r="BB167" s="691"/>
      <c r="BC167" s="637"/>
      <c r="BD167" s="637"/>
      <c r="BE167" s="637"/>
      <c r="BF167" s="637"/>
      <c r="BG167" s="637"/>
      <c r="BH167" s="637"/>
      <c r="BI167" s="637"/>
      <c r="BJ167" s="674" t="str">
        <f>IF(BJ49="","",BJ49)</f>
        <v/>
      </c>
      <c r="BK167" s="675"/>
      <c r="BL167" s="675"/>
      <c r="BM167" s="675"/>
      <c r="BN167" s="675"/>
      <c r="BO167" s="675"/>
      <c r="BP167" s="675"/>
      <c r="BQ167" s="675"/>
      <c r="BR167" s="675"/>
      <c r="BS167" s="675"/>
      <c r="BT167" s="675"/>
      <c r="BU167" s="675"/>
      <c r="BV167" s="675"/>
      <c r="BW167" s="691"/>
      <c r="BZ167" s="95"/>
      <c r="CA167" s="112"/>
      <c r="CB167" s="92"/>
      <c r="CC167" s="686"/>
      <c r="CD167" s="687"/>
      <c r="CE167" s="688"/>
      <c r="CF167" s="637"/>
      <c r="CG167" s="637"/>
      <c r="CH167" s="637"/>
      <c r="CI167" s="637"/>
      <c r="CJ167" s="637"/>
      <c r="CK167" s="637"/>
      <c r="CL167" s="637"/>
      <c r="CM167" s="674" t="str">
        <f>IF(M49="","",M49)</f>
        <v/>
      </c>
      <c r="CN167" s="675"/>
      <c r="CO167" s="675"/>
      <c r="CP167" s="675"/>
      <c r="CQ167" s="675"/>
      <c r="CR167" s="675"/>
      <c r="CS167" s="691"/>
      <c r="CT167" s="637"/>
      <c r="CU167" s="637"/>
      <c r="CV167" s="637"/>
      <c r="CW167" s="637"/>
      <c r="CX167" s="637"/>
      <c r="CY167" s="637"/>
      <c r="CZ167" s="637"/>
      <c r="DA167" s="701" t="str">
        <f>IF(AA49="","",AA49)</f>
        <v/>
      </c>
      <c r="DB167" s="702"/>
      <c r="DC167" s="702"/>
      <c r="DD167" s="702"/>
      <c r="DE167" s="702"/>
      <c r="DF167" s="702"/>
      <c r="DG167" s="671" t="str">
        <f>IF(AG49="","",AG49)</f>
        <v/>
      </c>
      <c r="DH167" s="431"/>
      <c r="DI167" s="431"/>
      <c r="DJ167" s="431"/>
      <c r="DK167" s="671" t="str">
        <f>IF(AK49="","",AK49)</f>
        <v/>
      </c>
      <c r="DL167" s="431"/>
      <c r="DM167" s="431"/>
      <c r="DN167" s="673"/>
      <c r="DO167" s="637"/>
      <c r="DP167" s="637"/>
      <c r="DQ167" s="637"/>
      <c r="DR167" s="637"/>
      <c r="DS167" s="637"/>
      <c r="DT167" s="637"/>
      <c r="DU167" s="637"/>
      <c r="DV167" s="674" t="str">
        <f>IF(AV49="","",AV49)</f>
        <v/>
      </c>
      <c r="DW167" s="675"/>
      <c r="DX167" s="675"/>
      <c r="DY167" s="675"/>
      <c r="DZ167" s="675"/>
      <c r="EA167" s="675"/>
      <c r="EB167" s="691"/>
      <c r="EC167" s="637"/>
      <c r="ED167" s="637"/>
      <c r="EE167" s="637"/>
      <c r="EF167" s="637"/>
      <c r="EG167" s="637"/>
      <c r="EH167" s="637"/>
      <c r="EI167" s="637"/>
      <c r="EJ167" s="674" t="str">
        <f>IF(BJ49="","",BJ49)</f>
        <v/>
      </c>
      <c r="EK167" s="675"/>
      <c r="EL167" s="675"/>
      <c r="EM167" s="675"/>
      <c r="EN167" s="675"/>
      <c r="EO167" s="675"/>
      <c r="EP167" s="675"/>
      <c r="EQ167" s="675"/>
      <c r="ER167" s="675"/>
      <c r="ES167" s="675"/>
      <c r="ET167" s="675"/>
      <c r="EU167" s="675"/>
      <c r="EV167" s="675"/>
      <c r="EW167" s="691"/>
    </row>
    <row r="168" spans="1:153" ht="9" customHeight="1" thickBot="1">
      <c r="A168" s="112"/>
      <c r="B168" s="92"/>
      <c r="C168" s="686"/>
      <c r="D168" s="687"/>
      <c r="E168" s="688"/>
      <c r="F168" s="637"/>
      <c r="G168" s="637"/>
      <c r="H168" s="637"/>
      <c r="I168" s="637"/>
      <c r="J168" s="637"/>
      <c r="K168" s="637"/>
      <c r="L168" s="637"/>
      <c r="M168" s="674"/>
      <c r="N168" s="675"/>
      <c r="O168" s="675"/>
      <c r="P168" s="675"/>
      <c r="Q168" s="675"/>
      <c r="R168" s="675"/>
      <c r="S168" s="691"/>
      <c r="T168" s="637"/>
      <c r="U168" s="637"/>
      <c r="V168" s="637"/>
      <c r="W168" s="637"/>
      <c r="X168" s="637"/>
      <c r="Y168" s="637"/>
      <c r="Z168" s="637"/>
      <c r="AA168" s="701"/>
      <c r="AB168" s="702"/>
      <c r="AC168" s="702"/>
      <c r="AD168" s="702"/>
      <c r="AE168" s="702"/>
      <c r="AF168" s="702"/>
      <c r="AG168" s="671"/>
      <c r="AH168" s="431"/>
      <c r="AI168" s="431"/>
      <c r="AJ168" s="431"/>
      <c r="AK168" s="671"/>
      <c r="AL168" s="431"/>
      <c r="AM168" s="431"/>
      <c r="AN168" s="673"/>
      <c r="AO168" s="637"/>
      <c r="AP168" s="637"/>
      <c r="AQ168" s="637"/>
      <c r="AR168" s="637"/>
      <c r="AS168" s="637"/>
      <c r="AT168" s="637"/>
      <c r="AU168" s="637"/>
      <c r="AV168" s="674"/>
      <c r="AW168" s="675"/>
      <c r="AX168" s="675"/>
      <c r="AY168" s="675"/>
      <c r="AZ168" s="675"/>
      <c r="BA168" s="675"/>
      <c r="BB168" s="691"/>
      <c r="BC168" s="637"/>
      <c r="BD168" s="637"/>
      <c r="BE168" s="637"/>
      <c r="BF168" s="637"/>
      <c r="BG168" s="637"/>
      <c r="BH168" s="637"/>
      <c r="BI168" s="637"/>
      <c r="BJ168" s="674"/>
      <c r="BK168" s="675"/>
      <c r="BL168" s="675"/>
      <c r="BM168" s="675"/>
      <c r="BN168" s="675"/>
      <c r="BO168" s="675"/>
      <c r="BP168" s="675"/>
      <c r="BQ168" s="675"/>
      <c r="BR168" s="675"/>
      <c r="BS168" s="675"/>
      <c r="BT168" s="675"/>
      <c r="BU168" s="675"/>
      <c r="BV168" s="675"/>
      <c r="BW168" s="691"/>
      <c r="BZ168" s="95"/>
      <c r="CA168" s="112"/>
      <c r="CB168" s="92"/>
      <c r="CC168" s="686"/>
      <c r="CD168" s="687"/>
      <c r="CE168" s="688"/>
      <c r="CF168" s="637"/>
      <c r="CG168" s="637"/>
      <c r="CH168" s="637"/>
      <c r="CI168" s="637"/>
      <c r="CJ168" s="637"/>
      <c r="CK168" s="637"/>
      <c r="CL168" s="637"/>
      <c r="CM168" s="674"/>
      <c r="CN168" s="675"/>
      <c r="CO168" s="675"/>
      <c r="CP168" s="675"/>
      <c r="CQ168" s="675"/>
      <c r="CR168" s="675"/>
      <c r="CS168" s="691"/>
      <c r="CT168" s="637"/>
      <c r="CU168" s="637"/>
      <c r="CV168" s="637"/>
      <c r="CW168" s="637"/>
      <c r="CX168" s="637"/>
      <c r="CY168" s="637"/>
      <c r="CZ168" s="637"/>
      <c r="DA168" s="701"/>
      <c r="DB168" s="702"/>
      <c r="DC168" s="702"/>
      <c r="DD168" s="702"/>
      <c r="DE168" s="702"/>
      <c r="DF168" s="702"/>
      <c r="DG168" s="671"/>
      <c r="DH168" s="431"/>
      <c r="DI168" s="431"/>
      <c r="DJ168" s="431"/>
      <c r="DK168" s="671"/>
      <c r="DL168" s="431"/>
      <c r="DM168" s="431"/>
      <c r="DN168" s="673"/>
      <c r="DO168" s="637"/>
      <c r="DP168" s="637"/>
      <c r="DQ168" s="637"/>
      <c r="DR168" s="637"/>
      <c r="DS168" s="637"/>
      <c r="DT168" s="637"/>
      <c r="DU168" s="637"/>
      <c r="DV168" s="674"/>
      <c r="DW168" s="675"/>
      <c r="DX168" s="675"/>
      <c r="DY168" s="675"/>
      <c r="DZ168" s="675"/>
      <c r="EA168" s="675"/>
      <c r="EB168" s="691"/>
      <c r="EC168" s="637"/>
      <c r="ED168" s="637"/>
      <c r="EE168" s="637"/>
      <c r="EF168" s="637"/>
      <c r="EG168" s="637"/>
      <c r="EH168" s="637"/>
      <c r="EI168" s="637"/>
      <c r="EJ168" s="674"/>
      <c r="EK168" s="675"/>
      <c r="EL168" s="675"/>
      <c r="EM168" s="675"/>
      <c r="EN168" s="675"/>
      <c r="EO168" s="675"/>
      <c r="EP168" s="675"/>
      <c r="EQ168" s="675"/>
      <c r="ER168" s="675"/>
      <c r="ES168" s="675"/>
      <c r="ET168" s="675"/>
      <c r="EU168" s="675"/>
      <c r="EV168" s="675"/>
      <c r="EW168" s="691"/>
    </row>
    <row r="169" spans="1:153" ht="9" customHeight="1" thickBot="1">
      <c r="A169" s="101"/>
      <c r="B169" s="92"/>
      <c r="C169" s="686"/>
      <c r="D169" s="687"/>
      <c r="E169" s="688"/>
      <c r="F169" s="637"/>
      <c r="G169" s="637"/>
      <c r="H169" s="637"/>
      <c r="I169" s="637"/>
      <c r="J169" s="637"/>
      <c r="K169" s="637"/>
      <c r="L169" s="637"/>
      <c r="M169" s="674"/>
      <c r="N169" s="675"/>
      <c r="O169" s="675"/>
      <c r="P169" s="675"/>
      <c r="Q169" s="675"/>
      <c r="R169" s="675"/>
      <c r="S169" s="691"/>
      <c r="T169" s="637"/>
      <c r="U169" s="637"/>
      <c r="V169" s="637"/>
      <c r="W169" s="637"/>
      <c r="X169" s="637"/>
      <c r="Y169" s="637"/>
      <c r="Z169" s="637"/>
      <c r="AA169" s="701"/>
      <c r="AB169" s="702"/>
      <c r="AC169" s="702"/>
      <c r="AD169" s="702"/>
      <c r="AE169" s="702"/>
      <c r="AF169" s="702"/>
      <c r="AG169" s="671"/>
      <c r="AH169" s="431"/>
      <c r="AI169" s="431"/>
      <c r="AJ169" s="431"/>
      <c r="AK169" s="671"/>
      <c r="AL169" s="431"/>
      <c r="AM169" s="431"/>
      <c r="AN169" s="673"/>
      <c r="AO169" s="637"/>
      <c r="AP169" s="637"/>
      <c r="AQ169" s="637"/>
      <c r="AR169" s="637"/>
      <c r="AS169" s="637"/>
      <c r="AT169" s="637"/>
      <c r="AU169" s="637"/>
      <c r="AV169" s="674"/>
      <c r="AW169" s="675"/>
      <c r="AX169" s="675"/>
      <c r="AY169" s="675"/>
      <c r="AZ169" s="675"/>
      <c r="BA169" s="675"/>
      <c r="BB169" s="691"/>
      <c r="BC169" s="637"/>
      <c r="BD169" s="637"/>
      <c r="BE169" s="637"/>
      <c r="BF169" s="637"/>
      <c r="BG169" s="637"/>
      <c r="BH169" s="637"/>
      <c r="BI169" s="637"/>
      <c r="BJ169" s="674"/>
      <c r="BK169" s="675"/>
      <c r="BL169" s="675"/>
      <c r="BM169" s="675"/>
      <c r="BN169" s="675"/>
      <c r="BO169" s="675"/>
      <c r="BP169" s="675"/>
      <c r="BQ169" s="675"/>
      <c r="BR169" s="675"/>
      <c r="BS169" s="675"/>
      <c r="BT169" s="675"/>
      <c r="BU169" s="675"/>
      <c r="BV169" s="675"/>
      <c r="BW169" s="691"/>
      <c r="BZ169" s="95"/>
      <c r="CA169" s="101"/>
      <c r="CB169" s="92"/>
      <c r="CC169" s="686"/>
      <c r="CD169" s="687"/>
      <c r="CE169" s="688"/>
      <c r="CF169" s="637"/>
      <c r="CG169" s="637"/>
      <c r="CH169" s="637"/>
      <c r="CI169" s="637"/>
      <c r="CJ169" s="637"/>
      <c r="CK169" s="637"/>
      <c r="CL169" s="637"/>
      <c r="CM169" s="674"/>
      <c r="CN169" s="675"/>
      <c r="CO169" s="675"/>
      <c r="CP169" s="675"/>
      <c r="CQ169" s="675"/>
      <c r="CR169" s="675"/>
      <c r="CS169" s="691"/>
      <c r="CT169" s="637"/>
      <c r="CU169" s="637"/>
      <c r="CV169" s="637"/>
      <c r="CW169" s="637"/>
      <c r="CX169" s="637"/>
      <c r="CY169" s="637"/>
      <c r="CZ169" s="637"/>
      <c r="DA169" s="701"/>
      <c r="DB169" s="702"/>
      <c r="DC169" s="702"/>
      <c r="DD169" s="702"/>
      <c r="DE169" s="702"/>
      <c r="DF169" s="702"/>
      <c r="DG169" s="671"/>
      <c r="DH169" s="431"/>
      <c r="DI169" s="431"/>
      <c r="DJ169" s="431"/>
      <c r="DK169" s="671"/>
      <c r="DL169" s="431"/>
      <c r="DM169" s="431"/>
      <c r="DN169" s="673"/>
      <c r="DO169" s="637"/>
      <c r="DP169" s="637"/>
      <c r="DQ169" s="637"/>
      <c r="DR169" s="637"/>
      <c r="DS169" s="637"/>
      <c r="DT169" s="637"/>
      <c r="DU169" s="637"/>
      <c r="DV169" s="674"/>
      <c r="DW169" s="675"/>
      <c r="DX169" s="675"/>
      <c r="DY169" s="675"/>
      <c r="DZ169" s="675"/>
      <c r="EA169" s="675"/>
      <c r="EB169" s="691"/>
      <c r="EC169" s="637"/>
      <c r="ED169" s="637"/>
      <c r="EE169" s="637"/>
      <c r="EF169" s="637"/>
      <c r="EG169" s="637"/>
      <c r="EH169" s="637"/>
      <c r="EI169" s="637"/>
      <c r="EJ169" s="674"/>
      <c r="EK169" s="675"/>
      <c r="EL169" s="675"/>
      <c r="EM169" s="675"/>
      <c r="EN169" s="675"/>
      <c r="EO169" s="675"/>
      <c r="EP169" s="675"/>
      <c r="EQ169" s="675"/>
      <c r="ER169" s="675"/>
      <c r="ES169" s="675"/>
      <c r="ET169" s="675"/>
      <c r="EU169" s="675"/>
      <c r="EV169" s="675"/>
      <c r="EW169" s="691"/>
    </row>
    <row r="170" spans="1:153" ht="9" customHeight="1" thickBot="1">
      <c r="A170" s="92"/>
      <c r="B170" s="92"/>
      <c r="C170" s="686"/>
      <c r="D170" s="687"/>
      <c r="E170" s="688"/>
      <c r="F170" s="637"/>
      <c r="G170" s="637"/>
      <c r="H170" s="637"/>
      <c r="I170" s="637"/>
      <c r="J170" s="637"/>
      <c r="K170" s="637"/>
      <c r="L170" s="637"/>
      <c r="M170" s="676"/>
      <c r="N170" s="677"/>
      <c r="O170" s="677"/>
      <c r="P170" s="677"/>
      <c r="Q170" s="677"/>
      <c r="R170" s="677"/>
      <c r="S170" s="692"/>
      <c r="T170" s="637"/>
      <c r="U170" s="637"/>
      <c r="V170" s="637"/>
      <c r="W170" s="637"/>
      <c r="X170" s="637"/>
      <c r="Y170" s="637"/>
      <c r="Z170" s="637"/>
      <c r="AA170" s="703"/>
      <c r="AB170" s="704"/>
      <c r="AC170" s="704"/>
      <c r="AD170" s="704"/>
      <c r="AE170" s="704"/>
      <c r="AF170" s="704"/>
      <c r="AG170" s="627"/>
      <c r="AH170" s="672"/>
      <c r="AI170" s="672"/>
      <c r="AJ170" s="672"/>
      <c r="AK170" s="627"/>
      <c r="AL170" s="672"/>
      <c r="AM170" s="672"/>
      <c r="AN170" s="628"/>
      <c r="AO170" s="637"/>
      <c r="AP170" s="637"/>
      <c r="AQ170" s="637"/>
      <c r="AR170" s="637"/>
      <c r="AS170" s="637"/>
      <c r="AT170" s="637"/>
      <c r="AU170" s="637"/>
      <c r="AV170" s="676"/>
      <c r="AW170" s="677"/>
      <c r="AX170" s="677"/>
      <c r="AY170" s="677"/>
      <c r="AZ170" s="677"/>
      <c r="BA170" s="677"/>
      <c r="BB170" s="692"/>
      <c r="BC170" s="637"/>
      <c r="BD170" s="637"/>
      <c r="BE170" s="637"/>
      <c r="BF170" s="637"/>
      <c r="BG170" s="637"/>
      <c r="BH170" s="637"/>
      <c r="BI170" s="637"/>
      <c r="BJ170" s="676"/>
      <c r="BK170" s="677"/>
      <c r="BL170" s="677"/>
      <c r="BM170" s="677"/>
      <c r="BN170" s="677"/>
      <c r="BO170" s="677"/>
      <c r="BP170" s="677"/>
      <c r="BQ170" s="677"/>
      <c r="BR170" s="677"/>
      <c r="BS170" s="677"/>
      <c r="BT170" s="677"/>
      <c r="BU170" s="677"/>
      <c r="BV170" s="677"/>
      <c r="BW170" s="692"/>
      <c r="BZ170" s="95"/>
      <c r="CA170" s="92"/>
      <c r="CB170" s="92"/>
      <c r="CC170" s="686"/>
      <c r="CD170" s="687"/>
      <c r="CE170" s="688"/>
      <c r="CF170" s="637"/>
      <c r="CG170" s="637"/>
      <c r="CH170" s="637"/>
      <c r="CI170" s="637"/>
      <c r="CJ170" s="637"/>
      <c r="CK170" s="637"/>
      <c r="CL170" s="637"/>
      <c r="CM170" s="676"/>
      <c r="CN170" s="677"/>
      <c r="CO170" s="677"/>
      <c r="CP170" s="677"/>
      <c r="CQ170" s="677"/>
      <c r="CR170" s="677"/>
      <c r="CS170" s="692"/>
      <c r="CT170" s="637"/>
      <c r="CU170" s="637"/>
      <c r="CV170" s="637"/>
      <c r="CW170" s="637"/>
      <c r="CX170" s="637"/>
      <c r="CY170" s="637"/>
      <c r="CZ170" s="637"/>
      <c r="DA170" s="703"/>
      <c r="DB170" s="704"/>
      <c r="DC170" s="704"/>
      <c r="DD170" s="704"/>
      <c r="DE170" s="704"/>
      <c r="DF170" s="704"/>
      <c r="DG170" s="627"/>
      <c r="DH170" s="672"/>
      <c r="DI170" s="672"/>
      <c r="DJ170" s="672"/>
      <c r="DK170" s="627"/>
      <c r="DL170" s="672"/>
      <c r="DM170" s="672"/>
      <c r="DN170" s="628"/>
      <c r="DO170" s="637"/>
      <c r="DP170" s="637"/>
      <c r="DQ170" s="637"/>
      <c r="DR170" s="637"/>
      <c r="DS170" s="637"/>
      <c r="DT170" s="637"/>
      <c r="DU170" s="637"/>
      <c r="DV170" s="676"/>
      <c r="DW170" s="677"/>
      <c r="DX170" s="677"/>
      <c r="DY170" s="677"/>
      <c r="DZ170" s="677"/>
      <c r="EA170" s="677"/>
      <c r="EB170" s="692"/>
      <c r="EC170" s="637"/>
      <c r="ED170" s="637"/>
      <c r="EE170" s="637"/>
      <c r="EF170" s="637"/>
      <c r="EG170" s="637"/>
      <c r="EH170" s="637"/>
      <c r="EI170" s="637"/>
      <c r="EJ170" s="676"/>
      <c r="EK170" s="677"/>
      <c r="EL170" s="677"/>
      <c r="EM170" s="677"/>
      <c r="EN170" s="677"/>
      <c r="EO170" s="677"/>
      <c r="EP170" s="677"/>
      <c r="EQ170" s="677"/>
      <c r="ER170" s="677"/>
      <c r="ES170" s="677"/>
      <c r="ET170" s="677"/>
      <c r="EU170" s="677"/>
      <c r="EV170" s="677"/>
      <c r="EW170" s="692"/>
    </row>
    <row r="171" spans="1:153" ht="9" customHeight="1" thickBot="1">
      <c r="A171" s="92"/>
      <c r="B171" s="92"/>
      <c r="C171" s="686"/>
      <c r="D171" s="687"/>
      <c r="E171" s="688"/>
      <c r="F171" s="682" t="s">
        <v>264</v>
      </c>
      <c r="G171" s="637"/>
      <c r="H171" s="637"/>
      <c r="I171" s="637"/>
      <c r="J171" s="637"/>
      <c r="K171" s="637"/>
      <c r="L171" s="637"/>
      <c r="M171" s="115"/>
      <c r="N171" s="116"/>
      <c r="O171" s="116"/>
      <c r="P171" s="116"/>
      <c r="Q171" s="116"/>
      <c r="R171" s="116"/>
      <c r="S171" s="104" t="s">
        <v>131</v>
      </c>
      <c r="T171" s="682" t="s">
        <v>265</v>
      </c>
      <c r="U171" s="637"/>
      <c r="V171" s="637"/>
      <c r="W171" s="637"/>
      <c r="X171" s="637"/>
      <c r="Y171" s="637"/>
      <c r="Z171" s="637"/>
      <c r="AA171" s="115"/>
      <c r="AB171" s="116"/>
      <c r="AC171" s="116"/>
      <c r="AD171" s="116"/>
      <c r="AE171" s="116"/>
      <c r="AF171" s="103" t="s">
        <v>11</v>
      </c>
      <c r="AG171" s="102"/>
      <c r="AH171" s="103"/>
      <c r="AI171" s="103"/>
      <c r="AJ171" s="103" t="s">
        <v>12</v>
      </c>
      <c r="AK171" s="102"/>
      <c r="AL171" s="103"/>
      <c r="AM171" s="103"/>
      <c r="AN171" s="104" t="s">
        <v>43</v>
      </c>
      <c r="AO171" s="682" t="s">
        <v>266</v>
      </c>
      <c r="AP171" s="637"/>
      <c r="AQ171" s="637"/>
      <c r="AR171" s="637"/>
      <c r="AS171" s="637"/>
      <c r="AT171" s="637"/>
      <c r="AU171" s="637"/>
      <c r="AV171" s="115"/>
      <c r="AW171" s="116"/>
      <c r="AX171" s="116"/>
      <c r="AY171" s="116"/>
      <c r="AZ171" s="116"/>
      <c r="BA171" s="116"/>
      <c r="BB171" s="118"/>
      <c r="BC171" s="682" t="s">
        <v>233</v>
      </c>
      <c r="BD171" s="637"/>
      <c r="BE171" s="637"/>
      <c r="BF171" s="637"/>
      <c r="BG171" s="637"/>
      <c r="BH171" s="637"/>
      <c r="BI171" s="637"/>
      <c r="BJ171" s="115"/>
      <c r="BK171" s="116"/>
      <c r="BL171" s="116"/>
      <c r="BM171" s="116"/>
      <c r="BN171" s="116"/>
      <c r="BO171" s="116"/>
      <c r="BP171" s="116"/>
      <c r="BQ171" s="116"/>
      <c r="BR171" s="116"/>
      <c r="BS171" s="116"/>
      <c r="BT171" s="116"/>
      <c r="BU171" s="116"/>
      <c r="BV171" s="116"/>
      <c r="BW171" s="104" t="s">
        <v>131</v>
      </c>
      <c r="BZ171" s="95"/>
      <c r="CA171" s="92"/>
      <c r="CB171" s="92"/>
      <c r="CC171" s="686"/>
      <c r="CD171" s="687"/>
      <c r="CE171" s="688"/>
      <c r="CF171" s="682" t="s">
        <v>264</v>
      </c>
      <c r="CG171" s="637"/>
      <c r="CH171" s="637"/>
      <c r="CI171" s="637"/>
      <c r="CJ171" s="637"/>
      <c r="CK171" s="637"/>
      <c r="CL171" s="637"/>
      <c r="CM171" s="115"/>
      <c r="CN171" s="116"/>
      <c r="CO171" s="116"/>
      <c r="CP171" s="116"/>
      <c r="CQ171" s="116"/>
      <c r="CR171" s="116"/>
      <c r="CS171" s="104" t="s">
        <v>131</v>
      </c>
      <c r="CT171" s="682" t="s">
        <v>265</v>
      </c>
      <c r="CU171" s="637"/>
      <c r="CV171" s="637"/>
      <c r="CW171" s="637"/>
      <c r="CX171" s="637"/>
      <c r="CY171" s="637"/>
      <c r="CZ171" s="637"/>
      <c r="DA171" s="115"/>
      <c r="DB171" s="116"/>
      <c r="DC171" s="116"/>
      <c r="DD171" s="116"/>
      <c r="DE171" s="116"/>
      <c r="DF171" s="103" t="s">
        <v>11</v>
      </c>
      <c r="DG171" s="115"/>
      <c r="DH171" s="116"/>
      <c r="DI171" s="116"/>
      <c r="DJ171" s="103" t="s">
        <v>12</v>
      </c>
      <c r="DK171" s="115"/>
      <c r="DL171" s="116"/>
      <c r="DM171" s="116"/>
      <c r="DN171" s="104" t="s">
        <v>43</v>
      </c>
      <c r="DO171" s="682" t="s">
        <v>266</v>
      </c>
      <c r="DP171" s="637"/>
      <c r="DQ171" s="637"/>
      <c r="DR171" s="637"/>
      <c r="DS171" s="637"/>
      <c r="DT171" s="637"/>
      <c r="DU171" s="637"/>
      <c r="DV171" s="108"/>
      <c r="DW171" s="105"/>
      <c r="DX171" s="105"/>
      <c r="DY171" s="105"/>
      <c r="DZ171" s="105"/>
      <c r="EA171" s="105"/>
      <c r="EB171" s="117"/>
      <c r="EC171" s="682" t="s">
        <v>233</v>
      </c>
      <c r="ED171" s="637"/>
      <c r="EE171" s="637"/>
      <c r="EF171" s="637"/>
      <c r="EG171" s="637"/>
      <c r="EH171" s="637"/>
      <c r="EI171" s="637"/>
      <c r="EJ171" s="115"/>
      <c r="EK171" s="116"/>
      <c r="EL171" s="116"/>
      <c r="EM171" s="116"/>
      <c r="EN171" s="116"/>
      <c r="EO171" s="116"/>
      <c r="EP171" s="116"/>
      <c r="EQ171" s="116"/>
      <c r="ER171" s="116"/>
      <c r="ES171" s="116"/>
      <c r="ET171" s="116"/>
      <c r="EU171" s="116"/>
      <c r="EV171" s="116"/>
      <c r="EW171" s="104" t="s">
        <v>131</v>
      </c>
    </row>
    <row r="172" spans="1:153" ht="9" customHeight="1" thickBot="1">
      <c r="A172" s="92"/>
      <c r="B172" s="92"/>
      <c r="C172" s="686"/>
      <c r="D172" s="687"/>
      <c r="E172" s="688"/>
      <c r="F172" s="637"/>
      <c r="G172" s="637"/>
      <c r="H172" s="637"/>
      <c r="I172" s="637"/>
      <c r="J172" s="637"/>
      <c r="K172" s="637"/>
      <c r="L172" s="637"/>
      <c r="M172" s="674" t="str">
        <f>IF(M54="","",M54)</f>
        <v/>
      </c>
      <c r="N172" s="675"/>
      <c r="O172" s="675"/>
      <c r="P172" s="675"/>
      <c r="Q172" s="675"/>
      <c r="R172" s="675"/>
      <c r="S172" s="691"/>
      <c r="T172" s="637"/>
      <c r="U172" s="637"/>
      <c r="V172" s="637"/>
      <c r="W172" s="637"/>
      <c r="X172" s="637"/>
      <c r="Y172" s="637"/>
      <c r="Z172" s="637"/>
      <c r="AA172" s="701" t="str">
        <f>IF(AA54="","",AA54)</f>
        <v/>
      </c>
      <c r="AB172" s="702"/>
      <c r="AC172" s="702"/>
      <c r="AD172" s="702"/>
      <c r="AE172" s="702"/>
      <c r="AF172" s="709"/>
      <c r="AG172" s="671" t="str">
        <f>IF(AG54="","",AG54)</f>
        <v/>
      </c>
      <c r="AH172" s="431"/>
      <c r="AI172" s="431"/>
      <c r="AJ172" s="673"/>
      <c r="AK172" s="671" t="str">
        <f>IF(AK54="","",AK54)</f>
        <v/>
      </c>
      <c r="AL172" s="431"/>
      <c r="AM172" s="431"/>
      <c r="AN172" s="673"/>
      <c r="AO172" s="637"/>
      <c r="AP172" s="637"/>
      <c r="AQ172" s="637"/>
      <c r="AR172" s="637"/>
      <c r="AS172" s="637"/>
      <c r="AT172" s="637"/>
      <c r="AU172" s="637"/>
      <c r="AV172" s="674" t="str">
        <f>IF(AV54="","",AV54)</f>
        <v/>
      </c>
      <c r="AW172" s="675"/>
      <c r="AX172" s="675"/>
      <c r="AY172" s="675"/>
      <c r="AZ172" s="675"/>
      <c r="BA172" s="675"/>
      <c r="BB172" s="691"/>
      <c r="BC172" s="637"/>
      <c r="BD172" s="637"/>
      <c r="BE172" s="637"/>
      <c r="BF172" s="637"/>
      <c r="BG172" s="637"/>
      <c r="BH172" s="637"/>
      <c r="BI172" s="637"/>
      <c r="BJ172" s="674" t="str">
        <f>IF(BJ54="","",BJ54)</f>
        <v/>
      </c>
      <c r="BK172" s="675"/>
      <c r="BL172" s="675"/>
      <c r="BM172" s="675"/>
      <c r="BN172" s="675"/>
      <c r="BO172" s="675"/>
      <c r="BP172" s="675"/>
      <c r="BQ172" s="675"/>
      <c r="BR172" s="675"/>
      <c r="BS172" s="675"/>
      <c r="BT172" s="675"/>
      <c r="BU172" s="675"/>
      <c r="BV172" s="675"/>
      <c r="BW172" s="691"/>
      <c r="BZ172" s="95"/>
      <c r="CA172" s="92"/>
      <c r="CB172" s="92"/>
      <c r="CC172" s="686"/>
      <c r="CD172" s="687"/>
      <c r="CE172" s="688"/>
      <c r="CF172" s="637"/>
      <c r="CG172" s="637"/>
      <c r="CH172" s="637"/>
      <c r="CI172" s="637"/>
      <c r="CJ172" s="637"/>
      <c r="CK172" s="637"/>
      <c r="CL172" s="637"/>
      <c r="CM172" s="674" t="str">
        <f>IF(M54="","",M54)</f>
        <v/>
      </c>
      <c r="CN172" s="675"/>
      <c r="CO172" s="675"/>
      <c r="CP172" s="675"/>
      <c r="CQ172" s="675"/>
      <c r="CR172" s="675"/>
      <c r="CS172" s="691"/>
      <c r="CT172" s="637"/>
      <c r="CU172" s="637"/>
      <c r="CV172" s="637"/>
      <c r="CW172" s="637"/>
      <c r="CX172" s="637"/>
      <c r="CY172" s="637"/>
      <c r="CZ172" s="637"/>
      <c r="DA172" s="701" t="str">
        <f>IF(AA54="","",AA54)</f>
        <v/>
      </c>
      <c r="DB172" s="702"/>
      <c r="DC172" s="702"/>
      <c r="DD172" s="702"/>
      <c r="DE172" s="702"/>
      <c r="DF172" s="702"/>
      <c r="DG172" s="671" t="str">
        <f>IF(AG54="","",AG54)</f>
        <v/>
      </c>
      <c r="DH172" s="431"/>
      <c r="DI172" s="431"/>
      <c r="DJ172" s="431"/>
      <c r="DK172" s="671" t="str">
        <f>IF(AK54="","",AK54)</f>
        <v/>
      </c>
      <c r="DL172" s="431"/>
      <c r="DM172" s="431"/>
      <c r="DN172" s="673"/>
      <c r="DO172" s="637"/>
      <c r="DP172" s="637"/>
      <c r="DQ172" s="637"/>
      <c r="DR172" s="637"/>
      <c r="DS172" s="637"/>
      <c r="DT172" s="637"/>
      <c r="DU172" s="637"/>
      <c r="DV172" s="674" t="str">
        <f>IF(AV54="","",AV54)</f>
        <v/>
      </c>
      <c r="DW172" s="675"/>
      <c r="DX172" s="675"/>
      <c r="DY172" s="675"/>
      <c r="DZ172" s="675"/>
      <c r="EA172" s="675"/>
      <c r="EB172" s="691"/>
      <c r="EC172" s="637"/>
      <c r="ED172" s="637"/>
      <c r="EE172" s="637"/>
      <c r="EF172" s="637"/>
      <c r="EG172" s="637"/>
      <c r="EH172" s="637"/>
      <c r="EI172" s="637"/>
      <c r="EJ172" s="674" t="str">
        <f>IF(BJ54="","",BJ54)</f>
        <v/>
      </c>
      <c r="EK172" s="675"/>
      <c r="EL172" s="675"/>
      <c r="EM172" s="675"/>
      <c r="EN172" s="675"/>
      <c r="EO172" s="675"/>
      <c r="EP172" s="675"/>
      <c r="EQ172" s="675"/>
      <c r="ER172" s="675"/>
      <c r="ES172" s="675"/>
      <c r="ET172" s="675"/>
      <c r="EU172" s="675"/>
      <c r="EV172" s="675"/>
      <c r="EW172" s="691"/>
    </row>
    <row r="173" spans="1:153" ht="9" customHeight="1" thickBot="1">
      <c r="A173" s="112"/>
      <c r="B173" s="92"/>
      <c r="C173" s="686"/>
      <c r="D173" s="687"/>
      <c r="E173" s="688"/>
      <c r="F173" s="637"/>
      <c r="G173" s="637"/>
      <c r="H173" s="637"/>
      <c r="I173" s="637"/>
      <c r="J173" s="637"/>
      <c r="K173" s="637"/>
      <c r="L173" s="637"/>
      <c r="M173" s="674"/>
      <c r="N173" s="675"/>
      <c r="O173" s="675"/>
      <c r="P173" s="675"/>
      <c r="Q173" s="675"/>
      <c r="R173" s="675"/>
      <c r="S173" s="691"/>
      <c r="T173" s="637"/>
      <c r="U173" s="637"/>
      <c r="V173" s="637"/>
      <c r="W173" s="637"/>
      <c r="X173" s="637"/>
      <c r="Y173" s="637"/>
      <c r="Z173" s="637"/>
      <c r="AA173" s="701"/>
      <c r="AB173" s="702"/>
      <c r="AC173" s="702"/>
      <c r="AD173" s="702"/>
      <c r="AE173" s="702"/>
      <c r="AF173" s="709"/>
      <c r="AG173" s="671"/>
      <c r="AH173" s="431"/>
      <c r="AI173" s="431"/>
      <c r="AJ173" s="673"/>
      <c r="AK173" s="671"/>
      <c r="AL173" s="431"/>
      <c r="AM173" s="431"/>
      <c r="AN173" s="673"/>
      <c r="AO173" s="637"/>
      <c r="AP173" s="637"/>
      <c r="AQ173" s="637"/>
      <c r="AR173" s="637"/>
      <c r="AS173" s="637"/>
      <c r="AT173" s="637"/>
      <c r="AU173" s="637"/>
      <c r="AV173" s="674"/>
      <c r="AW173" s="675"/>
      <c r="AX173" s="675"/>
      <c r="AY173" s="675"/>
      <c r="AZ173" s="675"/>
      <c r="BA173" s="675"/>
      <c r="BB173" s="691"/>
      <c r="BC173" s="637"/>
      <c r="BD173" s="637"/>
      <c r="BE173" s="637"/>
      <c r="BF173" s="637"/>
      <c r="BG173" s="637"/>
      <c r="BH173" s="637"/>
      <c r="BI173" s="637"/>
      <c r="BJ173" s="674"/>
      <c r="BK173" s="675"/>
      <c r="BL173" s="675"/>
      <c r="BM173" s="675"/>
      <c r="BN173" s="675"/>
      <c r="BO173" s="675"/>
      <c r="BP173" s="675"/>
      <c r="BQ173" s="675"/>
      <c r="BR173" s="675"/>
      <c r="BS173" s="675"/>
      <c r="BT173" s="675"/>
      <c r="BU173" s="675"/>
      <c r="BV173" s="675"/>
      <c r="BW173" s="691"/>
      <c r="BZ173" s="95"/>
      <c r="CA173" s="112"/>
      <c r="CB173" s="92"/>
      <c r="CC173" s="686"/>
      <c r="CD173" s="687"/>
      <c r="CE173" s="688"/>
      <c r="CF173" s="637"/>
      <c r="CG173" s="637"/>
      <c r="CH173" s="637"/>
      <c r="CI173" s="637"/>
      <c r="CJ173" s="637"/>
      <c r="CK173" s="637"/>
      <c r="CL173" s="637"/>
      <c r="CM173" s="674"/>
      <c r="CN173" s="675"/>
      <c r="CO173" s="675"/>
      <c r="CP173" s="675"/>
      <c r="CQ173" s="675"/>
      <c r="CR173" s="675"/>
      <c r="CS173" s="691"/>
      <c r="CT173" s="637"/>
      <c r="CU173" s="637"/>
      <c r="CV173" s="637"/>
      <c r="CW173" s="637"/>
      <c r="CX173" s="637"/>
      <c r="CY173" s="637"/>
      <c r="CZ173" s="637"/>
      <c r="DA173" s="701"/>
      <c r="DB173" s="702"/>
      <c r="DC173" s="702"/>
      <c r="DD173" s="702"/>
      <c r="DE173" s="702"/>
      <c r="DF173" s="702"/>
      <c r="DG173" s="671"/>
      <c r="DH173" s="431"/>
      <c r="DI173" s="431"/>
      <c r="DJ173" s="431"/>
      <c r="DK173" s="671"/>
      <c r="DL173" s="431"/>
      <c r="DM173" s="431"/>
      <c r="DN173" s="673"/>
      <c r="DO173" s="637"/>
      <c r="DP173" s="637"/>
      <c r="DQ173" s="637"/>
      <c r="DR173" s="637"/>
      <c r="DS173" s="637"/>
      <c r="DT173" s="637"/>
      <c r="DU173" s="637"/>
      <c r="DV173" s="674"/>
      <c r="DW173" s="675"/>
      <c r="DX173" s="675"/>
      <c r="DY173" s="675"/>
      <c r="DZ173" s="675"/>
      <c r="EA173" s="675"/>
      <c r="EB173" s="691"/>
      <c r="EC173" s="637"/>
      <c r="ED173" s="637"/>
      <c r="EE173" s="637"/>
      <c r="EF173" s="637"/>
      <c r="EG173" s="637"/>
      <c r="EH173" s="637"/>
      <c r="EI173" s="637"/>
      <c r="EJ173" s="674"/>
      <c r="EK173" s="675"/>
      <c r="EL173" s="675"/>
      <c r="EM173" s="675"/>
      <c r="EN173" s="675"/>
      <c r="EO173" s="675"/>
      <c r="EP173" s="675"/>
      <c r="EQ173" s="675"/>
      <c r="ER173" s="675"/>
      <c r="ES173" s="675"/>
      <c r="ET173" s="675"/>
      <c r="EU173" s="675"/>
      <c r="EV173" s="675"/>
      <c r="EW173" s="691"/>
    </row>
    <row r="174" spans="1:153" ht="9" customHeight="1" thickBot="1">
      <c r="A174" s="101"/>
      <c r="B174" s="92"/>
      <c r="C174" s="686"/>
      <c r="D174" s="687"/>
      <c r="E174" s="688"/>
      <c r="F174" s="637"/>
      <c r="G174" s="637"/>
      <c r="H174" s="637"/>
      <c r="I174" s="637"/>
      <c r="J174" s="637"/>
      <c r="K174" s="637"/>
      <c r="L174" s="637"/>
      <c r="M174" s="674"/>
      <c r="N174" s="675"/>
      <c r="O174" s="675"/>
      <c r="P174" s="675"/>
      <c r="Q174" s="675"/>
      <c r="R174" s="675"/>
      <c r="S174" s="691"/>
      <c r="T174" s="637"/>
      <c r="U174" s="637"/>
      <c r="V174" s="637"/>
      <c r="W174" s="637"/>
      <c r="X174" s="637"/>
      <c r="Y174" s="637"/>
      <c r="Z174" s="637"/>
      <c r="AA174" s="701"/>
      <c r="AB174" s="702"/>
      <c r="AC174" s="702"/>
      <c r="AD174" s="702"/>
      <c r="AE174" s="702"/>
      <c r="AF174" s="709"/>
      <c r="AG174" s="671"/>
      <c r="AH174" s="431"/>
      <c r="AI174" s="431"/>
      <c r="AJ174" s="673"/>
      <c r="AK174" s="671"/>
      <c r="AL174" s="431"/>
      <c r="AM174" s="431"/>
      <c r="AN174" s="673"/>
      <c r="AO174" s="637"/>
      <c r="AP174" s="637"/>
      <c r="AQ174" s="637"/>
      <c r="AR174" s="637"/>
      <c r="AS174" s="637"/>
      <c r="AT174" s="637"/>
      <c r="AU174" s="637"/>
      <c r="AV174" s="674"/>
      <c r="AW174" s="675"/>
      <c r="AX174" s="675"/>
      <c r="AY174" s="675"/>
      <c r="AZ174" s="675"/>
      <c r="BA174" s="675"/>
      <c r="BB174" s="691"/>
      <c r="BC174" s="637"/>
      <c r="BD174" s="637"/>
      <c r="BE174" s="637"/>
      <c r="BF174" s="637"/>
      <c r="BG174" s="637"/>
      <c r="BH174" s="637"/>
      <c r="BI174" s="637"/>
      <c r="BJ174" s="674"/>
      <c r="BK174" s="675"/>
      <c r="BL174" s="675"/>
      <c r="BM174" s="675"/>
      <c r="BN174" s="675"/>
      <c r="BO174" s="675"/>
      <c r="BP174" s="675"/>
      <c r="BQ174" s="675"/>
      <c r="BR174" s="675"/>
      <c r="BS174" s="675"/>
      <c r="BT174" s="675"/>
      <c r="BU174" s="675"/>
      <c r="BV174" s="675"/>
      <c r="BW174" s="691"/>
      <c r="BZ174" s="95"/>
      <c r="CA174" s="101"/>
      <c r="CB174" s="92"/>
      <c r="CC174" s="686"/>
      <c r="CD174" s="687"/>
      <c r="CE174" s="688"/>
      <c r="CF174" s="637"/>
      <c r="CG174" s="637"/>
      <c r="CH174" s="637"/>
      <c r="CI174" s="637"/>
      <c r="CJ174" s="637"/>
      <c r="CK174" s="637"/>
      <c r="CL174" s="637"/>
      <c r="CM174" s="674"/>
      <c r="CN174" s="675"/>
      <c r="CO174" s="675"/>
      <c r="CP174" s="675"/>
      <c r="CQ174" s="675"/>
      <c r="CR174" s="675"/>
      <c r="CS174" s="691"/>
      <c r="CT174" s="637"/>
      <c r="CU174" s="637"/>
      <c r="CV174" s="637"/>
      <c r="CW174" s="637"/>
      <c r="CX174" s="637"/>
      <c r="CY174" s="637"/>
      <c r="CZ174" s="637"/>
      <c r="DA174" s="701"/>
      <c r="DB174" s="702"/>
      <c r="DC174" s="702"/>
      <c r="DD174" s="702"/>
      <c r="DE174" s="702"/>
      <c r="DF174" s="702"/>
      <c r="DG174" s="671"/>
      <c r="DH174" s="431"/>
      <c r="DI174" s="431"/>
      <c r="DJ174" s="431"/>
      <c r="DK174" s="671"/>
      <c r="DL174" s="431"/>
      <c r="DM174" s="431"/>
      <c r="DN174" s="673"/>
      <c r="DO174" s="637"/>
      <c r="DP174" s="637"/>
      <c r="DQ174" s="637"/>
      <c r="DR174" s="637"/>
      <c r="DS174" s="637"/>
      <c r="DT174" s="637"/>
      <c r="DU174" s="637"/>
      <c r="DV174" s="674"/>
      <c r="DW174" s="675"/>
      <c r="DX174" s="675"/>
      <c r="DY174" s="675"/>
      <c r="DZ174" s="675"/>
      <c r="EA174" s="675"/>
      <c r="EB174" s="691"/>
      <c r="EC174" s="637"/>
      <c r="ED174" s="637"/>
      <c r="EE174" s="637"/>
      <c r="EF174" s="637"/>
      <c r="EG174" s="637"/>
      <c r="EH174" s="637"/>
      <c r="EI174" s="637"/>
      <c r="EJ174" s="674"/>
      <c r="EK174" s="675"/>
      <c r="EL174" s="675"/>
      <c r="EM174" s="675"/>
      <c r="EN174" s="675"/>
      <c r="EO174" s="675"/>
      <c r="EP174" s="675"/>
      <c r="EQ174" s="675"/>
      <c r="ER174" s="675"/>
      <c r="ES174" s="675"/>
      <c r="ET174" s="675"/>
      <c r="EU174" s="675"/>
      <c r="EV174" s="675"/>
      <c r="EW174" s="691"/>
    </row>
    <row r="175" spans="1:153" ht="9" customHeight="1" thickBot="1">
      <c r="A175" s="92"/>
      <c r="B175" s="92"/>
      <c r="C175" s="686"/>
      <c r="D175" s="687"/>
      <c r="E175" s="688"/>
      <c r="F175" s="637"/>
      <c r="G175" s="637"/>
      <c r="H175" s="637"/>
      <c r="I175" s="637"/>
      <c r="J175" s="637"/>
      <c r="K175" s="637"/>
      <c r="L175" s="637"/>
      <c r="M175" s="676"/>
      <c r="N175" s="677"/>
      <c r="O175" s="677"/>
      <c r="P175" s="677"/>
      <c r="Q175" s="677"/>
      <c r="R175" s="677"/>
      <c r="S175" s="692"/>
      <c r="T175" s="637"/>
      <c r="U175" s="637"/>
      <c r="V175" s="637"/>
      <c r="W175" s="637"/>
      <c r="X175" s="637"/>
      <c r="Y175" s="637"/>
      <c r="Z175" s="637"/>
      <c r="AA175" s="703"/>
      <c r="AB175" s="704"/>
      <c r="AC175" s="704"/>
      <c r="AD175" s="704"/>
      <c r="AE175" s="704"/>
      <c r="AF175" s="710"/>
      <c r="AG175" s="627"/>
      <c r="AH175" s="672"/>
      <c r="AI175" s="672"/>
      <c r="AJ175" s="628"/>
      <c r="AK175" s="627"/>
      <c r="AL175" s="672"/>
      <c r="AM175" s="672"/>
      <c r="AN175" s="628"/>
      <c r="AO175" s="637"/>
      <c r="AP175" s="637"/>
      <c r="AQ175" s="637"/>
      <c r="AR175" s="637"/>
      <c r="AS175" s="637"/>
      <c r="AT175" s="637"/>
      <c r="AU175" s="637"/>
      <c r="AV175" s="676"/>
      <c r="AW175" s="677"/>
      <c r="AX175" s="677"/>
      <c r="AY175" s="677"/>
      <c r="AZ175" s="677"/>
      <c r="BA175" s="677"/>
      <c r="BB175" s="692"/>
      <c r="BC175" s="637"/>
      <c r="BD175" s="637"/>
      <c r="BE175" s="637"/>
      <c r="BF175" s="637"/>
      <c r="BG175" s="637"/>
      <c r="BH175" s="637"/>
      <c r="BI175" s="637"/>
      <c r="BJ175" s="676"/>
      <c r="BK175" s="677"/>
      <c r="BL175" s="677"/>
      <c r="BM175" s="677"/>
      <c r="BN175" s="677"/>
      <c r="BO175" s="677"/>
      <c r="BP175" s="677"/>
      <c r="BQ175" s="677"/>
      <c r="BR175" s="677"/>
      <c r="BS175" s="677"/>
      <c r="BT175" s="677"/>
      <c r="BU175" s="677"/>
      <c r="BV175" s="677"/>
      <c r="BW175" s="692"/>
      <c r="BZ175" s="95"/>
      <c r="CA175" s="92"/>
      <c r="CB175" s="92"/>
      <c r="CC175" s="686"/>
      <c r="CD175" s="687"/>
      <c r="CE175" s="688"/>
      <c r="CF175" s="637"/>
      <c r="CG175" s="637"/>
      <c r="CH175" s="637"/>
      <c r="CI175" s="637"/>
      <c r="CJ175" s="637"/>
      <c r="CK175" s="637"/>
      <c r="CL175" s="637"/>
      <c r="CM175" s="676"/>
      <c r="CN175" s="677"/>
      <c r="CO175" s="677"/>
      <c r="CP175" s="677"/>
      <c r="CQ175" s="677"/>
      <c r="CR175" s="677"/>
      <c r="CS175" s="692"/>
      <c r="CT175" s="637"/>
      <c r="CU175" s="637"/>
      <c r="CV175" s="637"/>
      <c r="CW175" s="637"/>
      <c r="CX175" s="637"/>
      <c r="CY175" s="637"/>
      <c r="CZ175" s="637"/>
      <c r="DA175" s="703"/>
      <c r="DB175" s="704"/>
      <c r="DC175" s="704"/>
      <c r="DD175" s="704"/>
      <c r="DE175" s="704"/>
      <c r="DF175" s="704"/>
      <c r="DG175" s="627"/>
      <c r="DH175" s="672"/>
      <c r="DI175" s="672"/>
      <c r="DJ175" s="672"/>
      <c r="DK175" s="627"/>
      <c r="DL175" s="672"/>
      <c r="DM175" s="672"/>
      <c r="DN175" s="628"/>
      <c r="DO175" s="637"/>
      <c r="DP175" s="637"/>
      <c r="DQ175" s="637"/>
      <c r="DR175" s="637"/>
      <c r="DS175" s="637"/>
      <c r="DT175" s="637"/>
      <c r="DU175" s="637"/>
      <c r="DV175" s="676"/>
      <c r="DW175" s="677"/>
      <c r="DX175" s="677"/>
      <c r="DY175" s="677"/>
      <c r="DZ175" s="677"/>
      <c r="EA175" s="677"/>
      <c r="EB175" s="692"/>
      <c r="EC175" s="637"/>
      <c r="ED175" s="637"/>
      <c r="EE175" s="637"/>
      <c r="EF175" s="637"/>
      <c r="EG175" s="637"/>
      <c r="EH175" s="637"/>
      <c r="EI175" s="637"/>
      <c r="EJ175" s="676"/>
      <c r="EK175" s="677"/>
      <c r="EL175" s="677"/>
      <c r="EM175" s="677"/>
      <c r="EN175" s="677"/>
      <c r="EO175" s="677"/>
      <c r="EP175" s="677"/>
      <c r="EQ175" s="677"/>
      <c r="ER175" s="677"/>
      <c r="ES175" s="677"/>
      <c r="ET175" s="677"/>
      <c r="EU175" s="677"/>
      <c r="EV175" s="677"/>
      <c r="EW175" s="692"/>
    </row>
    <row r="176" spans="1:153" ht="9" customHeight="1" thickBot="1">
      <c r="A176" s="92"/>
      <c r="B176" s="92"/>
      <c r="C176" s="286" t="s">
        <v>234</v>
      </c>
      <c r="D176" s="287"/>
      <c r="E176" s="292" t="s">
        <v>344</v>
      </c>
      <c r="F176" s="636" t="s">
        <v>7</v>
      </c>
      <c r="G176" s="636"/>
      <c r="H176" s="636"/>
      <c r="I176" s="636"/>
      <c r="J176" s="636"/>
      <c r="K176" s="636"/>
      <c r="L176" s="642" t="str">
        <f>IF(L58="","",L58)</f>
        <v/>
      </c>
      <c r="M176" s="642"/>
      <c r="N176" s="642"/>
      <c r="O176" s="642"/>
      <c r="P176" s="642"/>
      <c r="Q176" s="642"/>
      <c r="R176" s="642"/>
      <c r="S176" s="642"/>
      <c r="T176" s="642"/>
      <c r="U176" s="642"/>
      <c r="V176" s="642"/>
      <c r="W176" s="642"/>
      <c r="X176" s="642"/>
      <c r="Y176" s="642"/>
      <c r="Z176" s="642"/>
      <c r="AA176" s="642"/>
      <c r="AB176" s="642"/>
      <c r="AC176" s="642"/>
      <c r="AD176" s="622" t="s">
        <v>13</v>
      </c>
      <c r="AE176" s="622"/>
      <c r="AF176" s="636" t="str">
        <f>IF(AF58="","",AF58)</f>
        <v/>
      </c>
      <c r="AG176" s="636"/>
      <c r="AH176" s="636"/>
      <c r="AI176" s="636"/>
      <c r="AJ176" s="682" t="s">
        <v>235</v>
      </c>
      <c r="AK176" s="637"/>
      <c r="AL176" s="637"/>
      <c r="AM176" s="637"/>
      <c r="AN176" s="637"/>
      <c r="AO176" s="637"/>
      <c r="AP176" s="102"/>
      <c r="AQ176" s="103"/>
      <c r="AR176" s="103"/>
      <c r="AS176" s="103"/>
      <c r="AT176" s="103"/>
      <c r="AU176" s="103"/>
      <c r="AV176" s="104" t="s">
        <v>131</v>
      </c>
      <c r="AW176" s="646" t="s">
        <v>236</v>
      </c>
      <c r="AX176" s="693"/>
      <c r="AY176" s="693"/>
      <c r="AZ176" s="693"/>
      <c r="BA176" s="693"/>
      <c r="BB176" s="694"/>
      <c r="BC176" s="102"/>
      <c r="BD176" s="103"/>
      <c r="BE176" s="103"/>
      <c r="BF176" s="103"/>
      <c r="BG176" s="103"/>
      <c r="BH176" s="103"/>
      <c r="BI176" s="104" t="s">
        <v>131</v>
      </c>
      <c r="BJ176" s="646" t="s">
        <v>237</v>
      </c>
      <c r="BK176" s="693"/>
      <c r="BL176" s="693"/>
      <c r="BM176" s="693"/>
      <c r="BN176" s="693"/>
      <c r="BO176" s="694"/>
      <c r="BP176" s="102"/>
      <c r="BQ176" s="103"/>
      <c r="BR176" s="103"/>
      <c r="BS176" s="103"/>
      <c r="BT176" s="103"/>
      <c r="BU176" s="103"/>
      <c r="BV176" s="103"/>
      <c r="BW176" s="104" t="s">
        <v>131</v>
      </c>
      <c r="BZ176" s="95"/>
      <c r="CA176" s="92"/>
      <c r="CB176" s="92"/>
      <c r="CC176" s="286" t="s">
        <v>234</v>
      </c>
      <c r="CD176" s="287"/>
      <c r="CE176" s="292" t="s">
        <v>344</v>
      </c>
      <c r="CF176" s="636" t="s">
        <v>7</v>
      </c>
      <c r="CG176" s="636"/>
      <c r="CH176" s="636"/>
      <c r="CI176" s="636"/>
      <c r="CJ176" s="636"/>
      <c r="CK176" s="636"/>
      <c r="CL176" s="642" t="str">
        <f>IF(L58="","",L58)</f>
        <v/>
      </c>
      <c r="CM176" s="642"/>
      <c r="CN176" s="642"/>
      <c r="CO176" s="642"/>
      <c r="CP176" s="642"/>
      <c r="CQ176" s="642"/>
      <c r="CR176" s="642"/>
      <c r="CS176" s="642"/>
      <c r="CT176" s="642"/>
      <c r="CU176" s="642"/>
      <c r="CV176" s="642"/>
      <c r="CW176" s="642"/>
      <c r="CX176" s="642"/>
      <c r="CY176" s="642"/>
      <c r="CZ176" s="642"/>
      <c r="DA176" s="642"/>
      <c r="DB176" s="642"/>
      <c r="DC176" s="642"/>
      <c r="DD176" s="622" t="s">
        <v>13</v>
      </c>
      <c r="DE176" s="622"/>
      <c r="DF176" s="636" t="str">
        <f>IF(AF58="","",AF58)</f>
        <v/>
      </c>
      <c r="DG176" s="636"/>
      <c r="DH176" s="636"/>
      <c r="DI176" s="636"/>
      <c r="DJ176" s="682" t="s">
        <v>235</v>
      </c>
      <c r="DK176" s="637"/>
      <c r="DL176" s="637"/>
      <c r="DM176" s="637"/>
      <c r="DN176" s="637"/>
      <c r="DO176" s="637"/>
      <c r="DP176" s="102"/>
      <c r="DQ176" s="103"/>
      <c r="DR176" s="103"/>
      <c r="DS176" s="103"/>
      <c r="DT176" s="103"/>
      <c r="DU176" s="103"/>
      <c r="DV176" s="104" t="s">
        <v>131</v>
      </c>
      <c r="DW176" s="646" t="s">
        <v>236</v>
      </c>
      <c r="DX176" s="693"/>
      <c r="DY176" s="693"/>
      <c r="DZ176" s="693"/>
      <c r="EA176" s="693"/>
      <c r="EB176" s="694"/>
      <c r="EC176" s="102"/>
      <c r="ED176" s="103"/>
      <c r="EE176" s="103"/>
      <c r="EF176" s="103"/>
      <c r="EG176" s="103"/>
      <c r="EH176" s="103"/>
      <c r="EI176" s="104" t="s">
        <v>131</v>
      </c>
      <c r="EJ176" s="646" t="s">
        <v>237</v>
      </c>
      <c r="EK176" s="693"/>
      <c r="EL176" s="693"/>
      <c r="EM176" s="693"/>
      <c r="EN176" s="693"/>
      <c r="EO176" s="694"/>
      <c r="EP176" s="102"/>
      <c r="EQ176" s="103"/>
      <c r="ER176" s="103"/>
      <c r="ES176" s="103"/>
      <c r="ET176" s="103"/>
      <c r="EU176" s="103"/>
      <c r="EV176" s="103"/>
      <c r="EW176" s="104" t="s">
        <v>131</v>
      </c>
    </row>
    <row r="177" spans="1:153" ht="9" customHeight="1" thickBot="1">
      <c r="A177" s="92"/>
      <c r="B177" s="92"/>
      <c r="C177" s="288"/>
      <c r="D177" s="289"/>
      <c r="E177" s="293"/>
      <c r="F177" s="636"/>
      <c r="G177" s="636"/>
      <c r="H177" s="636"/>
      <c r="I177" s="636"/>
      <c r="J177" s="636"/>
      <c r="K177" s="636"/>
      <c r="L177" s="642"/>
      <c r="M177" s="642"/>
      <c r="N177" s="642"/>
      <c r="O177" s="642"/>
      <c r="P177" s="642"/>
      <c r="Q177" s="642"/>
      <c r="R177" s="642"/>
      <c r="S177" s="642"/>
      <c r="T177" s="642"/>
      <c r="U177" s="642"/>
      <c r="V177" s="642"/>
      <c r="W177" s="642"/>
      <c r="X177" s="642"/>
      <c r="Y177" s="642"/>
      <c r="Z177" s="642"/>
      <c r="AA177" s="642"/>
      <c r="AB177" s="642"/>
      <c r="AC177" s="642"/>
      <c r="AD177" s="622"/>
      <c r="AE177" s="622"/>
      <c r="AF177" s="636"/>
      <c r="AG177" s="636"/>
      <c r="AH177" s="636"/>
      <c r="AI177" s="636"/>
      <c r="AJ177" s="637"/>
      <c r="AK177" s="637"/>
      <c r="AL177" s="637"/>
      <c r="AM177" s="637"/>
      <c r="AN177" s="637"/>
      <c r="AO177" s="637"/>
      <c r="AP177" s="674">
        <f>IF(AP59="","",AP59)</f>
        <v>0</v>
      </c>
      <c r="AQ177" s="675"/>
      <c r="AR177" s="675"/>
      <c r="AS177" s="675"/>
      <c r="AT177" s="675"/>
      <c r="AU177" s="675"/>
      <c r="AV177" s="691"/>
      <c r="AW177" s="695"/>
      <c r="AX177" s="696"/>
      <c r="AY177" s="696"/>
      <c r="AZ177" s="696"/>
      <c r="BA177" s="696"/>
      <c r="BB177" s="697"/>
      <c r="BC177" s="674">
        <f>IF(BC59="","",BC59)</f>
        <v>0</v>
      </c>
      <c r="BD177" s="675"/>
      <c r="BE177" s="675"/>
      <c r="BF177" s="675"/>
      <c r="BG177" s="675"/>
      <c r="BH177" s="675"/>
      <c r="BI177" s="691"/>
      <c r="BJ177" s="695"/>
      <c r="BK177" s="696"/>
      <c r="BL177" s="696"/>
      <c r="BM177" s="696"/>
      <c r="BN177" s="696"/>
      <c r="BO177" s="697"/>
      <c r="BP177" s="674">
        <f>IF(BP59="","",BP59)</f>
        <v>0</v>
      </c>
      <c r="BQ177" s="675"/>
      <c r="BR177" s="675"/>
      <c r="BS177" s="675"/>
      <c r="BT177" s="675"/>
      <c r="BU177" s="675"/>
      <c r="BV177" s="675"/>
      <c r="BW177" s="691"/>
      <c r="BZ177" s="95"/>
      <c r="CA177" s="92"/>
      <c r="CB177" s="92"/>
      <c r="CC177" s="288"/>
      <c r="CD177" s="289"/>
      <c r="CE177" s="293"/>
      <c r="CF177" s="636"/>
      <c r="CG177" s="636"/>
      <c r="CH177" s="636"/>
      <c r="CI177" s="636"/>
      <c r="CJ177" s="636"/>
      <c r="CK177" s="636"/>
      <c r="CL177" s="642"/>
      <c r="CM177" s="642"/>
      <c r="CN177" s="642"/>
      <c r="CO177" s="642"/>
      <c r="CP177" s="642"/>
      <c r="CQ177" s="642"/>
      <c r="CR177" s="642"/>
      <c r="CS177" s="642"/>
      <c r="CT177" s="642"/>
      <c r="CU177" s="642"/>
      <c r="CV177" s="642"/>
      <c r="CW177" s="642"/>
      <c r="CX177" s="642"/>
      <c r="CY177" s="642"/>
      <c r="CZ177" s="642"/>
      <c r="DA177" s="642"/>
      <c r="DB177" s="642"/>
      <c r="DC177" s="642"/>
      <c r="DD177" s="622"/>
      <c r="DE177" s="622"/>
      <c r="DF177" s="636"/>
      <c r="DG177" s="636"/>
      <c r="DH177" s="636"/>
      <c r="DI177" s="636"/>
      <c r="DJ177" s="637"/>
      <c r="DK177" s="637"/>
      <c r="DL177" s="637"/>
      <c r="DM177" s="637"/>
      <c r="DN177" s="637"/>
      <c r="DO177" s="637"/>
      <c r="DP177" s="674">
        <f>IF(AP59="","",AP59)</f>
        <v>0</v>
      </c>
      <c r="DQ177" s="675"/>
      <c r="DR177" s="675"/>
      <c r="DS177" s="675"/>
      <c r="DT177" s="675"/>
      <c r="DU177" s="675"/>
      <c r="DV177" s="691"/>
      <c r="DW177" s="695"/>
      <c r="DX177" s="696"/>
      <c r="DY177" s="696"/>
      <c r="DZ177" s="696"/>
      <c r="EA177" s="696"/>
      <c r="EB177" s="697"/>
      <c r="EC177" s="674">
        <f>IF(BC59="","",BC59)</f>
        <v>0</v>
      </c>
      <c r="ED177" s="675"/>
      <c r="EE177" s="675"/>
      <c r="EF177" s="675"/>
      <c r="EG177" s="675"/>
      <c r="EH177" s="675"/>
      <c r="EI177" s="691"/>
      <c r="EJ177" s="695"/>
      <c r="EK177" s="696"/>
      <c r="EL177" s="696"/>
      <c r="EM177" s="696"/>
      <c r="EN177" s="696"/>
      <c r="EO177" s="697"/>
      <c r="EP177" s="674">
        <f>IF(BP59="","",BP59)</f>
        <v>0</v>
      </c>
      <c r="EQ177" s="675"/>
      <c r="ER177" s="675"/>
      <c r="ES177" s="675"/>
      <c r="ET177" s="675"/>
      <c r="EU177" s="675"/>
      <c r="EV177" s="675"/>
      <c r="EW177" s="691"/>
    </row>
    <row r="178" spans="1:153" ht="9" customHeight="1" thickBot="1">
      <c r="A178" s="92"/>
      <c r="B178" s="92"/>
      <c r="C178" s="288"/>
      <c r="D178" s="289"/>
      <c r="E178" s="293"/>
      <c r="F178" s="636" t="s">
        <v>6</v>
      </c>
      <c r="G178" s="636"/>
      <c r="H178" s="636"/>
      <c r="I178" s="636"/>
      <c r="J178" s="636"/>
      <c r="K178" s="636"/>
      <c r="L178" s="642" t="str">
        <f>IF(L60="","",L60)</f>
        <v/>
      </c>
      <c r="M178" s="642"/>
      <c r="N178" s="642"/>
      <c r="O178" s="642"/>
      <c r="P178" s="642"/>
      <c r="Q178" s="642"/>
      <c r="R178" s="642"/>
      <c r="S178" s="642"/>
      <c r="T178" s="642"/>
      <c r="U178" s="642"/>
      <c r="V178" s="642"/>
      <c r="W178" s="642"/>
      <c r="X178" s="642"/>
      <c r="Y178" s="642"/>
      <c r="Z178" s="642"/>
      <c r="AA178" s="642"/>
      <c r="AB178" s="642"/>
      <c r="AC178" s="642"/>
      <c r="AD178" s="622"/>
      <c r="AE178" s="622"/>
      <c r="AF178" s="636"/>
      <c r="AG178" s="636"/>
      <c r="AH178" s="636"/>
      <c r="AI178" s="636"/>
      <c r="AJ178" s="637"/>
      <c r="AK178" s="637"/>
      <c r="AL178" s="637"/>
      <c r="AM178" s="637"/>
      <c r="AN178" s="637"/>
      <c r="AO178" s="637"/>
      <c r="AP178" s="674"/>
      <c r="AQ178" s="675"/>
      <c r="AR178" s="675"/>
      <c r="AS178" s="675"/>
      <c r="AT178" s="675"/>
      <c r="AU178" s="675"/>
      <c r="AV178" s="691"/>
      <c r="AW178" s="695"/>
      <c r="AX178" s="696"/>
      <c r="AY178" s="696"/>
      <c r="AZ178" s="696"/>
      <c r="BA178" s="696"/>
      <c r="BB178" s="697"/>
      <c r="BC178" s="674"/>
      <c r="BD178" s="675"/>
      <c r="BE178" s="675"/>
      <c r="BF178" s="675"/>
      <c r="BG178" s="675"/>
      <c r="BH178" s="675"/>
      <c r="BI178" s="691"/>
      <c r="BJ178" s="695"/>
      <c r="BK178" s="696"/>
      <c r="BL178" s="696"/>
      <c r="BM178" s="696"/>
      <c r="BN178" s="696"/>
      <c r="BO178" s="697"/>
      <c r="BP178" s="674"/>
      <c r="BQ178" s="675"/>
      <c r="BR178" s="675"/>
      <c r="BS178" s="675"/>
      <c r="BT178" s="675"/>
      <c r="BU178" s="675"/>
      <c r="BV178" s="675"/>
      <c r="BW178" s="691"/>
      <c r="BZ178" s="95"/>
      <c r="CA178" s="92"/>
      <c r="CB178" s="92"/>
      <c r="CC178" s="288"/>
      <c r="CD178" s="289"/>
      <c r="CE178" s="293"/>
      <c r="CF178" s="636" t="s">
        <v>6</v>
      </c>
      <c r="CG178" s="636"/>
      <c r="CH178" s="636"/>
      <c r="CI178" s="636"/>
      <c r="CJ178" s="636"/>
      <c r="CK178" s="636"/>
      <c r="CL178" s="642" t="str">
        <f>IF(L60="","",L60)</f>
        <v/>
      </c>
      <c r="CM178" s="642"/>
      <c r="CN178" s="642"/>
      <c r="CO178" s="642"/>
      <c r="CP178" s="642"/>
      <c r="CQ178" s="642"/>
      <c r="CR178" s="642"/>
      <c r="CS178" s="642"/>
      <c r="CT178" s="642"/>
      <c r="CU178" s="642"/>
      <c r="CV178" s="642"/>
      <c r="CW178" s="642"/>
      <c r="CX178" s="642"/>
      <c r="CY178" s="642"/>
      <c r="CZ178" s="642"/>
      <c r="DA178" s="642"/>
      <c r="DB178" s="642"/>
      <c r="DC178" s="642"/>
      <c r="DD178" s="622"/>
      <c r="DE178" s="622"/>
      <c r="DF178" s="636"/>
      <c r="DG178" s="636"/>
      <c r="DH178" s="636"/>
      <c r="DI178" s="636"/>
      <c r="DJ178" s="637"/>
      <c r="DK178" s="637"/>
      <c r="DL178" s="637"/>
      <c r="DM178" s="637"/>
      <c r="DN178" s="637"/>
      <c r="DO178" s="637"/>
      <c r="DP178" s="674"/>
      <c r="DQ178" s="675"/>
      <c r="DR178" s="675"/>
      <c r="DS178" s="675"/>
      <c r="DT178" s="675"/>
      <c r="DU178" s="675"/>
      <c r="DV178" s="691"/>
      <c r="DW178" s="695"/>
      <c r="DX178" s="696"/>
      <c r="DY178" s="696"/>
      <c r="DZ178" s="696"/>
      <c r="EA178" s="696"/>
      <c r="EB178" s="697"/>
      <c r="EC178" s="674"/>
      <c r="ED178" s="675"/>
      <c r="EE178" s="675"/>
      <c r="EF178" s="675"/>
      <c r="EG178" s="675"/>
      <c r="EH178" s="675"/>
      <c r="EI178" s="691"/>
      <c r="EJ178" s="695"/>
      <c r="EK178" s="696"/>
      <c r="EL178" s="696"/>
      <c r="EM178" s="696"/>
      <c r="EN178" s="696"/>
      <c r="EO178" s="697"/>
      <c r="EP178" s="674"/>
      <c r="EQ178" s="675"/>
      <c r="ER178" s="675"/>
      <c r="ES178" s="675"/>
      <c r="ET178" s="675"/>
      <c r="EU178" s="675"/>
      <c r="EV178" s="675"/>
      <c r="EW178" s="691"/>
    </row>
    <row r="179" spans="1:153" ht="9" customHeight="1" thickBot="1">
      <c r="A179" s="92"/>
      <c r="B179" s="92"/>
      <c r="C179" s="288"/>
      <c r="D179" s="289"/>
      <c r="E179" s="293"/>
      <c r="F179" s="636"/>
      <c r="G179" s="636"/>
      <c r="H179" s="636"/>
      <c r="I179" s="636"/>
      <c r="J179" s="636"/>
      <c r="K179" s="636"/>
      <c r="L179" s="642"/>
      <c r="M179" s="642"/>
      <c r="N179" s="642"/>
      <c r="O179" s="642"/>
      <c r="P179" s="642"/>
      <c r="Q179" s="642"/>
      <c r="R179" s="642"/>
      <c r="S179" s="642"/>
      <c r="T179" s="642"/>
      <c r="U179" s="642"/>
      <c r="V179" s="642"/>
      <c r="W179" s="642"/>
      <c r="X179" s="642"/>
      <c r="Y179" s="642"/>
      <c r="Z179" s="642"/>
      <c r="AA179" s="642"/>
      <c r="AB179" s="642"/>
      <c r="AC179" s="642"/>
      <c r="AD179" s="622"/>
      <c r="AE179" s="622"/>
      <c r="AF179" s="636"/>
      <c r="AG179" s="636"/>
      <c r="AH179" s="636"/>
      <c r="AI179" s="636"/>
      <c r="AJ179" s="637"/>
      <c r="AK179" s="637"/>
      <c r="AL179" s="637"/>
      <c r="AM179" s="637"/>
      <c r="AN179" s="637"/>
      <c r="AO179" s="637"/>
      <c r="AP179" s="674"/>
      <c r="AQ179" s="675"/>
      <c r="AR179" s="675"/>
      <c r="AS179" s="675"/>
      <c r="AT179" s="675"/>
      <c r="AU179" s="675"/>
      <c r="AV179" s="691"/>
      <c r="AW179" s="698"/>
      <c r="AX179" s="699"/>
      <c r="AY179" s="699"/>
      <c r="AZ179" s="699"/>
      <c r="BA179" s="699"/>
      <c r="BB179" s="700"/>
      <c r="BC179" s="674"/>
      <c r="BD179" s="675"/>
      <c r="BE179" s="675"/>
      <c r="BF179" s="675"/>
      <c r="BG179" s="675"/>
      <c r="BH179" s="675"/>
      <c r="BI179" s="691"/>
      <c r="BJ179" s="698"/>
      <c r="BK179" s="699"/>
      <c r="BL179" s="699"/>
      <c r="BM179" s="699"/>
      <c r="BN179" s="699"/>
      <c r="BO179" s="700"/>
      <c r="BP179" s="674"/>
      <c r="BQ179" s="675"/>
      <c r="BR179" s="675"/>
      <c r="BS179" s="675"/>
      <c r="BT179" s="675"/>
      <c r="BU179" s="675"/>
      <c r="BV179" s="675"/>
      <c r="BW179" s="691"/>
      <c r="BZ179" s="95"/>
      <c r="CA179" s="92"/>
      <c r="CB179" s="92"/>
      <c r="CC179" s="288"/>
      <c r="CD179" s="289"/>
      <c r="CE179" s="293"/>
      <c r="CF179" s="636"/>
      <c r="CG179" s="636"/>
      <c r="CH179" s="636"/>
      <c r="CI179" s="636"/>
      <c r="CJ179" s="636"/>
      <c r="CK179" s="636"/>
      <c r="CL179" s="642"/>
      <c r="CM179" s="642"/>
      <c r="CN179" s="642"/>
      <c r="CO179" s="642"/>
      <c r="CP179" s="642"/>
      <c r="CQ179" s="642"/>
      <c r="CR179" s="642"/>
      <c r="CS179" s="642"/>
      <c r="CT179" s="642"/>
      <c r="CU179" s="642"/>
      <c r="CV179" s="642"/>
      <c r="CW179" s="642"/>
      <c r="CX179" s="642"/>
      <c r="CY179" s="642"/>
      <c r="CZ179" s="642"/>
      <c r="DA179" s="642"/>
      <c r="DB179" s="642"/>
      <c r="DC179" s="642"/>
      <c r="DD179" s="622"/>
      <c r="DE179" s="622"/>
      <c r="DF179" s="636"/>
      <c r="DG179" s="636"/>
      <c r="DH179" s="636"/>
      <c r="DI179" s="636"/>
      <c r="DJ179" s="637"/>
      <c r="DK179" s="637"/>
      <c r="DL179" s="637"/>
      <c r="DM179" s="637"/>
      <c r="DN179" s="637"/>
      <c r="DO179" s="637"/>
      <c r="DP179" s="674"/>
      <c r="DQ179" s="675"/>
      <c r="DR179" s="675"/>
      <c r="DS179" s="675"/>
      <c r="DT179" s="675"/>
      <c r="DU179" s="675"/>
      <c r="DV179" s="691"/>
      <c r="DW179" s="698"/>
      <c r="DX179" s="699"/>
      <c r="DY179" s="699"/>
      <c r="DZ179" s="699"/>
      <c r="EA179" s="699"/>
      <c r="EB179" s="700"/>
      <c r="EC179" s="674"/>
      <c r="ED179" s="675"/>
      <c r="EE179" s="675"/>
      <c r="EF179" s="675"/>
      <c r="EG179" s="675"/>
      <c r="EH179" s="675"/>
      <c r="EI179" s="691"/>
      <c r="EJ179" s="698"/>
      <c r="EK179" s="699"/>
      <c r="EL179" s="699"/>
      <c r="EM179" s="699"/>
      <c r="EN179" s="699"/>
      <c r="EO179" s="700"/>
      <c r="EP179" s="674"/>
      <c r="EQ179" s="675"/>
      <c r="ER179" s="675"/>
      <c r="ES179" s="675"/>
      <c r="ET179" s="675"/>
      <c r="EU179" s="675"/>
      <c r="EV179" s="675"/>
      <c r="EW179" s="691"/>
    </row>
    <row r="180" spans="1:153" ht="9" customHeight="1" thickBot="1">
      <c r="A180" s="92"/>
      <c r="B180" s="92"/>
      <c r="C180" s="288"/>
      <c r="D180" s="289"/>
      <c r="E180" s="293"/>
      <c r="F180" s="636"/>
      <c r="G180" s="636"/>
      <c r="H180" s="636"/>
      <c r="I180" s="636"/>
      <c r="J180" s="636"/>
      <c r="K180" s="636"/>
      <c r="L180" s="642"/>
      <c r="M180" s="642"/>
      <c r="N180" s="642"/>
      <c r="O180" s="642"/>
      <c r="P180" s="642"/>
      <c r="Q180" s="642"/>
      <c r="R180" s="642"/>
      <c r="S180" s="642"/>
      <c r="T180" s="642"/>
      <c r="U180" s="642"/>
      <c r="V180" s="642"/>
      <c r="W180" s="642"/>
      <c r="X180" s="642"/>
      <c r="Y180" s="642"/>
      <c r="Z180" s="642"/>
      <c r="AA180" s="642"/>
      <c r="AB180" s="642"/>
      <c r="AC180" s="642"/>
      <c r="AD180" s="622"/>
      <c r="AE180" s="622"/>
      <c r="AF180" s="636"/>
      <c r="AG180" s="636"/>
      <c r="AH180" s="636"/>
      <c r="AI180" s="636"/>
      <c r="AJ180" s="637"/>
      <c r="AK180" s="637"/>
      <c r="AL180" s="637"/>
      <c r="AM180" s="637"/>
      <c r="AN180" s="637"/>
      <c r="AO180" s="637"/>
      <c r="AP180" s="674"/>
      <c r="AQ180" s="675"/>
      <c r="AR180" s="675"/>
      <c r="AS180" s="675"/>
      <c r="AT180" s="675"/>
      <c r="AU180" s="675"/>
      <c r="AV180" s="691"/>
      <c r="AW180" s="646" t="s">
        <v>336</v>
      </c>
      <c r="AX180" s="647"/>
      <c r="AY180" s="647"/>
      <c r="AZ180" s="647"/>
      <c r="BA180" s="647"/>
      <c r="BB180" s="669"/>
      <c r="BC180" s="102"/>
      <c r="BD180" s="103"/>
      <c r="BE180" s="103"/>
      <c r="BF180" s="103"/>
      <c r="BG180" s="103"/>
      <c r="BH180" s="103"/>
      <c r="BI180" s="104" t="s">
        <v>131</v>
      </c>
      <c r="BJ180" s="646" t="s">
        <v>337</v>
      </c>
      <c r="BK180" s="647"/>
      <c r="BL180" s="647"/>
      <c r="BM180" s="647"/>
      <c r="BN180" s="647"/>
      <c r="BO180" s="669"/>
      <c r="BP180" s="132"/>
      <c r="BQ180" s="133"/>
      <c r="BR180" s="133"/>
      <c r="BS180" s="133"/>
      <c r="BT180" s="133"/>
      <c r="BU180" s="133"/>
      <c r="BV180" s="133"/>
      <c r="BW180" s="104" t="s">
        <v>131</v>
      </c>
      <c r="BZ180" s="95"/>
      <c r="CA180" s="92"/>
      <c r="CB180" s="92"/>
      <c r="CC180" s="288"/>
      <c r="CD180" s="289"/>
      <c r="CE180" s="293"/>
      <c r="CF180" s="636"/>
      <c r="CG180" s="636"/>
      <c r="CH180" s="636"/>
      <c r="CI180" s="636"/>
      <c r="CJ180" s="636"/>
      <c r="CK180" s="636"/>
      <c r="CL180" s="642"/>
      <c r="CM180" s="642"/>
      <c r="CN180" s="642"/>
      <c r="CO180" s="642"/>
      <c r="CP180" s="642"/>
      <c r="CQ180" s="642"/>
      <c r="CR180" s="642"/>
      <c r="CS180" s="642"/>
      <c r="CT180" s="642"/>
      <c r="CU180" s="642"/>
      <c r="CV180" s="642"/>
      <c r="CW180" s="642"/>
      <c r="CX180" s="642"/>
      <c r="CY180" s="642"/>
      <c r="CZ180" s="642"/>
      <c r="DA180" s="642"/>
      <c r="DB180" s="642"/>
      <c r="DC180" s="642"/>
      <c r="DD180" s="622"/>
      <c r="DE180" s="622"/>
      <c r="DF180" s="636"/>
      <c r="DG180" s="636"/>
      <c r="DH180" s="636"/>
      <c r="DI180" s="636"/>
      <c r="DJ180" s="637"/>
      <c r="DK180" s="637"/>
      <c r="DL180" s="637"/>
      <c r="DM180" s="637"/>
      <c r="DN180" s="637"/>
      <c r="DO180" s="637"/>
      <c r="DP180" s="674"/>
      <c r="DQ180" s="675"/>
      <c r="DR180" s="675"/>
      <c r="DS180" s="675"/>
      <c r="DT180" s="675"/>
      <c r="DU180" s="675"/>
      <c r="DV180" s="691"/>
      <c r="DW180" s="646" t="s">
        <v>336</v>
      </c>
      <c r="DX180" s="647"/>
      <c r="DY180" s="647"/>
      <c r="DZ180" s="647"/>
      <c r="EA180" s="647"/>
      <c r="EB180" s="669"/>
      <c r="EC180" s="102"/>
      <c r="ED180" s="103"/>
      <c r="EE180" s="103"/>
      <c r="EF180" s="103"/>
      <c r="EG180" s="103"/>
      <c r="EH180" s="103"/>
      <c r="EI180" s="104" t="s">
        <v>131</v>
      </c>
      <c r="EJ180" s="646" t="s">
        <v>337</v>
      </c>
      <c r="EK180" s="647"/>
      <c r="EL180" s="647"/>
      <c r="EM180" s="647"/>
      <c r="EN180" s="647"/>
      <c r="EO180" s="669"/>
      <c r="EP180" s="130"/>
      <c r="EQ180" s="131"/>
      <c r="ER180" s="131"/>
      <c r="ES180" s="131"/>
      <c r="ET180" s="131"/>
      <c r="EU180" s="131"/>
      <c r="EV180" s="131"/>
      <c r="EW180" s="104" t="s">
        <v>131</v>
      </c>
    </row>
    <row r="181" spans="1:153" ht="9" customHeight="1" thickBot="1">
      <c r="A181" s="92"/>
      <c r="B181" s="92"/>
      <c r="C181" s="288"/>
      <c r="D181" s="289"/>
      <c r="E181" s="293"/>
      <c r="F181" s="635" t="s">
        <v>267</v>
      </c>
      <c r="G181" s="636"/>
      <c r="H181" s="636"/>
      <c r="I181" s="636"/>
      <c r="J181" s="636"/>
      <c r="K181" s="636"/>
      <c r="L181" s="636" t="str">
        <f>IF(L63="","",L63)</f>
        <v/>
      </c>
      <c r="M181" s="636"/>
      <c r="N181" s="636" t="str">
        <f>IF(N63="","",N63)</f>
        <v/>
      </c>
      <c r="O181" s="636"/>
      <c r="P181" s="636" t="str">
        <f>IF(P63="","",P63)</f>
        <v/>
      </c>
      <c r="Q181" s="636"/>
      <c r="R181" s="636" t="str">
        <f>IF(R63="","",R63)</f>
        <v/>
      </c>
      <c r="S181" s="636"/>
      <c r="T181" s="636" t="str">
        <f>IF(T63="","",T63)</f>
        <v/>
      </c>
      <c r="U181" s="636"/>
      <c r="V181" s="636" t="str">
        <f>IF(V63="","",V63)</f>
        <v/>
      </c>
      <c r="W181" s="636"/>
      <c r="X181" s="636" t="str">
        <f>IF(X63="","",X63)</f>
        <v/>
      </c>
      <c r="Y181" s="636"/>
      <c r="Z181" s="636" t="str">
        <f>IF(Z63="","",Z63)</f>
        <v/>
      </c>
      <c r="AA181" s="636"/>
      <c r="AB181" s="636" t="str">
        <f>IF(AB63="","",AB63)</f>
        <v/>
      </c>
      <c r="AC181" s="636"/>
      <c r="AD181" s="636" t="str">
        <f>IF(AD63="","",AD63)</f>
        <v/>
      </c>
      <c r="AE181" s="636"/>
      <c r="AF181" s="636" t="str">
        <f>IF(AF63="","",AF63)</f>
        <v/>
      </c>
      <c r="AG181" s="636"/>
      <c r="AH181" s="636" t="str">
        <f>IF(AH63="","",AH63)</f>
        <v/>
      </c>
      <c r="AI181" s="636"/>
      <c r="AJ181" s="637"/>
      <c r="AK181" s="637"/>
      <c r="AL181" s="637"/>
      <c r="AM181" s="637"/>
      <c r="AN181" s="637"/>
      <c r="AO181" s="637"/>
      <c r="AP181" s="674"/>
      <c r="AQ181" s="675"/>
      <c r="AR181" s="675"/>
      <c r="AS181" s="675"/>
      <c r="AT181" s="675"/>
      <c r="AU181" s="675"/>
      <c r="AV181" s="691"/>
      <c r="AW181" s="648"/>
      <c r="AX181" s="649"/>
      <c r="AY181" s="649"/>
      <c r="AZ181" s="649"/>
      <c r="BA181" s="649"/>
      <c r="BB181" s="722"/>
      <c r="BC181" s="674" t="str">
        <f>IF(BC63="","",BC63)</f>
        <v/>
      </c>
      <c r="BD181" s="675"/>
      <c r="BE181" s="675"/>
      <c r="BF181" s="675"/>
      <c r="BG181" s="675"/>
      <c r="BH181" s="675"/>
      <c r="BI181" s="691"/>
      <c r="BJ181" s="648"/>
      <c r="BK181" s="649"/>
      <c r="BL181" s="649"/>
      <c r="BM181" s="649"/>
      <c r="BN181" s="649"/>
      <c r="BO181" s="722"/>
      <c r="BP181" s="674"/>
      <c r="BQ181" s="675"/>
      <c r="BR181" s="675"/>
      <c r="BS181" s="675"/>
      <c r="BT181" s="675"/>
      <c r="BU181" s="675"/>
      <c r="BV181" s="675"/>
      <c r="BW181" s="691"/>
      <c r="BZ181" s="95"/>
      <c r="CA181" s="92"/>
      <c r="CB181" s="92"/>
      <c r="CC181" s="288"/>
      <c r="CD181" s="289"/>
      <c r="CE181" s="293"/>
      <c r="CF181" s="708"/>
      <c r="CG181" s="708"/>
      <c r="CH181" s="708"/>
      <c r="CI181" s="708"/>
      <c r="CJ181" s="708"/>
      <c r="CK181" s="708"/>
      <c r="CL181" s="708"/>
      <c r="CM181" s="708"/>
      <c r="CN181" s="708"/>
      <c r="CO181" s="708"/>
      <c r="CP181" s="708"/>
      <c r="CQ181" s="708"/>
      <c r="CR181" s="708"/>
      <c r="CS181" s="708"/>
      <c r="CT181" s="708"/>
      <c r="CU181" s="708"/>
      <c r="CV181" s="708"/>
      <c r="CW181" s="708"/>
      <c r="CX181" s="708"/>
      <c r="CY181" s="708"/>
      <c r="CZ181" s="708"/>
      <c r="DA181" s="708"/>
      <c r="DB181" s="708"/>
      <c r="DC181" s="708"/>
      <c r="DD181" s="708"/>
      <c r="DE181" s="708"/>
      <c r="DF181" s="708"/>
      <c r="DG181" s="708"/>
      <c r="DH181" s="708"/>
      <c r="DI181" s="708"/>
      <c r="DJ181" s="637"/>
      <c r="DK181" s="637"/>
      <c r="DL181" s="637"/>
      <c r="DM181" s="637"/>
      <c r="DN181" s="637"/>
      <c r="DO181" s="637"/>
      <c r="DP181" s="674"/>
      <c r="DQ181" s="675"/>
      <c r="DR181" s="675"/>
      <c r="DS181" s="675"/>
      <c r="DT181" s="675"/>
      <c r="DU181" s="675"/>
      <c r="DV181" s="691"/>
      <c r="DW181" s="648"/>
      <c r="DX181" s="649"/>
      <c r="DY181" s="649"/>
      <c r="DZ181" s="649"/>
      <c r="EA181" s="649"/>
      <c r="EB181" s="722"/>
      <c r="EC181" s="674" t="str">
        <f>IF(BC63="","",BC63)</f>
        <v/>
      </c>
      <c r="ED181" s="675"/>
      <c r="EE181" s="675"/>
      <c r="EF181" s="675"/>
      <c r="EG181" s="675"/>
      <c r="EH181" s="675"/>
      <c r="EI181" s="691"/>
      <c r="EJ181" s="648"/>
      <c r="EK181" s="649"/>
      <c r="EL181" s="649"/>
      <c r="EM181" s="649"/>
      <c r="EN181" s="649"/>
      <c r="EO181" s="722"/>
      <c r="EP181" s="674"/>
      <c r="EQ181" s="675"/>
      <c r="ER181" s="675"/>
      <c r="ES181" s="675"/>
      <c r="ET181" s="675"/>
      <c r="EU181" s="675"/>
      <c r="EV181" s="675"/>
      <c r="EW181" s="691"/>
    </row>
    <row r="182" spans="1:153" ht="9" customHeight="1" thickBot="1">
      <c r="A182" s="114"/>
      <c r="B182" s="92"/>
      <c r="C182" s="288"/>
      <c r="D182" s="289"/>
      <c r="E182" s="293"/>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636"/>
      <c r="AF182" s="636"/>
      <c r="AG182" s="636"/>
      <c r="AH182" s="636"/>
      <c r="AI182" s="636"/>
      <c r="AJ182" s="637"/>
      <c r="AK182" s="637"/>
      <c r="AL182" s="637"/>
      <c r="AM182" s="637"/>
      <c r="AN182" s="637"/>
      <c r="AO182" s="637"/>
      <c r="AP182" s="674"/>
      <c r="AQ182" s="675"/>
      <c r="AR182" s="675"/>
      <c r="AS182" s="675"/>
      <c r="AT182" s="675"/>
      <c r="AU182" s="675"/>
      <c r="AV182" s="691"/>
      <c r="AW182" s="648"/>
      <c r="AX182" s="649"/>
      <c r="AY182" s="649"/>
      <c r="AZ182" s="649"/>
      <c r="BA182" s="649"/>
      <c r="BB182" s="722"/>
      <c r="BC182" s="674"/>
      <c r="BD182" s="675"/>
      <c r="BE182" s="675"/>
      <c r="BF182" s="675"/>
      <c r="BG182" s="675"/>
      <c r="BH182" s="675"/>
      <c r="BI182" s="691"/>
      <c r="BJ182" s="648"/>
      <c r="BK182" s="649"/>
      <c r="BL182" s="649"/>
      <c r="BM182" s="649"/>
      <c r="BN182" s="649"/>
      <c r="BO182" s="722"/>
      <c r="BP182" s="674"/>
      <c r="BQ182" s="675"/>
      <c r="BR182" s="675"/>
      <c r="BS182" s="675"/>
      <c r="BT182" s="675"/>
      <c r="BU182" s="675"/>
      <c r="BV182" s="675"/>
      <c r="BW182" s="691"/>
      <c r="BZ182" s="95"/>
      <c r="CA182" s="114"/>
      <c r="CB182" s="92"/>
      <c r="CC182" s="288"/>
      <c r="CD182" s="289"/>
      <c r="CE182" s="293"/>
      <c r="CF182" s="708"/>
      <c r="CG182" s="708"/>
      <c r="CH182" s="708"/>
      <c r="CI182" s="708"/>
      <c r="CJ182" s="708"/>
      <c r="CK182" s="708"/>
      <c r="CL182" s="708"/>
      <c r="CM182" s="708"/>
      <c r="CN182" s="708"/>
      <c r="CO182" s="708"/>
      <c r="CP182" s="708"/>
      <c r="CQ182" s="708"/>
      <c r="CR182" s="708"/>
      <c r="CS182" s="708"/>
      <c r="CT182" s="708"/>
      <c r="CU182" s="708"/>
      <c r="CV182" s="708"/>
      <c r="CW182" s="708"/>
      <c r="CX182" s="708"/>
      <c r="CY182" s="708"/>
      <c r="CZ182" s="708"/>
      <c r="DA182" s="708"/>
      <c r="DB182" s="708"/>
      <c r="DC182" s="708"/>
      <c r="DD182" s="708"/>
      <c r="DE182" s="708"/>
      <c r="DF182" s="708"/>
      <c r="DG182" s="708"/>
      <c r="DH182" s="708"/>
      <c r="DI182" s="708"/>
      <c r="DJ182" s="637"/>
      <c r="DK182" s="637"/>
      <c r="DL182" s="637"/>
      <c r="DM182" s="637"/>
      <c r="DN182" s="637"/>
      <c r="DO182" s="637"/>
      <c r="DP182" s="674"/>
      <c r="DQ182" s="675"/>
      <c r="DR182" s="675"/>
      <c r="DS182" s="675"/>
      <c r="DT182" s="675"/>
      <c r="DU182" s="675"/>
      <c r="DV182" s="691"/>
      <c r="DW182" s="648"/>
      <c r="DX182" s="649"/>
      <c r="DY182" s="649"/>
      <c r="DZ182" s="649"/>
      <c r="EA182" s="649"/>
      <c r="EB182" s="722"/>
      <c r="EC182" s="674"/>
      <c r="ED182" s="675"/>
      <c r="EE182" s="675"/>
      <c r="EF182" s="675"/>
      <c r="EG182" s="675"/>
      <c r="EH182" s="675"/>
      <c r="EI182" s="691"/>
      <c r="EJ182" s="648"/>
      <c r="EK182" s="649"/>
      <c r="EL182" s="649"/>
      <c r="EM182" s="649"/>
      <c r="EN182" s="649"/>
      <c r="EO182" s="722"/>
      <c r="EP182" s="674"/>
      <c r="EQ182" s="675"/>
      <c r="ER182" s="675"/>
      <c r="ES182" s="675"/>
      <c r="ET182" s="675"/>
      <c r="EU182" s="675"/>
      <c r="EV182" s="675"/>
      <c r="EW182" s="691"/>
    </row>
    <row r="183" spans="1:153" ht="9" customHeight="1" thickBot="1">
      <c r="A183" s="94"/>
      <c r="B183" s="94"/>
      <c r="C183" s="290"/>
      <c r="D183" s="291"/>
      <c r="E183" s="294"/>
      <c r="F183" s="636"/>
      <c r="G183" s="636"/>
      <c r="H183" s="636"/>
      <c r="I183" s="636"/>
      <c r="J183" s="636"/>
      <c r="K183" s="636"/>
      <c r="L183" s="636"/>
      <c r="M183" s="636"/>
      <c r="N183" s="636"/>
      <c r="O183" s="636"/>
      <c r="P183" s="636"/>
      <c r="Q183" s="636"/>
      <c r="R183" s="636"/>
      <c r="S183" s="636"/>
      <c r="T183" s="636"/>
      <c r="U183" s="636"/>
      <c r="V183" s="636"/>
      <c r="W183" s="636"/>
      <c r="X183" s="636"/>
      <c r="Y183" s="636"/>
      <c r="Z183" s="636"/>
      <c r="AA183" s="636"/>
      <c r="AB183" s="636"/>
      <c r="AC183" s="636"/>
      <c r="AD183" s="636"/>
      <c r="AE183" s="636"/>
      <c r="AF183" s="636"/>
      <c r="AG183" s="636"/>
      <c r="AH183" s="636"/>
      <c r="AI183" s="636"/>
      <c r="AJ183" s="637"/>
      <c r="AK183" s="637"/>
      <c r="AL183" s="637"/>
      <c r="AM183" s="637"/>
      <c r="AN183" s="637"/>
      <c r="AO183" s="637"/>
      <c r="AP183" s="676"/>
      <c r="AQ183" s="677"/>
      <c r="AR183" s="677"/>
      <c r="AS183" s="677"/>
      <c r="AT183" s="677"/>
      <c r="AU183" s="677"/>
      <c r="AV183" s="692"/>
      <c r="AW183" s="650"/>
      <c r="AX183" s="651"/>
      <c r="AY183" s="651"/>
      <c r="AZ183" s="651"/>
      <c r="BA183" s="651"/>
      <c r="BB183" s="670"/>
      <c r="BC183" s="674"/>
      <c r="BD183" s="675"/>
      <c r="BE183" s="675"/>
      <c r="BF183" s="675"/>
      <c r="BG183" s="675"/>
      <c r="BH183" s="675"/>
      <c r="BI183" s="691"/>
      <c r="BJ183" s="650"/>
      <c r="BK183" s="651"/>
      <c r="BL183" s="651"/>
      <c r="BM183" s="651"/>
      <c r="BN183" s="651"/>
      <c r="BO183" s="670"/>
      <c r="BP183" s="676"/>
      <c r="BQ183" s="677"/>
      <c r="BR183" s="677"/>
      <c r="BS183" s="677"/>
      <c r="BT183" s="677"/>
      <c r="BU183" s="677"/>
      <c r="BV183" s="677"/>
      <c r="BW183" s="692"/>
      <c r="BZ183" s="95"/>
      <c r="CA183" s="94"/>
      <c r="CB183" s="94"/>
      <c r="CC183" s="290"/>
      <c r="CD183" s="291"/>
      <c r="CE183" s="294"/>
      <c r="CF183" s="708"/>
      <c r="CG183" s="708"/>
      <c r="CH183" s="708"/>
      <c r="CI183" s="708"/>
      <c r="CJ183" s="708"/>
      <c r="CK183" s="708"/>
      <c r="CL183" s="708"/>
      <c r="CM183" s="708"/>
      <c r="CN183" s="708"/>
      <c r="CO183" s="708"/>
      <c r="CP183" s="708"/>
      <c r="CQ183" s="708"/>
      <c r="CR183" s="708"/>
      <c r="CS183" s="708"/>
      <c r="CT183" s="708"/>
      <c r="CU183" s="708"/>
      <c r="CV183" s="708"/>
      <c r="CW183" s="708"/>
      <c r="CX183" s="708"/>
      <c r="CY183" s="708"/>
      <c r="CZ183" s="708"/>
      <c r="DA183" s="708"/>
      <c r="DB183" s="708"/>
      <c r="DC183" s="708"/>
      <c r="DD183" s="708"/>
      <c r="DE183" s="708"/>
      <c r="DF183" s="708"/>
      <c r="DG183" s="708"/>
      <c r="DH183" s="708"/>
      <c r="DI183" s="708"/>
      <c r="DJ183" s="637"/>
      <c r="DK183" s="637"/>
      <c r="DL183" s="637"/>
      <c r="DM183" s="637"/>
      <c r="DN183" s="637"/>
      <c r="DO183" s="637"/>
      <c r="DP183" s="676"/>
      <c r="DQ183" s="677"/>
      <c r="DR183" s="677"/>
      <c r="DS183" s="677"/>
      <c r="DT183" s="677"/>
      <c r="DU183" s="677"/>
      <c r="DV183" s="692"/>
      <c r="DW183" s="650"/>
      <c r="DX183" s="651"/>
      <c r="DY183" s="651"/>
      <c r="DZ183" s="651"/>
      <c r="EA183" s="651"/>
      <c r="EB183" s="670"/>
      <c r="EC183" s="674"/>
      <c r="ED183" s="675"/>
      <c r="EE183" s="675"/>
      <c r="EF183" s="675"/>
      <c r="EG183" s="675"/>
      <c r="EH183" s="675"/>
      <c r="EI183" s="691"/>
      <c r="EJ183" s="650"/>
      <c r="EK183" s="651"/>
      <c r="EL183" s="651"/>
      <c r="EM183" s="651"/>
      <c r="EN183" s="651"/>
      <c r="EO183" s="670"/>
      <c r="EP183" s="676"/>
      <c r="EQ183" s="677"/>
      <c r="ER183" s="677"/>
      <c r="ES183" s="677"/>
      <c r="ET183" s="677"/>
      <c r="EU183" s="677"/>
      <c r="EV183" s="677"/>
      <c r="EW183" s="692"/>
    </row>
    <row r="184" spans="1:153" ht="9" customHeight="1" thickBot="1">
      <c r="A184" s="94"/>
      <c r="B184" s="94"/>
      <c r="C184" s="711" t="s">
        <v>150</v>
      </c>
      <c r="D184" s="711"/>
      <c r="E184" s="637">
        <v>1</v>
      </c>
      <c r="F184" s="636" t="s">
        <v>7</v>
      </c>
      <c r="G184" s="636"/>
      <c r="H184" s="636"/>
      <c r="I184" s="636"/>
      <c r="J184" s="636"/>
      <c r="K184" s="636"/>
      <c r="L184" s="642" t="str">
        <f>IF(L66="","",L66)</f>
        <v/>
      </c>
      <c r="M184" s="642"/>
      <c r="N184" s="642"/>
      <c r="O184" s="642"/>
      <c r="P184" s="642"/>
      <c r="Q184" s="642"/>
      <c r="R184" s="642"/>
      <c r="S184" s="642"/>
      <c r="T184" s="642"/>
      <c r="U184" s="642"/>
      <c r="V184" s="642"/>
      <c r="W184" s="642"/>
      <c r="X184" s="642"/>
      <c r="Y184" s="642"/>
      <c r="Z184" s="642"/>
      <c r="AA184" s="642"/>
      <c r="AB184" s="642"/>
      <c r="AC184" s="642"/>
      <c r="AD184" s="622" t="s">
        <v>13</v>
      </c>
      <c r="AE184" s="622"/>
      <c r="AF184" s="636" t="str">
        <f>IF(AF66="","",AF66)</f>
        <v/>
      </c>
      <c r="AG184" s="636"/>
      <c r="AH184" s="636"/>
      <c r="AI184" s="636"/>
      <c r="AJ184" s="711" t="s">
        <v>151</v>
      </c>
      <c r="AK184" s="711"/>
      <c r="AL184" s="637">
        <v>1</v>
      </c>
      <c r="AM184" s="636" t="s">
        <v>7</v>
      </c>
      <c r="AN184" s="636"/>
      <c r="AO184" s="636"/>
      <c r="AP184" s="636"/>
      <c r="AQ184" s="636"/>
      <c r="AR184" s="636"/>
      <c r="AS184" s="642" t="str">
        <f>IF(AS66="","",AS66)</f>
        <v/>
      </c>
      <c r="AT184" s="642"/>
      <c r="AU184" s="642"/>
      <c r="AV184" s="642"/>
      <c r="AW184" s="642"/>
      <c r="AX184" s="642"/>
      <c r="AY184" s="642"/>
      <c r="AZ184" s="642"/>
      <c r="BA184" s="642"/>
      <c r="BB184" s="642"/>
      <c r="BC184" s="642"/>
      <c r="BD184" s="642"/>
      <c r="BE184" s="642"/>
      <c r="BF184" s="642"/>
      <c r="BG184" s="642"/>
      <c r="BH184" s="642"/>
      <c r="BI184" s="642"/>
      <c r="BJ184" s="642"/>
      <c r="BK184" s="622" t="s">
        <v>13</v>
      </c>
      <c r="BL184" s="622"/>
      <c r="BM184" s="636" t="str">
        <f>IF(BM66="","",BM66)</f>
        <v/>
      </c>
      <c r="BN184" s="636"/>
      <c r="BO184" s="636"/>
      <c r="BP184" s="636"/>
      <c r="BQ184" s="705" t="s">
        <v>268</v>
      </c>
      <c r="BR184" s="706"/>
      <c r="BS184" s="706"/>
      <c r="BT184" s="706"/>
      <c r="BU184" s="706"/>
      <c r="BV184" s="706"/>
      <c r="BW184" s="707"/>
      <c r="BZ184" s="95"/>
      <c r="CA184" s="94"/>
      <c r="CB184" s="94"/>
      <c r="CC184" s="711" t="s">
        <v>150</v>
      </c>
      <c r="CD184" s="711"/>
      <c r="CE184" s="637">
        <v>1</v>
      </c>
      <c r="CF184" s="636" t="s">
        <v>7</v>
      </c>
      <c r="CG184" s="636"/>
      <c r="CH184" s="636"/>
      <c r="CI184" s="636"/>
      <c r="CJ184" s="636"/>
      <c r="CK184" s="636"/>
      <c r="CL184" s="642" t="str">
        <f>IF(L66="","",L66)</f>
        <v/>
      </c>
      <c r="CM184" s="642"/>
      <c r="CN184" s="642"/>
      <c r="CO184" s="642"/>
      <c r="CP184" s="642"/>
      <c r="CQ184" s="642"/>
      <c r="CR184" s="642"/>
      <c r="CS184" s="642"/>
      <c r="CT184" s="642"/>
      <c r="CU184" s="642"/>
      <c r="CV184" s="642"/>
      <c r="CW184" s="642"/>
      <c r="CX184" s="642"/>
      <c r="CY184" s="642"/>
      <c r="CZ184" s="642"/>
      <c r="DA184" s="642"/>
      <c r="DB184" s="642"/>
      <c r="DC184" s="642"/>
      <c r="DD184" s="622" t="s">
        <v>13</v>
      </c>
      <c r="DE184" s="622"/>
      <c r="DF184" s="636" t="str">
        <f>IF(AF66="","",AF66)</f>
        <v/>
      </c>
      <c r="DG184" s="636"/>
      <c r="DH184" s="636"/>
      <c r="DI184" s="636"/>
      <c r="DJ184" s="711" t="s">
        <v>151</v>
      </c>
      <c r="DK184" s="711"/>
      <c r="DL184" s="637">
        <v>1</v>
      </c>
      <c r="DM184" s="636" t="s">
        <v>7</v>
      </c>
      <c r="DN184" s="636"/>
      <c r="DO184" s="636"/>
      <c r="DP184" s="636"/>
      <c r="DQ184" s="636"/>
      <c r="DR184" s="636"/>
      <c r="DS184" s="642" t="str">
        <f>IF(AS66="","",AS66)</f>
        <v/>
      </c>
      <c r="DT184" s="642"/>
      <c r="DU184" s="642"/>
      <c r="DV184" s="642"/>
      <c r="DW184" s="642"/>
      <c r="DX184" s="642"/>
      <c r="DY184" s="642"/>
      <c r="DZ184" s="642"/>
      <c r="EA184" s="642"/>
      <c r="EB184" s="642"/>
      <c r="EC184" s="642"/>
      <c r="ED184" s="642"/>
      <c r="EE184" s="642"/>
      <c r="EF184" s="642"/>
      <c r="EG184" s="642"/>
      <c r="EH184" s="642"/>
      <c r="EI184" s="642"/>
      <c r="EJ184" s="642"/>
      <c r="EK184" s="622" t="s">
        <v>13</v>
      </c>
      <c r="EL184" s="622"/>
      <c r="EM184" s="636" t="str">
        <f>IF(BM66="","",BM66)</f>
        <v/>
      </c>
      <c r="EN184" s="636"/>
      <c r="EO184" s="636"/>
      <c r="EP184" s="636"/>
      <c r="EQ184" s="708"/>
      <c r="ER184" s="708"/>
      <c r="ES184" s="708"/>
      <c r="ET184" s="708"/>
      <c r="EU184" s="708"/>
      <c r="EV184" s="708"/>
      <c r="EW184" s="708"/>
    </row>
    <row r="185" spans="1:153" ht="9" customHeight="1" thickBot="1">
      <c r="A185" s="94"/>
      <c r="B185" s="94"/>
      <c r="C185" s="711"/>
      <c r="D185" s="711"/>
      <c r="E185" s="637"/>
      <c r="F185" s="636"/>
      <c r="G185" s="636"/>
      <c r="H185" s="636"/>
      <c r="I185" s="636"/>
      <c r="J185" s="636"/>
      <c r="K185" s="636"/>
      <c r="L185" s="642"/>
      <c r="M185" s="642"/>
      <c r="N185" s="642"/>
      <c r="O185" s="642"/>
      <c r="P185" s="642"/>
      <c r="Q185" s="642"/>
      <c r="R185" s="642"/>
      <c r="S185" s="642"/>
      <c r="T185" s="642"/>
      <c r="U185" s="642"/>
      <c r="V185" s="642"/>
      <c r="W185" s="642"/>
      <c r="X185" s="642"/>
      <c r="Y185" s="642"/>
      <c r="Z185" s="642"/>
      <c r="AA185" s="642"/>
      <c r="AB185" s="642"/>
      <c r="AC185" s="642"/>
      <c r="AD185" s="622"/>
      <c r="AE185" s="622"/>
      <c r="AF185" s="636"/>
      <c r="AG185" s="636"/>
      <c r="AH185" s="636"/>
      <c r="AI185" s="636"/>
      <c r="AJ185" s="711"/>
      <c r="AK185" s="711"/>
      <c r="AL185" s="637"/>
      <c r="AM185" s="636"/>
      <c r="AN185" s="636"/>
      <c r="AO185" s="636"/>
      <c r="AP185" s="636"/>
      <c r="AQ185" s="636"/>
      <c r="AR185" s="636"/>
      <c r="AS185" s="642"/>
      <c r="AT185" s="642"/>
      <c r="AU185" s="642"/>
      <c r="AV185" s="642"/>
      <c r="AW185" s="642"/>
      <c r="AX185" s="642"/>
      <c r="AY185" s="642"/>
      <c r="AZ185" s="642"/>
      <c r="BA185" s="642"/>
      <c r="BB185" s="642"/>
      <c r="BC185" s="642"/>
      <c r="BD185" s="642"/>
      <c r="BE185" s="642"/>
      <c r="BF185" s="642"/>
      <c r="BG185" s="642"/>
      <c r="BH185" s="642"/>
      <c r="BI185" s="642"/>
      <c r="BJ185" s="642"/>
      <c r="BK185" s="622"/>
      <c r="BL185" s="622"/>
      <c r="BM185" s="636"/>
      <c r="BN185" s="636"/>
      <c r="BO185" s="636"/>
      <c r="BP185" s="636"/>
      <c r="BQ185" s="648"/>
      <c r="BR185" s="649"/>
      <c r="BS185" s="649"/>
      <c r="BT185" s="649"/>
      <c r="BU185" s="649"/>
      <c r="BV185" s="649"/>
      <c r="BW185" s="722"/>
      <c r="BZ185" s="95"/>
      <c r="CA185" s="94"/>
      <c r="CB185" s="94"/>
      <c r="CC185" s="711"/>
      <c r="CD185" s="711"/>
      <c r="CE185" s="637"/>
      <c r="CF185" s="636"/>
      <c r="CG185" s="636"/>
      <c r="CH185" s="636"/>
      <c r="CI185" s="636"/>
      <c r="CJ185" s="636"/>
      <c r="CK185" s="636"/>
      <c r="CL185" s="642"/>
      <c r="CM185" s="642"/>
      <c r="CN185" s="642"/>
      <c r="CO185" s="642"/>
      <c r="CP185" s="642"/>
      <c r="CQ185" s="642"/>
      <c r="CR185" s="642"/>
      <c r="CS185" s="642"/>
      <c r="CT185" s="642"/>
      <c r="CU185" s="642"/>
      <c r="CV185" s="642"/>
      <c r="CW185" s="642"/>
      <c r="CX185" s="642"/>
      <c r="CY185" s="642"/>
      <c r="CZ185" s="642"/>
      <c r="DA185" s="642"/>
      <c r="DB185" s="642"/>
      <c r="DC185" s="642"/>
      <c r="DD185" s="622"/>
      <c r="DE185" s="622"/>
      <c r="DF185" s="636"/>
      <c r="DG185" s="636"/>
      <c r="DH185" s="636"/>
      <c r="DI185" s="636"/>
      <c r="DJ185" s="711"/>
      <c r="DK185" s="711"/>
      <c r="DL185" s="637"/>
      <c r="DM185" s="636"/>
      <c r="DN185" s="636"/>
      <c r="DO185" s="636"/>
      <c r="DP185" s="636"/>
      <c r="DQ185" s="636"/>
      <c r="DR185" s="636"/>
      <c r="DS185" s="642"/>
      <c r="DT185" s="642"/>
      <c r="DU185" s="642"/>
      <c r="DV185" s="642"/>
      <c r="DW185" s="642"/>
      <c r="DX185" s="642"/>
      <c r="DY185" s="642"/>
      <c r="DZ185" s="642"/>
      <c r="EA185" s="642"/>
      <c r="EB185" s="642"/>
      <c r="EC185" s="642"/>
      <c r="ED185" s="642"/>
      <c r="EE185" s="642"/>
      <c r="EF185" s="642"/>
      <c r="EG185" s="642"/>
      <c r="EH185" s="642"/>
      <c r="EI185" s="642"/>
      <c r="EJ185" s="642"/>
      <c r="EK185" s="622"/>
      <c r="EL185" s="622"/>
      <c r="EM185" s="636"/>
      <c r="EN185" s="636"/>
      <c r="EO185" s="636"/>
      <c r="EP185" s="636"/>
      <c r="EQ185" s="708"/>
      <c r="ER185" s="708"/>
      <c r="ES185" s="708"/>
      <c r="ET185" s="708"/>
      <c r="EU185" s="708"/>
      <c r="EV185" s="708"/>
      <c r="EW185" s="708"/>
    </row>
    <row r="186" spans="1:153" ht="9" customHeight="1" thickBot="1">
      <c r="A186" s="94"/>
      <c r="B186" s="94"/>
      <c r="C186" s="711"/>
      <c r="D186" s="711"/>
      <c r="E186" s="637"/>
      <c r="F186" s="636" t="s">
        <v>6</v>
      </c>
      <c r="G186" s="636"/>
      <c r="H186" s="636"/>
      <c r="I186" s="636"/>
      <c r="J186" s="636"/>
      <c r="K186" s="636"/>
      <c r="L186" s="642" t="str">
        <f>IF(L68="","",L68)</f>
        <v/>
      </c>
      <c r="M186" s="642"/>
      <c r="N186" s="642"/>
      <c r="O186" s="642"/>
      <c r="P186" s="642"/>
      <c r="Q186" s="642"/>
      <c r="R186" s="642"/>
      <c r="S186" s="642"/>
      <c r="T186" s="642"/>
      <c r="U186" s="642"/>
      <c r="V186" s="642"/>
      <c r="W186" s="642"/>
      <c r="X186" s="642"/>
      <c r="Y186" s="642"/>
      <c r="Z186" s="642"/>
      <c r="AA186" s="642"/>
      <c r="AB186" s="642"/>
      <c r="AC186" s="642"/>
      <c r="AD186" s="622"/>
      <c r="AE186" s="622"/>
      <c r="AF186" s="636"/>
      <c r="AG186" s="636"/>
      <c r="AH186" s="636"/>
      <c r="AI186" s="636"/>
      <c r="AJ186" s="711"/>
      <c r="AK186" s="711"/>
      <c r="AL186" s="637"/>
      <c r="AM186" s="636" t="s">
        <v>6</v>
      </c>
      <c r="AN186" s="636"/>
      <c r="AO186" s="636"/>
      <c r="AP186" s="636"/>
      <c r="AQ186" s="636"/>
      <c r="AR186" s="636"/>
      <c r="AS186" s="642" t="str">
        <f>IF(AS68="","",AS68)</f>
        <v/>
      </c>
      <c r="AT186" s="642"/>
      <c r="AU186" s="642"/>
      <c r="AV186" s="642"/>
      <c r="AW186" s="642"/>
      <c r="AX186" s="642"/>
      <c r="AY186" s="642"/>
      <c r="AZ186" s="642"/>
      <c r="BA186" s="642"/>
      <c r="BB186" s="642"/>
      <c r="BC186" s="642"/>
      <c r="BD186" s="642"/>
      <c r="BE186" s="642"/>
      <c r="BF186" s="642"/>
      <c r="BG186" s="642"/>
      <c r="BH186" s="642"/>
      <c r="BI186" s="642"/>
      <c r="BJ186" s="642"/>
      <c r="BK186" s="622"/>
      <c r="BL186" s="622"/>
      <c r="BM186" s="636"/>
      <c r="BN186" s="636"/>
      <c r="BO186" s="636"/>
      <c r="BP186" s="636"/>
      <c r="BQ186" s="648"/>
      <c r="BR186" s="649"/>
      <c r="BS186" s="649"/>
      <c r="BT186" s="649"/>
      <c r="BU186" s="649"/>
      <c r="BV186" s="649"/>
      <c r="BW186" s="722"/>
      <c r="BZ186" s="95"/>
      <c r="CA186" s="94"/>
      <c r="CB186" s="94"/>
      <c r="CC186" s="711"/>
      <c r="CD186" s="711"/>
      <c r="CE186" s="637"/>
      <c r="CF186" s="636" t="s">
        <v>6</v>
      </c>
      <c r="CG186" s="636"/>
      <c r="CH186" s="636"/>
      <c r="CI186" s="636"/>
      <c r="CJ186" s="636"/>
      <c r="CK186" s="636"/>
      <c r="CL186" s="642" t="str">
        <f>IF(L68="","",L68)</f>
        <v/>
      </c>
      <c r="CM186" s="642"/>
      <c r="CN186" s="642"/>
      <c r="CO186" s="642"/>
      <c r="CP186" s="642"/>
      <c r="CQ186" s="642"/>
      <c r="CR186" s="642"/>
      <c r="CS186" s="642"/>
      <c r="CT186" s="642"/>
      <c r="CU186" s="642"/>
      <c r="CV186" s="642"/>
      <c r="CW186" s="642"/>
      <c r="CX186" s="642"/>
      <c r="CY186" s="642"/>
      <c r="CZ186" s="642"/>
      <c r="DA186" s="642"/>
      <c r="DB186" s="642"/>
      <c r="DC186" s="642"/>
      <c r="DD186" s="622"/>
      <c r="DE186" s="622"/>
      <c r="DF186" s="636"/>
      <c r="DG186" s="636"/>
      <c r="DH186" s="636"/>
      <c r="DI186" s="636"/>
      <c r="DJ186" s="711"/>
      <c r="DK186" s="711"/>
      <c r="DL186" s="637"/>
      <c r="DM186" s="636" t="s">
        <v>6</v>
      </c>
      <c r="DN186" s="636"/>
      <c r="DO186" s="636"/>
      <c r="DP186" s="636"/>
      <c r="DQ186" s="636"/>
      <c r="DR186" s="636"/>
      <c r="DS186" s="642" t="str">
        <f>IF(AS68="","",AS68)</f>
        <v/>
      </c>
      <c r="DT186" s="642"/>
      <c r="DU186" s="642"/>
      <c r="DV186" s="642"/>
      <c r="DW186" s="642"/>
      <c r="DX186" s="642"/>
      <c r="DY186" s="642"/>
      <c r="DZ186" s="642"/>
      <c r="EA186" s="642"/>
      <c r="EB186" s="642"/>
      <c r="EC186" s="642"/>
      <c r="ED186" s="642"/>
      <c r="EE186" s="642"/>
      <c r="EF186" s="642"/>
      <c r="EG186" s="642"/>
      <c r="EH186" s="642"/>
      <c r="EI186" s="642"/>
      <c r="EJ186" s="642"/>
      <c r="EK186" s="622"/>
      <c r="EL186" s="622"/>
      <c r="EM186" s="636"/>
      <c r="EN186" s="636"/>
      <c r="EO186" s="636"/>
      <c r="EP186" s="636"/>
      <c r="EQ186" s="708"/>
      <c r="ER186" s="708"/>
      <c r="ES186" s="708"/>
      <c r="ET186" s="708"/>
      <c r="EU186" s="708"/>
      <c r="EV186" s="708"/>
      <c r="EW186" s="708"/>
    </row>
    <row r="187" spans="1:153" ht="9" customHeight="1" thickBot="1">
      <c r="A187" s="94"/>
      <c r="B187" s="94"/>
      <c r="C187" s="711"/>
      <c r="D187" s="711"/>
      <c r="E187" s="637"/>
      <c r="F187" s="636"/>
      <c r="G187" s="636"/>
      <c r="H187" s="636"/>
      <c r="I187" s="636"/>
      <c r="J187" s="636"/>
      <c r="K187" s="636"/>
      <c r="L187" s="642"/>
      <c r="M187" s="642"/>
      <c r="N187" s="642"/>
      <c r="O187" s="642"/>
      <c r="P187" s="642"/>
      <c r="Q187" s="642"/>
      <c r="R187" s="642"/>
      <c r="S187" s="642"/>
      <c r="T187" s="642"/>
      <c r="U187" s="642"/>
      <c r="V187" s="642"/>
      <c r="W187" s="642"/>
      <c r="X187" s="642"/>
      <c r="Y187" s="642"/>
      <c r="Z187" s="642"/>
      <c r="AA187" s="642"/>
      <c r="AB187" s="642"/>
      <c r="AC187" s="642"/>
      <c r="AD187" s="622"/>
      <c r="AE187" s="622"/>
      <c r="AF187" s="636"/>
      <c r="AG187" s="636"/>
      <c r="AH187" s="636"/>
      <c r="AI187" s="636"/>
      <c r="AJ187" s="711"/>
      <c r="AK187" s="711"/>
      <c r="AL187" s="637"/>
      <c r="AM187" s="636"/>
      <c r="AN187" s="636"/>
      <c r="AO187" s="636"/>
      <c r="AP187" s="636"/>
      <c r="AQ187" s="636"/>
      <c r="AR187" s="636"/>
      <c r="AS187" s="642"/>
      <c r="AT187" s="642"/>
      <c r="AU187" s="642"/>
      <c r="AV187" s="642"/>
      <c r="AW187" s="642"/>
      <c r="AX187" s="642"/>
      <c r="AY187" s="642"/>
      <c r="AZ187" s="642"/>
      <c r="BA187" s="642"/>
      <c r="BB187" s="642"/>
      <c r="BC187" s="642"/>
      <c r="BD187" s="642"/>
      <c r="BE187" s="642"/>
      <c r="BF187" s="642"/>
      <c r="BG187" s="642"/>
      <c r="BH187" s="642"/>
      <c r="BI187" s="642"/>
      <c r="BJ187" s="642"/>
      <c r="BK187" s="622"/>
      <c r="BL187" s="622"/>
      <c r="BM187" s="636"/>
      <c r="BN187" s="636"/>
      <c r="BO187" s="636"/>
      <c r="BP187" s="636"/>
      <c r="BQ187" s="648"/>
      <c r="BR187" s="649"/>
      <c r="BS187" s="649"/>
      <c r="BT187" s="649"/>
      <c r="BU187" s="649"/>
      <c r="BV187" s="649"/>
      <c r="BW187" s="722"/>
      <c r="BZ187" s="95"/>
      <c r="CA187" s="94"/>
      <c r="CB187" s="94"/>
      <c r="CC187" s="711"/>
      <c r="CD187" s="711"/>
      <c r="CE187" s="637"/>
      <c r="CF187" s="636"/>
      <c r="CG187" s="636"/>
      <c r="CH187" s="636"/>
      <c r="CI187" s="636"/>
      <c r="CJ187" s="636"/>
      <c r="CK187" s="636"/>
      <c r="CL187" s="642"/>
      <c r="CM187" s="642"/>
      <c r="CN187" s="642"/>
      <c r="CO187" s="642"/>
      <c r="CP187" s="642"/>
      <c r="CQ187" s="642"/>
      <c r="CR187" s="642"/>
      <c r="CS187" s="642"/>
      <c r="CT187" s="642"/>
      <c r="CU187" s="642"/>
      <c r="CV187" s="642"/>
      <c r="CW187" s="642"/>
      <c r="CX187" s="642"/>
      <c r="CY187" s="642"/>
      <c r="CZ187" s="642"/>
      <c r="DA187" s="642"/>
      <c r="DB187" s="642"/>
      <c r="DC187" s="642"/>
      <c r="DD187" s="622"/>
      <c r="DE187" s="622"/>
      <c r="DF187" s="636"/>
      <c r="DG187" s="636"/>
      <c r="DH187" s="636"/>
      <c r="DI187" s="636"/>
      <c r="DJ187" s="711"/>
      <c r="DK187" s="711"/>
      <c r="DL187" s="637"/>
      <c r="DM187" s="636"/>
      <c r="DN187" s="636"/>
      <c r="DO187" s="636"/>
      <c r="DP187" s="636"/>
      <c r="DQ187" s="636"/>
      <c r="DR187" s="636"/>
      <c r="DS187" s="642"/>
      <c r="DT187" s="642"/>
      <c r="DU187" s="642"/>
      <c r="DV187" s="642"/>
      <c r="DW187" s="642"/>
      <c r="DX187" s="642"/>
      <c r="DY187" s="642"/>
      <c r="DZ187" s="642"/>
      <c r="EA187" s="642"/>
      <c r="EB187" s="642"/>
      <c r="EC187" s="642"/>
      <c r="ED187" s="642"/>
      <c r="EE187" s="642"/>
      <c r="EF187" s="642"/>
      <c r="EG187" s="642"/>
      <c r="EH187" s="642"/>
      <c r="EI187" s="642"/>
      <c r="EJ187" s="642"/>
      <c r="EK187" s="622"/>
      <c r="EL187" s="622"/>
      <c r="EM187" s="636"/>
      <c r="EN187" s="636"/>
      <c r="EO187" s="636"/>
      <c r="EP187" s="636"/>
      <c r="EQ187" s="708"/>
      <c r="ER187" s="708"/>
      <c r="ES187" s="708"/>
      <c r="ET187" s="708"/>
      <c r="EU187" s="708"/>
      <c r="EV187" s="708"/>
      <c r="EW187" s="708"/>
    </row>
    <row r="188" spans="1:153" ht="9" customHeight="1" thickBot="1">
      <c r="A188" s="94"/>
      <c r="B188" s="94"/>
      <c r="C188" s="711"/>
      <c r="D188" s="711"/>
      <c r="E188" s="637"/>
      <c r="F188" s="636"/>
      <c r="G188" s="636"/>
      <c r="H188" s="636"/>
      <c r="I188" s="636"/>
      <c r="J188" s="636"/>
      <c r="K188" s="636"/>
      <c r="L188" s="642"/>
      <c r="M188" s="642"/>
      <c r="N188" s="642"/>
      <c r="O188" s="642"/>
      <c r="P188" s="642"/>
      <c r="Q188" s="642"/>
      <c r="R188" s="642"/>
      <c r="S188" s="642"/>
      <c r="T188" s="642"/>
      <c r="U188" s="642"/>
      <c r="V188" s="642"/>
      <c r="W188" s="642"/>
      <c r="X188" s="642"/>
      <c r="Y188" s="642"/>
      <c r="Z188" s="642"/>
      <c r="AA188" s="642"/>
      <c r="AB188" s="642"/>
      <c r="AC188" s="642"/>
      <c r="AD188" s="622"/>
      <c r="AE188" s="622"/>
      <c r="AF188" s="636"/>
      <c r="AG188" s="636"/>
      <c r="AH188" s="636"/>
      <c r="AI188" s="636"/>
      <c r="AJ188" s="711"/>
      <c r="AK188" s="711"/>
      <c r="AL188" s="637"/>
      <c r="AM188" s="636"/>
      <c r="AN188" s="636"/>
      <c r="AO188" s="636"/>
      <c r="AP188" s="636"/>
      <c r="AQ188" s="636"/>
      <c r="AR188" s="636"/>
      <c r="AS188" s="642"/>
      <c r="AT188" s="642"/>
      <c r="AU188" s="642"/>
      <c r="AV188" s="642"/>
      <c r="AW188" s="642"/>
      <c r="AX188" s="642"/>
      <c r="AY188" s="642"/>
      <c r="AZ188" s="642"/>
      <c r="BA188" s="642"/>
      <c r="BB188" s="642"/>
      <c r="BC188" s="642"/>
      <c r="BD188" s="642"/>
      <c r="BE188" s="642"/>
      <c r="BF188" s="642"/>
      <c r="BG188" s="642"/>
      <c r="BH188" s="642"/>
      <c r="BI188" s="642"/>
      <c r="BJ188" s="642"/>
      <c r="BK188" s="622"/>
      <c r="BL188" s="622"/>
      <c r="BM188" s="636"/>
      <c r="BN188" s="636"/>
      <c r="BO188" s="636"/>
      <c r="BP188" s="636"/>
      <c r="BQ188" s="648"/>
      <c r="BR188" s="649"/>
      <c r="BS188" s="649"/>
      <c r="BT188" s="649"/>
      <c r="BU188" s="649"/>
      <c r="BV188" s="649"/>
      <c r="BW188" s="722"/>
      <c r="BZ188" s="95"/>
      <c r="CA188" s="94"/>
      <c r="CB188" s="94"/>
      <c r="CC188" s="711"/>
      <c r="CD188" s="711"/>
      <c r="CE188" s="637"/>
      <c r="CF188" s="636"/>
      <c r="CG188" s="636"/>
      <c r="CH188" s="636"/>
      <c r="CI188" s="636"/>
      <c r="CJ188" s="636"/>
      <c r="CK188" s="636"/>
      <c r="CL188" s="642"/>
      <c r="CM188" s="642"/>
      <c r="CN188" s="642"/>
      <c r="CO188" s="642"/>
      <c r="CP188" s="642"/>
      <c r="CQ188" s="642"/>
      <c r="CR188" s="642"/>
      <c r="CS188" s="642"/>
      <c r="CT188" s="642"/>
      <c r="CU188" s="642"/>
      <c r="CV188" s="642"/>
      <c r="CW188" s="642"/>
      <c r="CX188" s="642"/>
      <c r="CY188" s="642"/>
      <c r="CZ188" s="642"/>
      <c r="DA188" s="642"/>
      <c r="DB188" s="642"/>
      <c r="DC188" s="642"/>
      <c r="DD188" s="622"/>
      <c r="DE188" s="622"/>
      <c r="DF188" s="636"/>
      <c r="DG188" s="636"/>
      <c r="DH188" s="636"/>
      <c r="DI188" s="636"/>
      <c r="DJ188" s="711"/>
      <c r="DK188" s="711"/>
      <c r="DL188" s="637"/>
      <c r="DM188" s="636"/>
      <c r="DN188" s="636"/>
      <c r="DO188" s="636"/>
      <c r="DP188" s="636"/>
      <c r="DQ188" s="636"/>
      <c r="DR188" s="636"/>
      <c r="DS188" s="642"/>
      <c r="DT188" s="642"/>
      <c r="DU188" s="642"/>
      <c r="DV188" s="642"/>
      <c r="DW188" s="642"/>
      <c r="DX188" s="642"/>
      <c r="DY188" s="642"/>
      <c r="DZ188" s="642"/>
      <c r="EA188" s="642"/>
      <c r="EB188" s="642"/>
      <c r="EC188" s="642"/>
      <c r="ED188" s="642"/>
      <c r="EE188" s="642"/>
      <c r="EF188" s="642"/>
      <c r="EG188" s="642"/>
      <c r="EH188" s="642"/>
      <c r="EI188" s="642"/>
      <c r="EJ188" s="642"/>
      <c r="EK188" s="622"/>
      <c r="EL188" s="622"/>
      <c r="EM188" s="636"/>
      <c r="EN188" s="636"/>
      <c r="EO188" s="636"/>
      <c r="EP188" s="636"/>
      <c r="EQ188" s="708"/>
      <c r="ER188" s="708"/>
      <c r="ES188" s="708"/>
      <c r="ET188" s="708"/>
      <c r="EU188" s="708"/>
      <c r="EV188" s="708"/>
      <c r="EW188" s="708"/>
    </row>
    <row r="189" spans="1:153" ht="9" customHeight="1" thickBot="1">
      <c r="A189" s="94"/>
      <c r="B189" s="94"/>
      <c r="C189" s="711"/>
      <c r="D189" s="711"/>
      <c r="E189" s="637"/>
      <c r="F189" s="635" t="s">
        <v>267</v>
      </c>
      <c r="G189" s="636"/>
      <c r="H189" s="636"/>
      <c r="I189" s="636"/>
      <c r="J189" s="636"/>
      <c r="K189" s="636"/>
      <c r="L189" s="636" t="str">
        <f>IF(L71="","",L71)</f>
        <v/>
      </c>
      <c r="M189" s="636"/>
      <c r="N189" s="636" t="str">
        <f>IF(N71="","",N71)</f>
        <v/>
      </c>
      <c r="O189" s="636"/>
      <c r="P189" s="636" t="str">
        <f>IF(P71="","",P71)</f>
        <v/>
      </c>
      <c r="Q189" s="636"/>
      <c r="R189" s="636" t="str">
        <f>IF(R71="","",R71)</f>
        <v/>
      </c>
      <c r="S189" s="636"/>
      <c r="T189" s="636" t="str">
        <f>IF(T71="","",T71)</f>
        <v/>
      </c>
      <c r="U189" s="636"/>
      <c r="V189" s="636" t="str">
        <f>IF(V71="","",V71)</f>
        <v/>
      </c>
      <c r="W189" s="636"/>
      <c r="X189" s="636" t="str">
        <f>IF(X71="","",X71)</f>
        <v/>
      </c>
      <c r="Y189" s="636"/>
      <c r="Z189" s="636" t="str">
        <f>IF(Z71="","",Z71)</f>
        <v/>
      </c>
      <c r="AA189" s="636"/>
      <c r="AB189" s="636" t="str">
        <f>IF(AB71="","",AB71)</f>
        <v/>
      </c>
      <c r="AC189" s="636"/>
      <c r="AD189" s="636" t="str">
        <f>IF(AD71="","",AD71)</f>
        <v/>
      </c>
      <c r="AE189" s="636"/>
      <c r="AF189" s="636" t="str">
        <f>IF(AF71="","",AF71)</f>
        <v/>
      </c>
      <c r="AG189" s="636"/>
      <c r="AH189" s="636" t="str">
        <f>IF(AH71="","",AH71)</f>
        <v/>
      </c>
      <c r="AI189" s="636"/>
      <c r="AJ189" s="711"/>
      <c r="AK189" s="711"/>
      <c r="AL189" s="637"/>
      <c r="AM189" s="708"/>
      <c r="AN189" s="708"/>
      <c r="AO189" s="708"/>
      <c r="AP189" s="708"/>
      <c r="AQ189" s="708"/>
      <c r="AR189" s="708"/>
      <c r="AS189" s="708"/>
      <c r="AT189" s="708"/>
      <c r="AU189" s="708"/>
      <c r="AV189" s="708"/>
      <c r="AW189" s="708"/>
      <c r="AX189" s="708"/>
      <c r="AY189" s="708"/>
      <c r="AZ189" s="708"/>
      <c r="BA189" s="708"/>
      <c r="BB189" s="708"/>
      <c r="BC189" s="708"/>
      <c r="BD189" s="708"/>
      <c r="BE189" s="708"/>
      <c r="BF189" s="708"/>
      <c r="BG189" s="708"/>
      <c r="BH189" s="708"/>
      <c r="BI189" s="708"/>
      <c r="BJ189" s="708"/>
      <c r="BK189" s="708"/>
      <c r="BL189" s="708"/>
      <c r="BM189" s="708"/>
      <c r="BN189" s="708"/>
      <c r="BO189" s="708"/>
      <c r="BP189" s="708"/>
      <c r="BQ189" s="648"/>
      <c r="BR189" s="649"/>
      <c r="BS189" s="649"/>
      <c r="BT189" s="649"/>
      <c r="BU189" s="649"/>
      <c r="BV189" s="649"/>
      <c r="BW189" s="722"/>
      <c r="BZ189" s="95"/>
      <c r="CA189" s="94"/>
      <c r="CB189" s="94"/>
      <c r="CC189" s="711"/>
      <c r="CD189" s="711"/>
      <c r="CE189" s="637"/>
      <c r="CF189" s="708"/>
      <c r="CG189" s="708"/>
      <c r="CH189" s="708"/>
      <c r="CI189" s="708"/>
      <c r="CJ189" s="708"/>
      <c r="CK189" s="708"/>
      <c r="CL189" s="708"/>
      <c r="CM189" s="708"/>
      <c r="CN189" s="708"/>
      <c r="CO189" s="708"/>
      <c r="CP189" s="708"/>
      <c r="CQ189" s="708"/>
      <c r="CR189" s="708"/>
      <c r="CS189" s="708"/>
      <c r="CT189" s="708"/>
      <c r="CU189" s="708"/>
      <c r="CV189" s="708"/>
      <c r="CW189" s="708"/>
      <c r="CX189" s="708"/>
      <c r="CY189" s="708"/>
      <c r="CZ189" s="708"/>
      <c r="DA189" s="708"/>
      <c r="DB189" s="708"/>
      <c r="DC189" s="708"/>
      <c r="DD189" s="708"/>
      <c r="DE189" s="708"/>
      <c r="DF189" s="708"/>
      <c r="DG189" s="708"/>
      <c r="DH189" s="708"/>
      <c r="DI189" s="708"/>
      <c r="DJ189" s="711"/>
      <c r="DK189" s="711"/>
      <c r="DL189" s="637"/>
      <c r="DM189" s="708"/>
      <c r="DN189" s="708"/>
      <c r="DO189" s="708"/>
      <c r="DP189" s="708"/>
      <c r="DQ189" s="708"/>
      <c r="DR189" s="708"/>
      <c r="DS189" s="708"/>
      <c r="DT189" s="708"/>
      <c r="DU189" s="708"/>
      <c r="DV189" s="708"/>
      <c r="DW189" s="708"/>
      <c r="DX189" s="708"/>
      <c r="DY189" s="708"/>
      <c r="DZ189" s="708"/>
      <c r="EA189" s="708"/>
      <c r="EB189" s="708"/>
      <c r="EC189" s="708"/>
      <c r="ED189" s="708"/>
      <c r="EE189" s="708"/>
      <c r="EF189" s="708"/>
      <c r="EG189" s="708"/>
      <c r="EH189" s="708"/>
      <c r="EI189" s="708"/>
      <c r="EJ189" s="708"/>
      <c r="EK189" s="708"/>
      <c r="EL189" s="708"/>
      <c r="EM189" s="708"/>
      <c r="EN189" s="708"/>
      <c r="EO189" s="708"/>
      <c r="EP189" s="708"/>
      <c r="EQ189" s="708"/>
      <c r="ER189" s="708"/>
      <c r="ES189" s="708"/>
      <c r="ET189" s="708"/>
      <c r="EU189" s="708"/>
      <c r="EV189" s="708"/>
      <c r="EW189" s="708"/>
    </row>
    <row r="190" spans="1:153" ht="9" customHeight="1" thickBot="1">
      <c r="A190" s="94"/>
      <c r="B190" s="94"/>
      <c r="C190" s="711"/>
      <c r="D190" s="711"/>
      <c r="E190" s="637"/>
      <c r="F190" s="636"/>
      <c r="G190" s="636"/>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711"/>
      <c r="AK190" s="711"/>
      <c r="AL190" s="637"/>
      <c r="AM190" s="708"/>
      <c r="AN190" s="708"/>
      <c r="AO190" s="708"/>
      <c r="AP190" s="708"/>
      <c r="AQ190" s="708"/>
      <c r="AR190" s="708"/>
      <c r="AS190" s="708"/>
      <c r="AT190" s="708"/>
      <c r="AU190" s="708"/>
      <c r="AV190" s="708"/>
      <c r="AW190" s="708"/>
      <c r="AX190" s="708"/>
      <c r="AY190" s="708"/>
      <c r="AZ190" s="708"/>
      <c r="BA190" s="708"/>
      <c r="BB190" s="708"/>
      <c r="BC190" s="708"/>
      <c r="BD190" s="708"/>
      <c r="BE190" s="708"/>
      <c r="BF190" s="708"/>
      <c r="BG190" s="708"/>
      <c r="BH190" s="708"/>
      <c r="BI190" s="708"/>
      <c r="BJ190" s="708"/>
      <c r="BK190" s="708"/>
      <c r="BL190" s="708"/>
      <c r="BM190" s="708"/>
      <c r="BN190" s="708"/>
      <c r="BO190" s="708"/>
      <c r="BP190" s="708"/>
      <c r="BQ190" s="648"/>
      <c r="BR190" s="649"/>
      <c r="BS190" s="649"/>
      <c r="BT190" s="649"/>
      <c r="BU190" s="649"/>
      <c r="BV190" s="649"/>
      <c r="BW190" s="722"/>
      <c r="BZ190" s="95"/>
      <c r="CA190" s="94"/>
      <c r="CB190" s="94"/>
      <c r="CC190" s="711"/>
      <c r="CD190" s="711"/>
      <c r="CE190" s="637"/>
      <c r="CF190" s="708"/>
      <c r="CG190" s="708"/>
      <c r="CH190" s="708"/>
      <c r="CI190" s="708"/>
      <c r="CJ190" s="708"/>
      <c r="CK190" s="708"/>
      <c r="CL190" s="708"/>
      <c r="CM190" s="708"/>
      <c r="CN190" s="708"/>
      <c r="CO190" s="708"/>
      <c r="CP190" s="708"/>
      <c r="CQ190" s="708"/>
      <c r="CR190" s="708"/>
      <c r="CS190" s="708"/>
      <c r="CT190" s="708"/>
      <c r="CU190" s="708"/>
      <c r="CV190" s="708"/>
      <c r="CW190" s="708"/>
      <c r="CX190" s="708"/>
      <c r="CY190" s="708"/>
      <c r="CZ190" s="708"/>
      <c r="DA190" s="708"/>
      <c r="DB190" s="708"/>
      <c r="DC190" s="708"/>
      <c r="DD190" s="708"/>
      <c r="DE190" s="708"/>
      <c r="DF190" s="708"/>
      <c r="DG190" s="708"/>
      <c r="DH190" s="708"/>
      <c r="DI190" s="708"/>
      <c r="DJ190" s="711"/>
      <c r="DK190" s="711"/>
      <c r="DL190" s="637"/>
      <c r="DM190" s="708"/>
      <c r="DN190" s="708"/>
      <c r="DO190" s="708"/>
      <c r="DP190" s="708"/>
      <c r="DQ190" s="708"/>
      <c r="DR190" s="708"/>
      <c r="DS190" s="708"/>
      <c r="DT190" s="708"/>
      <c r="DU190" s="708"/>
      <c r="DV190" s="708"/>
      <c r="DW190" s="708"/>
      <c r="DX190" s="708"/>
      <c r="DY190" s="708"/>
      <c r="DZ190" s="708"/>
      <c r="EA190" s="708"/>
      <c r="EB190" s="708"/>
      <c r="EC190" s="708"/>
      <c r="ED190" s="708"/>
      <c r="EE190" s="708"/>
      <c r="EF190" s="708"/>
      <c r="EG190" s="708"/>
      <c r="EH190" s="708"/>
      <c r="EI190" s="708"/>
      <c r="EJ190" s="708"/>
      <c r="EK190" s="708"/>
      <c r="EL190" s="708"/>
      <c r="EM190" s="708"/>
      <c r="EN190" s="708"/>
      <c r="EO190" s="708"/>
      <c r="EP190" s="708"/>
      <c r="EQ190" s="708"/>
      <c r="ER190" s="708"/>
      <c r="ES190" s="708"/>
      <c r="ET190" s="708"/>
      <c r="EU190" s="708"/>
      <c r="EV190" s="708"/>
      <c r="EW190" s="708"/>
    </row>
    <row r="191" spans="1:153" ht="9" customHeight="1" thickBot="1">
      <c r="A191" s="94"/>
      <c r="B191" s="94"/>
      <c r="C191" s="711"/>
      <c r="D191" s="711"/>
      <c r="E191" s="637"/>
      <c r="F191" s="636"/>
      <c r="G191" s="636"/>
      <c r="H191" s="636"/>
      <c r="I191" s="636"/>
      <c r="J191" s="636"/>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711"/>
      <c r="AK191" s="711"/>
      <c r="AL191" s="637"/>
      <c r="AM191" s="708"/>
      <c r="AN191" s="708"/>
      <c r="AO191" s="708"/>
      <c r="AP191" s="708"/>
      <c r="AQ191" s="708"/>
      <c r="AR191" s="708"/>
      <c r="AS191" s="708"/>
      <c r="AT191" s="708"/>
      <c r="AU191" s="708"/>
      <c r="AV191" s="708"/>
      <c r="AW191" s="708"/>
      <c r="AX191" s="708"/>
      <c r="AY191" s="708"/>
      <c r="AZ191" s="708"/>
      <c r="BA191" s="708"/>
      <c r="BB191" s="708"/>
      <c r="BC191" s="708"/>
      <c r="BD191" s="708"/>
      <c r="BE191" s="708"/>
      <c r="BF191" s="708"/>
      <c r="BG191" s="708"/>
      <c r="BH191" s="708"/>
      <c r="BI191" s="708"/>
      <c r="BJ191" s="708"/>
      <c r="BK191" s="708"/>
      <c r="BL191" s="708"/>
      <c r="BM191" s="708"/>
      <c r="BN191" s="708"/>
      <c r="BO191" s="708"/>
      <c r="BP191" s="708"/>
      <c r="BQ191" s="648"/>
      <c r="BR191" s="649"/>
      <c r="BS191" s="649"/>
      <c r="BT191" s="649"/>
      <c r="BU191" s="649"/>
      <c r="BV191" s="649"/>
      <c r="BW191" s="722"/>
      <c r="BZ191" s="95"/>
      <c r="CA191" s="94"/>
      <c r="CB191" s="94"/>
      <c r="CC191" s="711"/>
      <c r="CD191" s="711"/>
      <c r="CE191" s="637"/>
      <c r="CF191" s="708"/>
      <c r="CG191" s="708"/>
      <c r="CH191" s="708"/>
      <c r="CI191" s="708"/>
      <c r="CJ191" s="708"/>
      <c r="CK191" s="708"/>
      <c r="CL191" s="708"/>
      <c r="CM191" s="708"/>
      <c r="CN191" s="708"/>
      <c r="CO191" s="708"/>
      <c r="CP191" s="708"/>
      <c r="CQ191" s="708"/>
      <c r="CR191" s="708"/>
      <c r="CS191" s="708"/>
      <c r="CT191" s="708"/>
      <c r="CU191" s="708"/>
      <c r="CV191" s="708"/>
      <c r="CW191" s="708"/>
      <c r="CX191" s="708"/>
      <c r="CY191" s="708"/>
      <c r="CZ191" s="708"/>
      <c r="DA191" s="708"/>
      <c r="DB191" s="708"/>
      <c r="DC191" s="708"/>
      <c r="DD191" s="708"/>
      <c r="DE191" s="708"/>
      <c r="DF191" s="708"/>
      <c r="DG191" s="708"/>
      <c r="DH191" s="708"/>
      <c r="DI191" s="708"/>
      <c r="DJ191" s="711"/>
      <c r="DK191" s="711"/>
      <c r="DL191" s="637"/>
      <c r="DM191" s="708"/>
      <c r="DN191" s="708"/>
      <c r="DO191" s="708"/>
      <c r="DP191" s="708"/>
      <c r="DQ191" s="708"/>
      <c r="DR191" s="708"/>
      <c r="DS191" s="708"/>
      <c r="DT191" s="708"/>
      <c r="DU191" s="708"/>
      <c r="DV191" s="708"/>
      <c r="DW191" s="708"/>
      <c r="DX191" s="708"/>
      <c r="DY191" s="708"/>
      <c r="DZ191" s="708"/>
      <c r="EA191" s="708"/>
      <c r="EB191" s="708"/>
      <c r="EC191" s="708"/>
      <c r="ED191" s="708"/>
      <c r="EE191" s="708"/>
      <c r="EF191" s="708"/>
      <c r="EG191" s="708"/>
      <c r="EH191" s="708"/>
      <c r="EI191" s="708"/>
      <c r="EJ191" s="708"/>
      <c r="EK191" s="708"/>
      <c r="EL191" s="708"/>
      <c r="EM191" s="708"/>
      <c r="EN191" s="708"/>
      <c r="EO191" s="708"/>
      <c r="EP191" s="708"/>
      <c r="EQ191" s="708"/>
      <c r="ER191" s="708"/>
      <c r="ES191" s="708"/>
      <c r="ET191" s="708"/>
      <c r="EU191" s="708"/>
      <c r="EV191" s="708"/>
      <c r="EW191" s="708"/>
    </row>
    <row r="192" spans="1:153" ht="9" customHeight="1" thickBot="1">
      <c r="A192" s="94"/>
      <c r="B192" s="94"/>
      <c r="C192" s="711"/>
      <c r="D192" s="711"/>
      <c r="E192" s="637">
        <v>2</v>
      </c>
      <c r="F192" s="636" t="s">
        <v>7</v>
      </c>
      <c r="G192" s="636"/>
      <c r="H192" s="636"/>
      <c r="I192" s="636"/>
      <c r="J192" s="636"/>
      <c r="K192" s="636"/>
      <c r="L192" s="642" t="str">
        <f>IF(L74="","",L74)</f>
        <v/>
      </c>
      <c r="M192" s="642"/>
      <c r="N192" s="642"/>
      <c r="O192" s="642"/>
      <c r="P192" s="642"/>
      <c r="Q192" s="642"/>
      <c r="R192" s="642"/>
      <c r="S192" s="642"/>
      <c r="T192" s="642"/>
      <c r="U192" s="642"/>
      <c r="V192" s="642"/>
      <c r="W192" s="642"/>
      <c r="X192" s="642"/>
      <c r="Y192" s="642"/>
      <c r="Z192" s="642"/>
      <c r="AA192" s="642"/>
      <c r="AB192" s="642"/>
      <c r="AC192" s="642"/>
      <c r="AD192" s="622" t="s">
        <v>13</v>
      </c>
      <c r="AE192" s="622"/>
      <c r="AF192" s="636" t="str">
        <f>IF(AF74="","",AF74)</f>
        <v/>
      </c>
      <c r="AG192" s="636"/>
      <c r="AH192" s="636"/>
      <c r="AI192" s="636"/>
      <c r="AJ192" s="711"/>
      <c r="AK192" s="711"/>
      <c r="AL192" s="637">
        <v>2</v>
      </c>
      <c r="AM192" s="636" t="s">
        <v>7</v>
      </c>
      <c r="AN192" s="636"/>
      <c r="AO192" s="636"/>
      <c r="AP192" s="636"/>
      <c r="AQ192" s="636"/>
      <c r="AR192" s="636"/>
      <c r="AS192" s="642" t="str">
        <f>IF(AS74="","",AS74)</f>
        <v/>
      </c>
      <c r="AT192" s="642"/>
      <c r="AU192" s="642"/>
      <c r="AV192" s="642"/>
      <c r="AW192" s="642"/>
      <c r="AX192" s="642"/>
      <c r="AY192" s="642"/>
      <c r="AZ192" s="642"/>
      <c r="BA192" s="642"/>
      <c r="BB192" s="642"/>
      <c r="BC192" s="642"/>
      <c r="BD192" s="642"/>
      <c r="BE192" s="642"/>
      <c r="BF192" s="642"/>
      <c r="BG192" s="642"/>
      <c r="BH192" s="642"/>
      <c r="BI192" s="642"/>
      <c r="BJ192" s="642"/>
      <c r="BK192" s="622" t="s">
        <v>13</v>
      </c>
      <c r="BL192" s="622"/>
      <c r="BM192" s="636" t="str">
        <f>IF(BM74="","",BM74)</f>
        <v/>
      </c>
      <c r="BN192" s="636"/>
      <c r="BO192" s="636"/>
      <c r="BP192" s="636"/>
      <c r="BQ192" s="648"/>
      <c r="BR192" s="649"/>
      <c r="BS192" s="649"/>
      <c r="BT192" s="649"/>
      <c r="BU192" s="649"/>
      <c r="BV192" s="649"/>
      <c r="BW192" s="722"/>
      <c r="BZ192" s="95"/>
      <c r="CA192" s="94"/>
      <c r="CB192" s="94"/>
      <c r="CC192" s="711"/>
      <c r="CD192" s="711"/>
      <c r="CE192" s="637">
        <v>2</v>
      </c>
      <c r="CF192" s="636" t="s">
        <v>7</v>
      </c>
      <c r="CG192" s="636"/>
      <c r="CH192" s="636"/>
      <c r="CI192" s="636"/>
      <c r="CJ192" s="636"/>
      <c r="CK192" s="636"/>
      <c r="CL192" s="642" t="str">
        <f>IF(L74="","",L74)</f>
        <v/>
      </c>
      <c r="CM192" s="642"/>
      <c r="CN192" s="642"/>
      <c r="CO192" s="642"/>
      <c r="CP192" s="642"/>
      <c r="CQ192" s="642"/>
      <c r="CR192" s="642"/>
      <c r="CS192" s="642"/>
      <c r="CT192" s="642"/>
      <c r="CU192" s="642"/>
      <c r="CV192" s="642"/>
      <c r="CW192" s="642"/>
      <c r="CX192" s="642"/>
      <c r="CY192" s="642"/>
      <c r="CZ192" s="642"/>
      <c r="DA192" s="642"/>
      <c r="DB192" s="642"/>
      <c r="DC192" s="642"/>
      <c r="DD192" s="622" t="s">
        <v>13</v>
      </c>
      <c r="DE192" s="622"/>
      <c r="DF192" s="636" t="str">
        <f>IF(AF74="","",AF74)</f>
        <v/>
      </c>
      <c r="DG192" s="636"/>
      <c r="DH192" s="636"/>
      <c r="DI192" s="636"/>
      <c r="DJ192" s="711"/>
      <c r="DK192" s="711"/>
      <c r="DL192" s="637">
        <v>2</v>
      </c>
      <c r="DM192" s="636" t="s">
        <v>7</v>
      </c>
      <c r="DN192" s="636"/>
      <c r="DO192" s="636"/>
      <c r="DP192" s="636"/>
      <c r="DQ192" s="636"/>
      <c r="DR192" s="636"/>
      <c r="DS192" s="642" t="str">
        <f>IF(AS74="","",AS74)</f>
        <v/>
      </c>
      <c r="DT192" s="642"/>
      <c r="DU192" s="642"/>
      <c r="DV192" s="642"/>
      <c r="DW192" s="642"/>
      <c r="DX192" s="642"/>
      <c r="DY192" s="642"/>
      <c r="DZ192" s="642"/>
      <c r="EA192" s="642"/>
      <c r="EB192" s="642"/>
      <c r="EC192" s="642"/>
      <c r="ED192" s="642"/>
      <c r="EE192" s="642"/>
      <c r="EF192" s="642"/>
      <c r="EG192" s="642"/>
      <c r="EH192" s="642"/>
      <c r="EI192" s="642"/>
      <c r="EJ192" s="642"/>
      <c r="EK192" s="622" t="s">
        <v>13</v>
      </c>
      <c r="EL192" s="622"/>
      <c r="EM192" s="636" t="str">
        <f>IF(BM74="","",BM74)</f>
        <v/>
      </c>
      <c r="EN192" s="636"/>
      <c r="EO192" s="636"/>
      <c r="EP192" s="636"/>
      <c r="EQ192" s="708"/>
      <c r="ER192" s="708"/>
      <c r="ES192" s="708"/>
      <c r="ET192" s="708"/>
      <c r="EU192" s="708"/>
      <c r="EV192" s="708"/>
      <c r="EW192" s="708"/>
    </row>
    <row r="193" spans="1:153" ht="9" customHeight="1" thickBot="1">
      <c r="A193" s="94"/>
      <c r="B193" s="94"/>
      <c r="C193" s="711"/>
      <c r="D193" s="711"/>
      <c r="E193" s="637"/>
      <c r="F193" s="636"/>
      <c r="G193" s="636"/>
      <c r="H193" s="636"/>
      <c r="I193" s="636"/>
      <c r="J193" s="636"/>
      <c r="K193" s="636"/>
      <c r="L193" s="642"/>
      <c r="M193" s="642"/>
      <c r="N193" s="642"/>
      <c r="O193" s="642"/>
      <c r="P193" s="642"/>
      <c r="Q193" s="642"/>
      <c r="R193" s="642"/>
      <c r="S193" s="642"/>
      <c r="T193" s="642"/>
      <c r="U193" s="642"/>
      <c r="V193" s="642"/>
      <c r="W193" s="642"/>
      <c r="X193" s="642"/>
      <c r="Y193" s="642"/>
      <c r="Z193" s="642"/>
      <c r="AA193" s="642"/>
      <c r="AB193" s="642"/>
      <c r="AC193" s="642"/>
      <c r="AD193" s="622"/>
      <c r="AE193" s="622"/>
      <c r="AF193" s="636"/>
      <c r="AG193" s="636"/>
      <c r="AH193" s="636"/>
      <c r="AI193" s="636"/>
      <c r="AJ193" s="711"/>
      <c r="AK193" s="711"/>
      <c r="AL193" s="637"/>
      <c r="AM193" s="636"/>
      <c r="AN193" s="636"/>
      <c r="AO193" s="636"/>
      <c r="AP193" s="636"/>
      <c r="AQ193" s="636"/>
      <c r="AR193" s="636"/>
      <c r="AS193" s="642"/>
      <c r="AT193" s="642"/>
      <c r="AU193" s="642"/>
      <c r="AV193" s="642"/>
      <c r="AW193" s="642"/>
      <c r="AX193" s="642"/>
      <c r="AY193" s="642"/>
      <c r="AZ193" s="642"/>
      <c r="BA193" s="642"/>
      <c r="BB193" s="642"/>
      <c r="BC193" s="642"/>
      <c r="BD193" s="642"/>
      <c r="BE193" s="642"/>
      <c r="BF193" s="642"/>
      <c r="BG193" s="642"/>
      <c r="BH193" s="642"/>
      <c r="BI193" s="642"/>
      <c r="BJ193" s="642"/>
      <c r="BK193" s="622"/>
      <c r="BL193" s="622"/>
      <c r="BM193" s="636"/>
      <c r="BN193" s="636"/>
      <c r="BO193" s="636"/>
      <c r="BP193" s="636"/>
      <c r="BQ193" s="648"/>
      <c r="BR193" s="649"/>
      <c r="BS193" s="649"/>
      <c r="BT193" s="649"/>
      <c r="BU193" s="649"/>
      <c r="BV193" s="649"/>
      <c r="BW193" s="722"/>
      <c r="BZ193" s="95"/>
      <c r="CA193" s="94"/>
      <c r="CB193" s="94"/>
      <c r="CC193" s="711"/>
      <c r="CD193" s="711"/>
      <c r="CE193" s="637"/>
      <c r="CF193" s="636"/>
      <c r="CG193" s="636"/>
      <c r="CH193" s="636"/>
      <c r="CI193" s="636"/>
      <c r="CJ193" s="636"/>
      <c r="CK193" s="636"/>
      <c r="CL193" s="642"/>
      <c r="CM193" s="642"/>
      <c r="CN193" s="642"/>
      <c r="CO193" s="642"/>
      <c r="CP193" s="642"/>
      <c r="CQ193" s="642"/>
      <c r="CR193" s="642"/>
      <c r="CS193" s="642"/>
      <c r="CT193" s="642"/>
      <c r="CU193" s="642"/>
      <c r="CV193" s="642"/>
      <c r="CW193" s="642"/>
      <c r="CX193" s="642"/>
      <c r="CY193" s="642"/>
      <c r="CZ193" s="642"/>
      <c r="DA193" s="642"/>
      <c r="DB193" s="642"/>
      <c r="DC193" s="642"/>
      <c r="DD193" s="622"/>
      <c r="DE193" s="622"/>
      <c r="DF193" s="636"/>
      <c r="DG193" s="636"/>
      <c r="DH193" s="636"/>
      <c r="DI193" s="636"/>
      <c r="DJ193" s="711"/>
      <c r="DK193" s="711"/>
      <c r="DL193" s="637"/>
      <c r="DM193" s="636"/>
      <c r="DN193" s="636"/>
      <c r="DO193" s="636"/>
      <c r="DP193" s="636"/>
      <c r="DQ193" s="636"/>
      <c r="DR193" s="636"/>
      <c r="DS193" s="642"/>
      <c r="DT193" s="642"/>
      <c r="DU193" s="642"/>
      <c r="DV193" s="642"/>
      <c r="DW193" s="642"/>
      <c r="DX193" s="642"/>
      <c r="DY193" s="642"/>
      <c r="DZ193" s="642"/>
      <c r="EA193" s="642"/>
      <c r="EB193" s="642"/>
      <c r="EC193" s="642"/>
      <c r="ED193" s="642"/>
      <c r="EE193" s="642"/>
      <c r="EF193" s="642"/>
      <c r="EG193" s="642"/>
      <c r="EH193" s="642"/>
      <c r="EI193" s="642"/>
      <c r="EJ193" s="642"/>
      <c r="EK193" s="622"/>
      <c r="EL193" s="622"/>
      <c r="EM193" s="636"/>
      <c r="EN193" s="636"/>
      <c r="EO193" s="636"/>
      <c r="EP193" s="636"/>
      <c r="EQ193" s="708"/>
      <c r="ER193" s="708"/>
      <c r="ES193" s="708"/>
      <c r="ET193" s="708"/>
      <c r="EU193" s="708"/>
      <c r="EV193" s="708"/>
      <c r="EW193" s="708"/>
    </row>
    <row r="194" spans="1:153" ht="9" customHeight="1" thickBot="1">
      <c r="A194" s="94"/>
      <c r="B194" s="94"/>
      <c r="C194" s="711"/>
      <c r="D194" s="711"/>
      <c r="E194" s="637"/>
      <c r="F194" s="636" t="s">
        <v>6</v>
      </c>
      <c r="G194" s="636"/>
      <c r="H194" s="636"/>
      <c r="I194" s="636"/>
      <c r="J194" s="636"/>
      <c r="K194" s="636"/>
      <c r="L194" s="642" t="str">
        <f>IF(L76="","",L76)</f>
        <v/>
      </c>
      <c r="M194" s="642"/>
      <c r="N194" s="642"/>
      <c r="O194" s="642"/>
      <c r="P194" s="642"/>
      <c r="Q194" s="642"/>
      <c r="R194" s="642"/>
      <c r="S194" s="642"/>
      <c r="T194" s="642"/>
      <c r="U194" s="642"/>
      <c r="V194" s="642"/>
      <c r="W194" s="642"/>
      <c r="X194" s="642"/>
      <c r="Y194" s="642"/>
      <c r="Z194" s="642"/>
      <c r="AA194" s="642"/>
      <c r="AB194" s="642"/>
      <c r="AC194" s="642"/>
      <c r="AD194" s="622"/>
      <c r="AE194" s="622"/>
      <c r="AF194" s="636"/>
      <c r="AG194" s="636"/>
      <c r="AH194" s="636"/>
      <c r="AI194" s="636"/>
      <c r="AJ194" s="711"/>
      <c r="AK194" s="711"/>
      <c r="AL194" s="637"/>
      <c r="AM194" s="636" t="s">
        <v>6</v>
      </c>
      <c r="AN194" s="636"/>
      <c r="AO194" s="636"/>
      <c r="AP194" s="636"/>
      <c r="AQ194" s="636"/>
      <c r="AR194" s="636"/>
      <c r="AS194" s="642" t="str">
        <f>IF(AS76="","",AS76)</f>
        <v/>
      </c>
      <c r="AT194" s="642"/>
      <c r="AU194" s="642"/>
      <c r="AV194" s="642"/>
      <c r="AW194" s="642"/>
      <c r="AX194" s="642"/>
      <c r="AY194" s="642"/>
      <c r="AZ194" s="642"/>
      <c r="BA194" s="642"/>
      <c r="BB194" s="642"/>
      <c r="BC194" s="642"/>
      <c r="BD194" s="642"/>
      <c r="BE194" s="642"/>
      <c r="BF194" s="642"/>
      <c r="BG194" s="642"/>
      <c r="BH194" s="642"/>
      <c r="BI194" s="642"/>
      <c r="BJ194" s="642"/>
      <c r="BK194" s="622"/>
      <c r="BL194" s="622"/>
      <c r="BM194" s="636"/>
      <c r="BN194" s="636"/>
      <c r="BO194" s="636"/>
      <c r="BP194" s="636"/>
      <c r="BQ194" s="648"/>
      <c r="BR194" s="649"/>
      <c r="BS194" s="649"/>
      <c r="BT194" s="649"/>
      <c r="BU194" s="649"/>
      <c r="BV194" s="649"/>
      <c r="BW194" s="722"/>
      <c r="BZ194" s="95"/>
      <c r="CA194" s="94"/>
      <c r="CB194" s="94"/>
      <c r="CC194" s="711"/>
      <c r="CD194" s="711"/>
      <c r="CE194" s="637"/>
      <c r="CF194" s="636" t="s">
        <v>6</v>
      </c>
      <c r="CG194" s="636"/>
      <c r="CH194" s="636"/>
      <c r="CI194" s="636"/>
      <c r="CJ194" s="636"/>
      <c r="CK194" s="636"/>
      <c r="CL194" s="642" t="str">
        <f>IF(L76="","",L76)</f>
        <v/>
      </c>
      <c r="CM194" s="642"/>
      <c r="CN194" s="642"/>
      <c r="CO194" s="642"/>
      <c r="CP194" s="642"/>
      <c r="CQ194" s="642"/>
      <c r="CR194" s="642"/>
      <c r="CS194" s="642"/>
      <c r="CT194" s="642"/>
      <c r="CU194" s="642"/>
      <c r="CV194" s="642"/>
      <c r="CW194" s="642"/>
      <c r="CX194" s="642"/>
      <c r="CY194" s="642"/>
      <c r="CZ194" s="642"/>
      <c r="DA194" s="642"/>
      <c r="DB194" s="642"/>
      <c r="DC194" s="642"/>
      <c r="DD194" s="622"/>
      <c r="DE194" s="622"/>
      <c r="DF194" s="636"/>
      <c r="DG194" s="636"/>
      <c r="DH194" s="636"/>
      <c r="DI194" s="636"/>
      <c r="DJ194" s="711"/>
      <c r="DK194" s="711"/>
      <c r="DL194" s="637"/>
      <c r="DM194" s="636" t="s">
        <v>6</v>
      </c>
      <c r="DN194" s="636"/>
      <c r="DO194" s="636"/>
      <c r="DP194" s="636"/>
      <c r="DQ194" s="636"/>
      <c r="DR194" s="636"/>
      <c r="DS194" s="642" t="str">
        <f>IF(AS76="","",AS76)</f>
        <v/>
      </c>
      <c r="DT194" s="642"/>
      <c r="DU194" s="642"/>
      <c r="DV194" s="642"/>
      <c r="DW194" s="642"/>
      <c r="DX194" s="642"/>
      <c r="DY194" s="642"/>
      <c r="DZ194" s="642"/>
      <c r="EA194" s="642"/>
      <c r="EB194" s="642"/>
      <c r="EC194" s="642"/>
      <c r="ED194" s="642"/>
      <c r="EE194" s="642"/>
      <c r="EF194" s="642"/>
      <c r="EG194" s="642"/>
      <c r="EH194" s="642"/>
      <c r="EI194" s="642"/>
      <c r="EJ194" s="642"/>
      <c r="EK194" s="622"/>
      <c r="EL194" s="622"/>
      <c r="EM194" s="636"/>
      <c r="EN194" s="636"/>
      <c r="EO194" s="636"/>
      <c r="EP194" s="636"/>
      <c r="EQ194" s="708"/>
      <c r="ER194" s="708"/>
      <c r="ES194" s="708"/>
      <c r="ET194" s="708"/>
      <c r="EU194" s="708"/>
      <c r="EV194" s="708"/>
      <c r="EW194" s="708"/>
    </row>
    <row r="195" spans="1:153" ht="9" customHeight="1" thickBot="1">
      <c r="A195" s="94"/>
      <c r="B195" s="94"/>
      <c r="C195" s="711"/>
      <c r="D195" s="711"/>
      <c r="E195" s="637"/>
      <c r="F195" s="636"/>
      <c r="G195" s="636"/>
      <c r="H195" s="636"/>
      <c r="I195" s="636"/>
      <c r="J195" s="636"/>
      <c r="K195" s="636"/>
      <c r="L195" s="642"/>
      <c r="M195" s="642"/>
      <c r="N195" s="642"/>
      <c r="O195" s="642"/>
      <c r="P195" s="642"/>
      <c r="Q195" s="642"/>
      <c r="R195" s="642"/>
      <c r="S195" s="642"/>
      <c r="T195" s="642"/>
      <c r="U195" s="642"/>
      <c r="V195" s="642"/>
      <c r="W195" s="642"/>
      <c r="X195" s="642"/>
      <c r="Y195" s="642"/>
      <c r="Z195" s="642"/>
      <c r="AA195" s="642"/>
      <c r="AB195" s="642"/>
      <c r="AC195" s="642"/>
      <c r="AD195" s="622"/>
      <c r="AE195" s="622"/>
      <c r="AF195" s="636"/>
      <c r="AG195" s="636"/>
      <c r="AH195" s="636"/>
      <c r="AI195" s="636"/>
      <c r="AJ195" s="711"/>
      <c r="AK195" s="711"/>
      <c r="AL195" s="637"/>
      <c r="AM195" s="636"/>
      <c r="AN195" s="636"/>
      <c r="AO195" s="636"/>
      <c r="AP195" s="636"/>
      <c r="AQ195" s="636"/>
      <c r="AR195" s="636"/>
      <c r="AS195" s="642"/>
      <c r="AT195" s="642"/>
      <c r="AU195" s="642"/>
      <c r="AV195" s="642"/>
      <c r="AW195" s="642"/>
      <c r="AX195" s="642"/>
      <c r="AY195" s="642"/>
      <c r="AZ195" s="642"/>
      <c r="BA195" s="642"/>
      <c r="BB195" s="642"/>
      <c r="BC195" s="642"/>
      <c r="BD195" s="642"/>
      <c r="BE195" s="642"/>
      <c r="BF195" s="642"/>
      <c r="BG195" s="642"/>
      <c r="BH195" s="642"/>
      <c r="BI195" s="642"/>
      <c r="BJ195" s="642"/>
      <c r="BK195" s="622"/>
      <c r="BL195" s="622"/>
      <c r="BM195" s="636"/>
      <c r="BN195" s="636"/>
      <c r="BO195" s="636"/>
      <c r="BP195" s="636"/>
      <c r="BQ195" s="648"/>
      <c r="BR195" s="649"/>
      <c r="BS195" s="649"/>
      <c r="BT195" s="649"/>
      <c r="BU195" s="649"/>
      <c r="BV195" s="649"/>
      <c r="BW195" s="722"/>
      <c r="BZ195" s="95"/>
      <c r="CA195" s="94"/>
      <c r="CB195" s="94"/>
      <c r="CC195" s="711"/>
      <c r="CD195" s="711"/>
      <c r="CE195" s="637"/>
      <c r="CF195" s="636"/>
      <c r="CG195" s="636"/>
      <c r="CH195" s="636"/>
      <c r="CI195" s="636"/>
      <c r="CJ195" s="636"/>
      <c r="CK195" s="636"/>
      <c r="CL195" s="642"/>
      <c r="CM195" s="642"/>
      <c r="CN195" s="642"/>
      <c r="CO195" s="642"/>
      <c r="CP195" s="642"/>
      <c r="CQ195" s="642"/>
      <c r="CR195" s="642"/>
      <c r="CS195" s="642"/>
      <c r="CT195" s="642"/>
      <c r="CU195" s="642"/>
      <c r="CV195" s="642"/>
      <c r="CW195" s="642"/>
      <c r="CX195" s="642"/>
      <c r="CY195" s="642"/>
      <c r="CZ195" s="642"/>
      <c r="DA195" s="642"/>
      <c r="DB195" s="642"/>
      <c r="DC195" s="642"/>
      <c r="DD195" s="622"/>
      <c r="DE195" s="622"/>
      <c r="DF195" s="636"/>
      <c r="DG195" s="636"/>
      <c r="DH195" s="636"/>
      <c r="DI195" s="636"/>
      <c r="DJ195" s="711"/>
      <c r="DK195" s="711"/>
      <c r="DL195" s="637"/>
      <c r="DM195" s="636"/>
      <c r="DN195" s="636"/>
      <c r="DO195" s="636"/>
      <c r="DP195" s="636"/>
      <c r="DQ195" s="636"/>
      <c r="DR195" s="636"/>
      <c r="DS195" s="642"/>
      <c r="DT195" s="642"/>
      <c r="DU195" s="642"/>
      <c r="DV195" s="642"/>
      <c r="DW195" s="642"/>
      <c r="DX195" s="642"/>
      <c r="DY195" s="642"/>
      <c r="DZ195" s="642"/>
      <c r="EA195" s="642"/>
      <c r="EB195" s="642"/>
      <c r="EC195" s="642"/>
      <c r="ED195" s="642"/>
      <c r="EE195" s="642"/>
      <c r="EF195" s="642"/>
      <c r="EG195" s="642"/>
      <c r="EH195" s="642"/>
      <c r="EI195" s="642"/>
      <c r="EJ195" s="642"/>
      <c r="EK195" s="622"/>
      <c r="EL195" s="622"/>
      <c r="EM195" s="636"/>
      <c r="EN195" s="636"/>
      <c r="EO195" s="636"/>
      <c r="EP195" s="636"/>
      <c r="EQ195" s="708"/>
      <c r="ER195" s="708"/>
      <c r="ES195" s="708"/>
      <c r="ET195" s="708"/>
      <c r="EU195" s="708"/>
      <c r="EV195" s="708"/>
      <c r="EW195" s="708"/>
    </row>
    <row r="196" spans="1:153" ht="9" customHeight="1" thickBot="1">
      <c r="A196" s="94"/>
      <c r="B196" s="94"/>
      <c r="C196" s="711"/>
      <c r="D196" s="711"/>
      <c r="E196" s="637"/>
      <c r="F196" s="636"/>
      <c r="G196" s="636"/>
      <c r="H196" s="636"/>
      <c r="I196" s="636"/>
      <c r="J196" s="636"/>
      <c r="K196" s="636"/>
      <c r="L196" s="642"/>
      <c r="M196" s="642"/>
      <c r="N196" s="642"/>
      <c r="O196" s="642"/>
      <c r="P196" s="642"/>
      <c r="Q196" s="642"/>
      <c r="R196" s="642"/>
      <c r="S196" s="642"/>
      <c r="T196" s="642"/>
      <c r="U196" s="642"/>
      <c r="V196" s="642"/>
      <c r="W196" s="642"/>
      <c r="X196" s="642"/>
      <c r="Y196" s="642"/>
      <c r="Z196" s="642"/>
      <c r="AA196" s="642"/>
      <c r="AB196" s="642"/>
      <c r="AC196" s="642"/>
      <c r="AD196" s="622"/>
      <c r="AE196" s="622"/>
      <c r="AF196" s="636"/>
      <c r="AG196" s="636"/>
      <c r="AH196" s="636"/>
      <c r="AI196" s="636"/>
      <c r="AJ196" s="711"/>
      <c r="AK196" s="711"/>
      <c r="AL196" s="637"/>
      <c r="AM196" s="636"/>
      <c r="AN196" s="636"/>
      <c r="AO196" s="636"/>
      <c r="AP196" s="636"/>
      <c r="AQ196" s="636"/>
      <c r="AR196" s="636"/>
      <c r="AS196" s="642"/>
      <c r="AT196" s="642"/>
      <c r="AU196" s="642"/>
      <c r="AV196" s="642"/>
      <c r="AW196" s="642"/>
      <c r="AX196" s="642"/>
      <c r="AY196" s="642"/>
      <c r="AZ196" s="642"/>
      <c r="BA196" s="642"/>
      <c r="BB196" s="642"/>
      <c r="BC196" s="642"/>
      <c r="BD196" s="642"/>
      <c r="BE196" s="642"/>
      <c r="BF196" s="642"/>
      <c r="BG196" s="642"/>
      <c r="BH196" s="642"/>
      <c r="BI196" s="642"/>
      <c r="BJ196" s="642"/>
      <c r="BK196" s="622"/>
      <c r="BL196" s="622"/>
      <c r="BM196" s="636"/>
      <c r="BN196" s="636"/>
      <c r="BO196" s="636"/>
      <c r="BP196" s="636"/>
      <c r="BQ196" s="648"/>
      <c r="BR196" s="649"/>
      <c r="BS196" s="649"/>
      <c r="BT196" s="649"/>
      <c r="BU196" s="649"/>
      <c r="BV196" s="649"/>
      <c r="BW196" s="722"/>
      <c r="BZ196" s="95"/>
      <c r="CA196" s="94"/>
      <c r="CB196" s="94"/>
      <c r="CC196" s="711"/>
      <c r="CD196" s="711"/>
      <c r="CE196" s="637"/>
      <c r="CF196" s="636"/>
      <c r="CG196" s="636"/>
      <c r="CH196" s="636"/>
      <c r="CI196" s="636"/>
      <c r="CJ196" s="636"/>
      <c r="CK196" s="636"/>
      <c r="CL196" s="642"/>
      <c r="CM196" s="642"/>
      <c r="CN196" s="642"/>
      <c r="CO196" s="642"/>
      <c r="CP196" s="642"/>
      <c r="CQ196" s="642"/>
      <c r="CR196" s="642"/>
      <c r="CS196" s="642"/>
      <c r="CT196" s="642"/>
      <c r="CU196" s="642"/>
      <c r="CV196" s="642"/>
      <c r="CW196" s="642"/>
      <c r="CX196" s="642"/>
      <c r="CY196" s="642"/>
      <c r="CZ196" s="642"/>
      <c r="DA196" s="642"/>
      <c r="DB196" s="642"/>
      <c r="DC196" s="642"/>
      <c r="DD196" s="622"/>
      <c r="DE196" s="622"/>
      <c r="DF196" s="636"/>
      <c r="DG196" s="636"/>
      <c r="DH196" s="636"/>
      <c r="DI196" s="636"/>
      <c r="DJ196" s="711"/>
      <c r="DK196" s="711"/>
      <c r="DL196" s="637"/>
      <c r="DM196" s="636"/>
      <c r="DN196" s="636"/>
      <c r="DO196" s="636"/>
      <c r="DP196" s="636"/>
      <c r="DQ196" s="636"/>
      <c r="DR196" s="636"/>
      <c r="DS196" s="642"/>
      <c r="DT196" s="642"/>
      <c r="DU196" s="642"/>
      <c r="DV196" s="642"/>
      <c r="DW196" s="642"/>
      <c r="DX196" s="642"/>
      <c r="DY196" s="642"/>
      <c r="DZ196" s="642"/>
      <c r="EA196" s="642"/>
      <c r="EB196" s="642"/>
      <c r="EC196" s="642"/>
      <c r="ED196" s="642"/>
      <c r="EE196" s="642"/>
      <c r="EF196" s="642"/>
      <c r="EG196" s="642"/>
      <c r="EH196" s="642"/>
      <c r="EI196" s="642"/>
      <c r="EJ196" s="642"/>
      <c r="EK196" s="622"/>
      <c r="EL196" s="622"/>
      <c r="EM196" s="636"/>
      <c r="EN196" s="636"/>
      <c r="EO196" s="636"/>
      <c r="EP196" s="636"/>
      <c r="EQ196" s="708"/>
      <c r="ER196" s="708"/>
      <c r="ES196" s="708"/>
      <c r="ET196" s="708"/>
      <c r="EU196" s="708"/>
      <c r="EV196" s="708"/>
      <c r="EW196" s="708"/>
    </row>
    <row r="197" spans="1:153" ht="9" customHeight="1" thickBot="1">
      <c r="A197" s="94"/>
      <c r="B197" s="94"/>
      <c r="C197" s="711"/>
      <c r="D197" s="711"/>
      <c r="E197" s="637"/>
      <c r="F197" s="635" t="s">
        <v>267</v>
      </c>
      <c r="G197" s="636"/>
      <c r="H197" s="636"/>
      <c r="I197" s="636"/>
      <c r="J197" s="636"/>
      <c r="K197" s="636"/>
      <c r="L197" s="636" t="str">
        <f>IF(L79="","",L79)</f>
        <v/>
      </c>
      <c r="M197" s="636"/>
      <c r="N197" s="636" t="str">
        <f>IF(N79="","",N79)</f>
        <v/>
      </c>
      <c r="O197" s="636"/>
      <c r="P197" s="636" t="str">
        <f>IF(P79="","",P79)</f>
        <v/>
      </c>
      <c r="Q197" s="636"/>
      <c r="R197" s="636" t="str">
        <f>IF(R79="","",R79)</f>
        <v/>
      </c>
      <c r="S197" s="636"/>
      <c r="T197" s="636" t="str">
        <f>IF(T79="","",T79)</f>
        <v/>
      </c>
      <c r="U197" s="636"/>
      <c r="V197" s="636" t="str">
        <f>IF(V79="","",V79)</f>
        <v/>
      </c>
      <c r="W197" s="636"/>
      <c r="X197" s="636" t="str">
        <f>IF(X79="","",X79)</f>
        <v/>
      </c>
      <c r="Y197" s="636"/>
      <c r="Z197" s="636" t="str">
        <f>IF(Z79="","",Z79)</f>
        <v/>
      </c>
      <c r="AA197" s="636"/>
      <c r="AB197" s="636" t="str">
        <f>IF(AB79="","",AB79)</f>
        <v/>
      </c>
      <c r="AC197" s="636"/>
      <c r="AD197" s="636" t="str">
        <f>IF(AD79="","",AD79)</f>
        <v/>
      </c>
      <c r="AE197" s="636"/>
      <c r="AF197" s="636" t="str">
        <f>IF(AF79="","",AF79)</f>
        <v/>
      </c>
      <c r="AG197" s="636"/>
      <c r="AH197" s="636" t="str">
        <f>IF(AH79="","",AH79)</f>
        <v/>
      </c>
      <c r="AI197" s="636"/>
      <c r="AJ197" s="711"/>
      <c r="AK197" s="711"/>
      <c r="AL197" s="637"/>
      <c r="AM197" s="708"/>
      <c r="AN197" s="708"/>
      <c r="AO197" s="708"/>
      <c r="AP197" s="708"/>
      <c r="AQ197" s="708"/>
      <c r="AR197" s="708"/>
      <c r="AS197" s="708"/>
      <c r="AT197" s="708"/>
      <c r="AU197" s="708"/>
      <c r="AV197" s="708"/>
      <c r="AW197" s="708"/>
      <c r="AX197" s="708"/>
      <c r="AY197" s="708"/>
      <c r="AZ197" s="708"/>
      <c r="BA197" s="708"/>
      <c r="BB197" s="708"/>
      <c r="BC197" s="708"/>
      <c r="BD197" s="708"/>
      <c r="BE197" s="708"/>
      <c r="BF197" s="708"/>
      <c r="BG197" s="708"/>
      <c r="BH197" s="708"/>
      <c r="BI197" s="708"/>
      <c r="BJ197" s="708"/>
      <c r="BK197" s="708"/>
      <c r="BL197" s="708"/>
      <c r="BM197" s="708"/>
      <c r="BN197" s="708"/>
      <c r="BO197" s="708"/>
      <c r="BP197" s="708"/>
      <c r="BQ197" s="648"/>
      <c r="BR197" s="649"/>
      <c r="BS197" s="649"/>
      <c r="BT197" s="649"/>
      <c r="BU197" s="649"/>
      <c r="BV197" s="649"/>
      <c r="BW197" s="722"/>
      <c r="BZ197" s="95"/>
      <c r="CA197" s="94"/>
      <c r="CB197" s="94"/>
      <c r="CC197" s="711"/>
      <c r="CD197" s="711"/>
      <c r="CE197" s="637"/>
      <c r="CF197" s="708"/>
      <c r="CG197" s="708"/>
      <c r="CH197" s="708"/>
      <c r="CI197" s="708"/>
      <c r="CJ197" s="708"/>
      <c r="CK197" s="708"/>
      <c r="CL197" s="708"/>
      <c r="CM197" s="708"/>
      <c r="CN197" s="708"/>
      <c r="CO197" s="708"/>
      <c r="CP197" s="708"/>
      <c r="CQ197" s="708"/>
      <c r="CR197" s="708"/>
      <c r="CS197" s="708"/>
      <c r="CT197" s="708"/>
      <c r="CU197" s="708"/>
      <c r="CV197" s="708"/>
      <c r="CW197" s="708"/>
      <c r="CX197" s="708"/>
      <c r="CY197" s="708"/>
      <c r="CZ197" s="708"/>
      <c r="DA197" s="708"/>
      <c r="DB197" s="708"/>
      <c r="DC197" s="708"/>
      <c r="DD197" s="708"/>
      <c r="DE197" s="708"/>
      <c r="DF197" s="708"/>
      <c r="DG197" s="708"/>
      <c r="DH197" s="708"/>
      <c r="DI197" s="708"/>
      <c r="DJ197" s="711"/>
      <c r="DK197" s="711"/>
      <c r="DL197" s="637"/>
      <c r="DM197" s="708"/>
      <c r="DN197" s="708"/>
      <c r="DO197" s="708"/>
      <c r="DP197" s="708"/>
      <c r="DQ197" s="708"/>
      <c r="DR197" s="708"/>
      <c r="DS197" s="708"/>
      <c r="DT197" s="708"/>
      <c r="DU197" s="708"/>
      <c r="DV197" s="708"/>
      <c r="DW197" s="708"/>
      <c r="DX197" s="708"/>
      <c r="DY197" s="708"/>
      <c r="DZ197" s="708"/>
      <c r="EA197" s="708"/>
      <c r="EB197" s="708"/>
      <c r="EC197" s="708"/>
      <c r="ED197" s="708"/>
      <c r="EE197" s="708"/>
      <c r="EF197" s="708"/>
      <c r="EG197" s="708"/>
      <c r="EH197" s="708"/>
      <c r="EI197" s="708"/>
      <c r="EJ197" s="708"/>
      <c r="EK197" s="708"/>
      <c r="EL197" s="708"/>
      <c r="EM197" s="708"/>
      <c r="EN197" s="708"/>
      <c r="EO197" s="708"/>
      <c r="EP197" s="708"/>
      <c r="EQ197" s="708"/>
      <c r="ER197" s="708"/>
      <c r="ES197" s="708"/>
      <c r="ET197" s="708"/>
      <c r="EU197" s="708"/>
      <c r="EV197" s="708"/>
      <c r="EW197" s="708"/>
    </row>
    <row r="198" spans="1:153" ht="9" customHeight="1" thickBot="1">
      <c r="A198" s="94"/>
      <c r="B198" s="94"/>
      <c r="C198" s="711"/>
      <c r="D198" s="711"/>
      <c r="E198" s="637"/>
      <c r="F198" s="636"/>
      <c r="G198" s="636"/>
      <c r="H198" s="636"/>
      <c r="I198" s="636"/>
      <c r="J198" s="636"/>
      <c r="K198" s="636"/>
      <c r="L198" s="636"/>
      <c r="M198" s="636"/>
      <c r="N198" s="636"/>
      <c r="O198" s="636"/>
      <c r="P198" s="636"/>
      <c r="Q198" s="636"/>
      <c r="R198" s="636"/>
      <c r="S198" s="636"/>
      <c r="T198" s="636"/>
      <c r="U198" s="636"/>
      <c r="V198" s="636"/>
      <c r="W198" s="636"/>
      <c r="X198" s="636"/>
      <c r="Y198" s="636"/>
      <c r="Z198" s="636"/>
      <c r="AA198" s="636"/>
      <c r="AB198" s="636"/>
      <c r="AC198" s="636"/>
      <c r="AD198" s="636"/>
      <c r="AE198" s="636"/>
      <c r="AF198" s="636"/>
      <c r="AG198" s="636"/>
      <c r="AH198" s="636"/>
      <c r="AI198" s="636"/>
      <c r="AJ198" s="711"/>
      <c r="AK198" s="711"/>
      <c r="AL198" s="637"/>
      <c r="AM198" s="708"/>
      <c r="AN198" s="708"/>
      <c r="AO198" s="708"/>
      <c r="AP198" s="708"/>
      <c r="AQ198" s="708"/>
      <c r="AR198" s="708"/>
      <c r="AS198" s="708"/>
      <c r="AT198" s="708"/>
      <c r="AU198" s="708"/>
      <c r="AV198" s="708"/>
      <c r="AW198" s="708"/>
      <c r="AX198" s="708"/>
      <c r="AY198" s="708"/>
      <c r="AZ198" s="708"/>
      <c r="BA198" s="708"/>
      <c r="BB198" s="708"/>
      <c r="BC198" s="708"/>
      <c r="BD198" s="708"/>
      <c r="BE198" s="708"/>
      <c r="BF198" s="708"/>
      <c r="BG198" s="708"/>
      <c r="BH198" s="708"/>
      <c r="BI198" s="708"/>
      <c r="BJ198" s="708"/>
      <c r="BK198" s="708"/>
      <c r="BL198" s="708"/>
      <c r="BM198" s="708"/>
      <c r="BN198" s="708"/>
      <c r="BO198" s="708"/>
      <c r="BP198" s="708"/>
      <c r="BQ198" s="648"/>
      <c r="BR198" s="649"/>
      <c r="BS198" s="649"/>
      <c r="BT198" s="649"/>
      <c r="BU198" s="649"/>
      <c r="BV198" s="649"/>
      <c r="BW198" s="722"/>
      <c r="BZ198" s="95"/>
      <c r="CA198" s="94"/>
      <c r="CB198" s="94"/>
      <c r="CC198" s="711"/>
      <c r="CD198" s="711"/>
      <c r="CE198" s="637"/>
      <c r="CF198" s="708"/>
      <c r="CG198" s="708"/>
      <c r="CH198" s="708"/>
      <c r="CI198" s="708"/>
      <c r="CJ198" s="708"/>
      <c r="CK198" s="708"/>
      <c r="CL198" s="708"/>
      <c r="CM198" s="708"/>
      <c r="CN198" s="708"/>
      <c r="CO198" s="708"/>
      <c r="CP198" s="708"/>
      <c r="CQ198" s="708"/>
      <c r="CR198" s="708"/>
      <c r="CS198" s="708"/>
      <c r="CT198" s="708"/>
      <c r="CU198" s="708"/>
      <c r="CV198" s="708"/>
      <c r="CW198" s="708"/>
      <c r="CX198" s="708"/>
      <c r="CY198" s="708"/>
      <c r="CZ198" s="708"/>
      <c r="DA198" s="708"/>
      <c r="DB198" s="708"/>
      <c r="DC198" s="708"/>
      <c r="DD198" s="708"/>
      <c r="DE198" s="708"/>
      <c r="DF198" s="708"/>
      <c r="DG198" s="708"/>
      <c r="DH198" s="708"/>
      <c r="DI198" s="708"/>
      <c r="DJ198" s="711"/>
      <c r="DK198" s="711"/>
      <c r="DL198" s="637"/>
      <c r="DM198" s="708"/>
      <c r="DN198" s="708"/>
      <c r="DO198" s="708"/>
      <c r="DP198" s="708"/>
      <c r="DQ198" s="708"/>
      <c r="DR198" s="708"/>
      <c r="DS198" s="708"/>
      <c r="DT198" s="708"/>
      <c r="DU198" s="708"/>
      <c r="DV198" s="708"/>
      <c r="DW198" s="708"/>
      <c r="DX198" s="708"/>
      <c r="DY198" s="708"/>
      <c r="DZ198" s="708"/>
      <c r="EA198" s="708"/>
      <c r="EB198" s="708"/>
      <c r="EC198" s="708"/>
      <c r="ED198" s="708"/>
      <c r="EE198" s="708"/>
      <c r="EF198" s="708"/>
      <c r="EG198" s="708"/>
      <c r="EH198" s="708"/>
      <c r="EI198" s="708"/>
      <c r="EJ198" s="708"/>
      <c r="EK198" s="708"/>
      <c r="EL198" s="708"/>
      <c r="EM198" s="708"/>
      <c r="EN198" s="708"/>
      <c r="EO198" s="708"/>
      <c r="EP198" s="708"/>
      <c r="EQ198" s="708"/>
      <c r="ER198" s="708"/>
      <c r="ES198" s="708"/>
      <c r="ET198" s="708"/>
      <c r="EU198" s="708"/>
      <c r="EV198" s="708"/>
      <c r="EW198" s="708"/>
    </row>
    <row r="199" spans="1:153" ht="9" customHeight="1" thickBot="1">
      <c r="A199" s="94"/>
      <c r="B199" s="94"/>
      <c r="C199" s="711"/>
      <c r="D199" s="711"/>
      <c r="E199" s="637"/>
      <c r="F199" s="636"/>
      <c r="G199" s="636"/>
      <c r="H199" s="636"/>
      <c r="I199" s="636"/>
      <c r="J199" s="636"/>
      <c r="K199" s="636"/>
      <c r="L199" s="636"/>
      <c r="M199" s="636"/>
      <c r="N199" s="636"/>
      <c r="O199" s="636"/>
      <c r="P199" s="636"/>
      <c r="Q199" s="636"/>
      <c r="R199" s="636"/>
      <c r="S199" s="636"/>
      <c r="T199" s="636"/>
      <c r="U199" s="636"/>
      <c r="V199" s="636"/>
      <c r="W199" s="636"/>
      <c r="X199" s="636"/>
      <c r="Y199" s="636"/>
      <c r="Z199" s="636"/>
      <c r="AA199" s="636"/>
      <c r="AB199" s="636"/>
      <c r="AC199" s="636"/>
      <c r="AD199" s="636"/>
      <c r="AE199" s="636"/>
      <c r="AF199" s="636"/>
      <c r="AG199" s="636"/>
      <c r="AH199" s="636"/>
      <c r="AI199" s="636"/>
      <c r="AJ199" s="711"/>
      <c r="AK199" s="711"/>
      <c r="AL199" s="637"/>
      <c r="AM199" s="708"/>
      <c r="AN199" s="708"/>
      <c r="AO199" s="708"/>
      <c r="AP199" s="708"/>
      <c r="AQ199" s="708"/>
      <c r="AR199" s="708"/>
      <c r="AS199" s="708"/>
      <c r="AT199" s="708"/>
      <c r="AU199" s="708"/>
      <c r="AV199" s="708"/>
      <c r="AW199" s="708"/>
      <c r="AX199" s="708"/>
      <c r="AY199" s="708"/>
      <c r="AZ199" s="708"/>
      <c r="BA199" s="708"/>
      <c r="BB199" s="708"/>
      <c r="BC199" s="708"/>
      <c r="BD199" s="708"/>
      <c r="BE199" s="708"/>
      <c r="BF199" s="708"/>
      <c r="BG199" s="708"/>
      <c r="BH199" s="708"/>
      <c r="BI199" s="708"/>
      <c r="BJ199" s="708"/>
      <c r="BK199" s="708"/>
      <c r="BL199" s="708"/>
      <c r="BM199" s="708"/>
      <c r="BN199" s="708"/>
      <c r="BO199" s="708"/>
      <c r="BP199" s="708"/>
      <c r="BQ199" s="648"/>
      <c r="BR199" s="649"/>
      <c r="BS199" s="649"/>
      <c r="BT199" s="649"/>
      <c r="BU199" s="649"/>
      <c r="BV199" s="649"/>
      <c r="BW199" s="722"/>
      <c r="BZ199" s="95"/>
      <c r="CA199" s="94"/>
      <c r="CB199" s="94"/>
      <c r="CC199" s="711"/>
      <c r="CD199" s="711"/>
      <c r="CE199" s="637"/>
      <c r="CF199" s="708"/>
      <c r="CG199" s="708"/>
      <c r="CH199" s="708"/>
      <c r="CI199" s="708"/>
      <c r="CJ199" s="708"/>
      <c r="CK199" s="708"/>
      <c r="CL199" s="708"/>
      <c r="CM199" s="708"/>
      <c r="CN199" s="708"/>
      <c r="CO199" s="708"/>
      <c r="CP199" s="708"/>
      <c r="CQ199" s="708"/>
      <c r="CR199" s="708"/>
      <c r="CS199" s="708"/>
      <c r="CT199" s="708"/>
      <c r="CU199" s="708"/>
      <c r="CV199" s="708"/>
      <c r="CW199" s="708"/>
      <c r="CX199" s="708"/>
      <c r="CY199" s="708"/>
      <c r="CZ199" s="708"/>
      <c r="DA199" s="708"/>
      <c r="DB199" s="708"/>
      <c r="DC199" s="708"/>
      <c r="DD199" s="708"/>
      <c r="DE199" s="708"/>
      <c r="DF199" s="708"/>
      <c r="DG199" s="708"/>
      <c r="DH199" s="708"/>
      <c r="DI199" s="708"/>
      <c r="DJ199" s="711"/>
      <c r="DK199" s="711"/>
      <c r="DL199" s="637"/>
      <c r="DM199" s="708"/>
      <c r="DN199" s="708"/>
      <c r="DO199" s="708"/>
      <c r="DP199" s="708"/>
      <c r="DQ199" s="708"/>
      <c r="DR199" s="708"/>
      <c r="DS199" s="708"/>
      <c r="DT199" s="708"/>
      <c r="DU199" s="708"/>
      <c r="DV199" s="708"/>
      <c r="DW199" s="708"/>
      <c r="DX199" s="708"/>
      <c r="DY199" s="708"/>
      <c r="DZ199" s="708"/>
      <c r="EA199" s="708"/>
      <c r="EB199" s="708"/>
      <c r="EC199" s="708"/>
      <c r="ED199" s="708"/>
      <c r="EE199" s="708"/>
      <c r="EF199" s="708"/>
      <c r="EG199" s="708"/>
      <c r="EH199" s="708"/>
      <c r="EI199" s="708"/>
      <c r="EJ199" s="708"/>
      <c r="EK199" s="708"/>
      <c r="EL199" s="708"/>
      <c r="EM199" s="708"/>
      <c r="EN199" s="708"/>
      <c r="EO199" s="708"/>
      <c r="EP199" s="708"/>
      <c r="EQ199" s="708"/>
      <c r="ER199" s="708"/>
      <c r="ES199" s="708"/>
      <c r="ET199" s="708"/>
      <c r="EU199" s="708"/>
      <c r="EV199" s="708"/>
      <c r="EW199" s="708"/>
    </row>
    <row r="200" spans="1:153" ht="9" customHeight="1" thickBot="1">
      <c r="A200" s="94"/>
      <c r="B200" s="94"/>
      <c r="C200" s="711"/>
      <c r="D200" s="711"/>
      <c r="E200" s="637">
        <v>3</v>
      </c>
      <c r="F200" s="636" t="s">
        <v>7</v>
      </c>
      <c r="G200" s="636"/>
      <c r="H200" s="636"/>
      <c r="I200" s="636"/>
      <c r="J200" s="636"/>
      <c r="K200" s="636"/>
      <c r="L200" s="642" t="str">
        <f>IF(L82="","",L82)</f>
        <v/>
      </c>
      <c r="M200" s="642"/>
      <c r="N200" s="642"/>
      <c r="O200" s="642"/>
      <c r="P200" s="642"/>
      <c r="Q200" s="642"/>
      <c r="R200" s="642"/>
      <c r="S200" s="642"/>
      <c r="T200" s="642"/>
      <c r="U200" s="642"/>
      <c r="V200" s="642"/>
      <c r="W200" s="642"/>
      <c r="X200" s="642"/>
      <c r="Y200" s="642"/>
      <c r="Z200" s="642"/>
      <c r="AA200" s="642"/>
      <c r="AB200" s="642"/>
      <c r="AC200" s="642"/>
      <c r="AD200" s="622" t="s">
        <v>13</v>
      </c>
      <c r="AE200" s="622"/>
      <c r="AF200" s="636" t="str">
        <f>IF(AF82="","",AF82)</f>
        <v/>
      </c>
      <c r="AG200" s="636"/>
      <c r="AH200" s="636"/>
      <c r="AI200" s="636"/>
      <c r="AJ200" s="711"/>
      <c r="AK200" s="711"/>
      <c r="AL200" s="637">
        <v>3</v>
      </c>
      <c r="AM200" s="636" t="s">
        <v>7</v>
      </c>
      <c r="AN200" s="636"/>
      <c r="AO200" s="636"/>
      <c r="AP200" s="636"/>
      <c r="AQ200" s="636"/>
      <c r="AR200" s="636"/>
      <c r="AS200" s="642" t="str">
        <f>IF(AS82="","",AS82)</f>
        <v/>
      </c>
      <c r="AT200" s="642"/>
      <c r="AU200" s="642"/>
      <c r="AV200" s="642"/>
      <c r="AW200" s="642"/>
      <c r="AX200" s="642"/>
      <c r="AY200" s="642"/>
      <c r="AZ200" s="642"/>
      <c r="BA200" s="642"/>
      <c r="BB200" s="642"/>
      <c r="BC200" s="642"/>
      <c r="BD200" s="642"/>
      <c r="BE200" s="642"/>
      <c r="BF200" s="642"/>
      <c r="BG200" s="642"/>
      <c r="BH200" s="642"/>
      <c r="BI200" s="642"/>
      <c r="BJ200" s="642"/>
      <c r="BK200" s="622" t="s">
        <v>13</v>
      </c>
      <c r="BL200" s="622"/>
      <c r="BM200" s="636" t="str">
        <f>IF(BM82="","",BM82)</f>
        <v/>
      </c>
      <c r="BN200" s="636"/>
      <c r="BO200" s="636"/>
      <c r="BP200" s="636"/>
      <c r="BQ200" s="648"/>
      <c r="BR200" s="649"/>
      <c r="BS200" s="649"/>
      <c r="BT200" s="649"/>
      <c r="BU200" s="649"/>
      <c r="BV200" s="649"/>
      <c r="BW200" s="722"/>
      <c r="BZ200" s="95"/>
      <c r="CA200" s="94"/>
      <c r="CB200" s="94"/>
      <c r="CC200" s="711"/>
      <c r="CD200" s="711"/>
      <c r="CE200" s="637">
        <v>3</v>
      </c>
      <c r="CF200" s="636" t="s">
        <v>7</v>
      </c>
      <c r="CG200" s="636"/>
      <c r="CH200" s="636"/>
      <c r="CI200" s="636"/>
      <c r="CJ200" s="636"/>
      <c r="CK200" s="636"/>
      <c r="CL200" s="642" t="str">
        <f>IF(L82="","",L82)</f>
        <v/>
      </c>
      <c r="CM200" s="642"/>
      <c r="CN200" s="642"/>
      <c r="CO200" s="642"/>
      <c r="CP200" s="642"/>
      <c r="CQ200" s="642"/>
      <c r="CR200" s="642"/>
      <c r="CS200" s="642"/>
      <c r="CT200" s="642"/>
      <c r="CU200" s="642"/>
      <c r="CV200" s="642"/>
      <c r="CW200" s="642"/>
      <c r="CX200" s="642"/>
      <c r="CY200" s="642"/>
      <c r="CZ200" s="642"/>
      <c r="DA200" s="642"/>
      <c r="DB200" s="642"/>
      <c r="DC200" s="642"/>
      <c r="DD200" s="622" t="s">
        <v>13</v>
      </c>
      <c r="DE200" s="622"/>
      <c r="DF200" s="636" t="str">
        <f>IF(AF82="","",AF82)</f>
        <v/>
      </c>
      <c r="DG200" s="636"/>
      <c r="DH200" s="636"/>
      <c r="DI200" s="636"/>
      <c r="DJ200" s="711"/>
      <c r="DK200" s="711"/>
      <c r="DL200" s="637">
        <v>3</v>
      </c>
      <c r="DM200" s="636" t="s">
        <v>7</v>
      </c>
      <c r="DN200" s="636"/>
      <c r="DO200" s="636"/>
      <c r="DP200" s="636"/>
      <c r="DQ200" s="636"/>
      <c r="DR200" s="636"/>
      <c r="DS200" s="642" t="str">
        <f>IF(AS82="","",AS82)</f>
        <v/>
      </c>
      <c r="DT200" s="642"/>
      <c r="DU200" s="642"/>
      <c r="DV200" s="642"/>
      <c r="DW200" s="642"/>
      <c r="DX200" s="642"/>
      <c r="DY200" s="642"/>
      <c r="DZ200" s="642"/>
      <c r="EA200" s="642"/>
      <c r="EB200" s="642"/>
      <c r="EC200" s="642"/>
      <c r="ED200" s="642"/>
      <c r="EE200" s="642"/>
      <c r="EF200" s="642"/>
      <c r="EG200" s="642"/>
      <c r="EH200" s="642"/>
      <c r="EI200" s="642"/>
      <c r="EJ200" s="642"/>
      <c r="EK200" s="622" t="s">
        <v>13</v>
      </c>
      <c r="EL200" s="622"/>
      <c r="EM200" s="636" t="str">
        <f>IF(BM82="","",BM82)</f>
        <v/>
      </c>
      <c r="EN200" s="636"/>
      <c r="EO200" s="636"/>
      <c r="EP200" s="636"/>
      <c r="EQ200" s="708"/>
      <c r="ER200" s="708"/>
      <c r="ES200" s="708"/>
      <c r="ET200" s="708"/>
      <c r="EU200" s="708"/>
      <c r="EV200" s="708"/>
      <c r="EW200" s="708"/>
    </row>
    <row r="201" spans="1:153" ht="9" customHeight="1" thickBot="1">
      <c r="A201" s="94"/>
      <c r="B201" s="94"/>
      <c r="C201" s="711"/>
      <c r="D201" s="711"/>
      <c r="E201" s="637"/>
      <c r="F201" s="636"/>
      <c r="G201" s="636"/>
      <c r="H201" s="636"/>
      <c r="I201" s="636"/>
      <c r="J201" s="636"/>
      <c r="K201" s="636"/>
      <c r="L201" s="642"/>
      <c r="M201" s="642"/>
      <c r="N201" s="642"/>
      <c r="O201" s="642"/>
      <c r="P201" s="642"/>
      <c r="Q201" s="642"/>
      <c r="R201" s="642"/>
      <c r="S201" s="642"/>
      <c r="T201" s="642"/>
      <c r="U201" s="642"/>
      <c r="V201" s="642"/>
      <c r="W201" s="642"/>
      <c r="X201" s="642"/>
      <c r="Y201" s="642"/>
      <c r="Z201" s="642"/>
      <c r="AA201" s="642"/>
      <c r="AB201" s="642"/>
      <c r="AC201" s="642"/>
      <c r="AD201" s="622"/>
      <c r="AE201" s="622"/>
      <c r="AF201" s="636"/>
      <c r="AG201" s="636"/>
      <c r="AH201" s="636"/>
      <c r="AI201" s="636"/>
      <c r="AJ201" s="711"/>
      <c r="AK201" s="711"/>
      <c r="AL201" s="637"/>
      <c r="AM201" s="636"/>
      <c r="AN201" s="636"/>
      <c r="AO201" s="636"/>
      <c r="AP201" s="636"/>
      <c r="AQ201" s="636"/>
      <c r="AR201" s="636"/>
      <c r="AS201" s="642"/>
      <c r="AT201" s="642"/>
      <c r="AU201" s="642"/>
      <c r="AV201" s="642"/>
      <c r="AW201" s="642"/>
      <c r="AX201" s="642"/>
      <c r="AY201" s="642"/>
      <c r="AZ201" s="642"/>
      <c r="BA201" s="642"/>
      <c r="BB201" s="642"/>
      <c r="BC201" s="642"/>
      <c r="BD201" s="642"/>
      <c r="BE201" s="642"/>
      <c r="BF201" s="642"/>
      <c r="BG201" s="642"/>
      <c r="BH201" s="642"/>
      <c r="BI201" s="642"/>
      <c r="BJ201" s="642"/>
      <c r="BK201" s="622"/>
      <c r="BL201" s="622"/>
      <c r="BM201" s="636"/>
      <c r="BN201" s="636"/>
      <c r="BO201" s="636"/>
      <c r="BP201" s="636"/>
      <c r="BQ201" s="650"/>
      <c r="BR201" s="651"/>
      <c r="BS201" s="651"/>
      <c r="BT201" s="651"/>
      <c r="BU201" s="651"/>
      <c r="BV201" s="651"/>
      <c r="BW201" s="670"/>
      <c r="BZ201" s="95"/>
      <c r="CA201" s="94"/>
      <c r="CB201" s="94"/>
      <c r="CC201" s="711"/>
      <c r="CD201" s="711"/>
      <c r="CE201" s="637"/>
      <c r="CF201" s="636"/>
      <c r="CG201" s="636"/>
      <c r="CH201" s="636"/>
      <c r="CI201" s="636"/>
      <c r="CJ201" s="636"/>
      <c r="CK201" s="636"/>
      <c r="CL201" s="642"/>
      <c r="CM201" s="642"/>
      <c r="CN201" s="642"/>
      <c r="CO201" s="642"/>
      <c r="CP201" s="642"/>
      <c r="CQ201" s="642"/>
      <c r="CR201" s="642"/>
      <c r="CS201" s="642"/>
      <c r="CT201" s="642"/>
      <c r="CU201" s="642"/>
      <c r="CV201" s="642"/>
      <c r="CW201" s="642"/>
      <c r="CX201" s="642"/>
      <c r="CY201" s="642"/>
      <c r="CZ201" s="642"/>
      <c r="DA201" s="642"/>
      <c r="DB201" s="642"/>
      <c r="DC201" s="642"/>
      <c r="DD201" s="622"/>
      <c r="DE201" s="622"/>
      <c r="DF201" s="636"/>
      <c r="DG201" s="636"/>
      <c r="DH201" s="636"/>
      <c r="DI201" s="636"/>
      <c r="DJ201" s="711"/>
      <c r="DK201" s="711"/>
      <c r="DL201" s="637"/>
      <c r="DM201" s="636"/>
      <c r="DN201" s="636"/>
      <c r="DO201" s="636"/>
      <c r="DP201" s="636"/>
      <c r="DQ201" s="636"/>
      <c r="DR201" s="636"/>
      <c r="DS201" s="642"/>
      <c r="DT201" s="642"/>
      <c r="DU201" s="642"/>
      <c r="DV201" s="642"/>
      <c r="DW201" s="642"/>
      <c r="DX201" s="642"/>
      <c r="DY201" s="642"/>
      <c r="DZ201" s="642"/>
      <c r="EA201" s="642"/>
      <c r="EB201" s="642"/>
      <c r="EC201" s="642"/>
      <c r="ED201" s="642"/>
      <c r="EE201" s="642"/>
      <c r="EF201" s="642"/>
      <c r="EG201" s="642"/>
      <c r="EH201" s="642"/>
      <c r="EI201" s="642"/>
      <c r="EJ201" s="642"/>
      <c r="EK201" s="622"/>
      <c r="EL201" s="622"/>
      <c r="EM201" s="636"/>
      <c r="EN201" s="636"/>
      <c r="EO201" s="636"/>
      <c r="EP201" s="636"/>
      <c r="EQ201" s="708"/>
      <c r="ER201" s="708"/>
      <c r="ES201" s="708"/>
      <c r="ET201" s="708"/>
      <c r="EU201" s="708"/>
      <c r="EV201" s="708"/>
      <c r="EW201" s="708"/>
    </row>
    <row r="202" spans="1:153" ht="9" customHeight="1" thickBot="1">
      <c r="A202" s="94"/>
      <c r="B202" s="94"/>
      <c r="C202" s="711"/>
      <c r="D202" s="711"/>
      <c r="E202" s="637"/>
      <c r="F202" s="636" t="s">
        <v>6</v>
      </c>
      <c r="G202" s="636"/>
      <c r="H202" s="636"/>
      <c r="I202" s="636"/>
      <c r="J202" s="636"/>
      <c r="K202" s="636"/>
      <c r="L202" s="642" t="str">
        <f>IF(L84="","",L84)</f>
        <v/>
      </c>
      <c r="M202" s="642"/>
      <c r="N202" s="642"/>
      <c r="O202" s="642"/>
      <c r="P202" s="642"/>
      <c r="Q202" s="642"/>
      <c r="R202" s="642"/>
      <c r="S202" s="642"/>
      <c r="T202" s="642"/>
      <c r="U202" s="642"/>
      <c r="V202" s="642"/>
      <c r="W202" s="642"/>
      <c r="X202" s="642"/>
      <c r="Y202" s="642"/>
      <c r="Z202" s="642"/>
      <c r="AA202" s="642"/>
      <c r="AB202" s="642"/>
      <c r="AC202" s="642"/>
      <c r="AD202" s="622"/>
      <c r="AE202" s="622"/>
      <c r="AF202" s="636"/>
      <c r="AG202" s="636"/>
      <c r="AH202" s="636"/>
      <c r="AI202" s="636"/>
      <c r="AJ202" s="711"/>
      <c r="AK202" s="711"/>
      <c r="AL202" s="637"/>
      <c r="AM202" s="636" t="s">
        <v>6</v>
      </c>
      <c r="AN202" s="636"/>
      <c r="AO202" s="636"/>
      <c r="AP202" s="636"/>
      <c r="AQ202" s="636"/>
      <c r="AR202" s="636"/>
      <c r="AS202" s="642" t="str">
        <f>IF(AS84="","",AS84)</f>
        <v/>
      </c>
      <c r="AT202" s="642"/>
      <c r="AU202" s="642"/>
      <c r="AV202" s="642"/>
      <c r="AW202" s="642"/>
      <c r="AX202" s="642"/>
      <c r="AY202" s="642"/>
      <c r="AZ202" s="642"/>
      <c r="BA202" s="642"/>
      <c r="BB202" s="642"/>
      <c r="BC202" s="642"/>
      <c r="BD202" s="642"/>
      <c r="BE202" s="642"/>
      <c r="BF202" s="642"/>
      <c r="BG202" s="642"/>
      <c r="BH202" s="642"/>
      <c r="BI202" s="642"/>
      <c r="BJ202" s="642"/>
      <c r="BK202" s="622"/>
      <c r="BL202" s="622"/>
      <c r="BM202" s="636"/>
      <c r="BN202" s="636"/>
      <c r="BO202" s="636"/>
      <c r="BP202" s="636"/>
      <c r="BQ202" s="712"/>
      <c r="BR202" s="713"/>
      <c r="BS202" s="713"/>
      <c r="BT202" s="713"/>
      <c r="BU202" s="713"/>
      <c r="BV202" s="713"/>
      <c r="BW202" s="714"/>
      <c r="BZ202" s="95"/>
      <c r="CA202" s="94"/>
      <c r="CB202" s="94"/>
      <c r="CC202" s="711"/>
      <c r="CD202" s="711"/>
      <c r="CE202" s="637"/>
      <c r="CF202" s="636" t="s">
        <v>6</v>
      </c>
      <c r="CG202" s="636"/>
      <c r="CH202" s="636"/>
      <c r="CI202" s="636"/>
      <c r="CJ202" s="636"/>
      <c r="CK202" s="636"/>
      <c r="CL202" s="642" t="str">
        <f>IF(L84="","",L84)</f>
        <v/>
      </c>
      <c r="CM202" s="642"/>
      <c r="CN202" s="642"/>
      <c r="CO202" s="642"/>
      <c r="CP202" s="642"/>
      <c r="CQ202" s="642"/>
      <c r="CR202" s="642"/>
      <c r="CS202" s="642"/>
      <c r="CT202" s="642"/>
      <c r="CU202" s="642"/>
      <c r="CV202" s="642"/>
      <c r="CW202" s="642"/>
      <c r="CX202" s="642"/>
      <c r="CY202" s="642"/>
      <c r="CZ202" s="642"/>
      <c r="DA202" s="642"/>
      <c r="DB202" s="642"/>
      <c r="DC202" s="642"/>
      <c r="DD202" s="622"/>
      <c r="DE202" s="622"/>
      <c r="DF202" s="636"/>
      <c r="DG202" s="636"/>
      <c r="DH202" s="636"/>
      <c r="DI202" s="636"/>
      <c r="DJ202" s="711"/>
      <c r="DK202" s="711"/>
      <c r="DL202" s="637"/>
      <c r="DM202" s="636" t="s">
        <v>6</v>
      </c>
      <c r="DN202" s="636"/>
      <c r="DO202" s="636"/>
      <c r="DP202" s="636"/>
      <c r="DQ202" s="636"/>
      <c r="DR202" s="636"/>
      <c r="DS202" s="642" t="str">
        <f>IF(AS84="","",AS84)</f>
        <v/>
      </c>
      <c r="DT202" s="642"/>
      <c r="DU202" s="642"/>
      <c r="DV202" s="642"/>
      <c r="DW202" s="642"/>
      <c r="DX202" s="642"/>
      <c r="DY202" s="642"/>
      <c r="DZ202" s="642"/>
      <c r="EA202" s="642"/>
      <c r="EB202" s="642"/>
      <c r="EC202" s="642"/>
      <c r="ED202" s="642"/>
      <c r="EE202" s="642"/>
      <c r="EF202" s="642"/>
      <c r="EG202" s="642"/>
      <c r="EH202" s="642"/>
      <c r="EI202" s="642"/>
      <c r="EJ202" s="642"/>
      <c r="EK202" s="622"/>
      <c r="EL202" s="622"/>
      <c r="EM202" s="636"/>
      <c r="EN202" s="636"/>
      <c r="EO202" s="636"/>
      <c r="EP202" s="636"/>
      <c r="EQ202" s="708"/>
      <c r="ER202" s="708"/>
      <c r="ES202" s="708"/>
      <c r="ET202" s="708"/>
      <c r="EU202" s="708"/>
      <c r="EV202" s="708"/>
      <c r="EW202" s="708"/>
    </row>
    <row r="203" spans="1:153" ht="9" customHeight="1" thickBot="1">
      <c r="A203" s="94"/>
      <c r="B203" s="94"/>
      <c r="C203" s="711"/>
      <c r="D203" s="711"/>
      <c r="E203" s="637"/>
      <c r="F203" s="636"/>
      <c r="G203" s="636"/>
      <c r="H203" s="636"/>
      <c r="I203" s="636"/>
      <c r="J203" s="636"/>
      <c r="K203" s="636"/>
      <c r="L203" s="642"/>
      <c r="M203" s="642"/>
      <c r="N203" s="642"/>
      <c r="O203" s="642"/>
      <c r="P203" s="642"/>
      <c r="Q203" s="642"/>
      <c r="R203" s="642"/>
      <c r="S203" s="642"/>
      <c r="T203" s="642"/>
      <c r="U203" s="642"/>
      <c r="V203" s="642"/>
      <c r="W203" s="642"/>
      <c r="X203" s="642"/>
      <c r="Y203" s="642"/>
      <c r="Z203" s="642"/>
      <c r="AA203" s="642"/>
      <c r="AB203" s="642"/>
      <c r="AC203" s="642"/>
      <c r="AD203" s="622"/>
      <c r="AE203" s="622"/>
      <c r="AF203" s="636"/>
      <c r="AG203" s="636"/>
      <c r="AH203" s="636"/>
      <c r="AI203" s="636"/>
      <c r="AJ203" s="711"/>
      <c r="AK203" s="711"/>
      <c r="AL203" s="637"/>
      <c r="AM203" s="636"/>
      <c r="AN203" s="636"/>
      <c r="AO203" s="636"/>
      <c r="AP203" s="636"/>
      <c r="AQ203" s="636"/>
      <c r="AR203" s="636"/>
      <c r="AS203" s="642"/>
      <c r="AT203" s="642"/>
      <c r="AU203" s="642"/>
      <c r="AV203" s="642"/>
      <c r="AW203" s="642"/>
      <c r="AX203" s="642"/>
      <c r="AY203" s="642"/>
      <c r="AZ203" s="642"/>
      <c r="BA203" s="642"/>
      <c r="BB203" s="642"/>
      <c r="BC203" s="642"/>
      <c r="BD203" s="642"/>
      <c r="BE203" s="642"/>
      <c r="BF203" s="642"/>
      <c r="BG203" s="642"/>
      <c r="BH203" s="642"/>
      <c r="BI203" s="642"/>
      <c r="BJ203" s="642"/>
      <c r="BK203" s="622"/>
      <c r="BL203" s="622"/>
      <c r="BM203" s="636"/>
      <c r="BN203" s="636"/>
      <c r="BO203" s="636"/>
      <c r="BP203" s="636"/>
      <c r="BQ203" s="715"/>
      <c r="BR203" s="716"/>
      <c r="BS203" s="716"/>
      <c r="BT203" s="716"/>
      <c r="BU203" s="716"/>
      <c r="BV203" s="716"/>
      <c r="BW203" s="717"/>
      <c r="BZ203" s="95"/>
      <c r="CA203" s="94"/>
      <c r="CB203" s="94"/>
      <c r="CC203" s="711"/>
      <c r="CD203" s="711"/>
      <c r="CE203" s="637"/>
      <c r="CF203" s="636"/>
      <c r="CG203" s="636"/>
      <c r="CH203" s="636"/>
      <c r="CI203" s="636"/>
      <c r="CJ203" s="636"/>
      <c r="CK203" s="636"/>
      <c r="CL203" s="642"/>
      <c r="CM203" s="642"/>
      <c r="CN203" s="642"/>
      <c r="CO203" s="642"/>
      <c r="CP203" s="642"/>
      <c r="CQ203" s="642"/>
      <c r="CR203" s="642"/>
      <c r="CS203" s="642"/>
      <c r="CT203" s="642"/>
      <c r="CU203" s="642"/>
      <c r="CV203" s="642"/>
      <c r="CW203" s="642"/>
      <c r="CX203" s="642"/>
      <c r="CY203" s="642"/>
      <c r="CZ203" s="642"/>
      <c r="DA203" s="642"/>
      <c r="DB203" s="642"/>
      <c r="DC203" s="642"/>
      <c r="DD203" s="622"/>
      <c r="DE203" s="622"/>
      <c r="DF203" s="636"/>
      <c r="DG203" s="636"/>
      <c r="DH203" s="636"/>
      <c r="DI203" s="636"/>
      <c r="DJ203" s="711"/>
      <c r="DK203" s="711"/>
      <c r="DL203" s="637"/>
      <c r="DM203" s="636"/>
      <c r="DN203" s="636"/>
      <c r="DO203" s="636"/>
      <c r="DP203" s="636"/>
      <c r="DQ203" s="636"/>
      <c r="DR203" s="636"/>
      <c r="DS203" s="642"/>
      <c r="DT203" s="642"/>
      <c r="DU203" s="642"/>
      <c r="DV203" s="642"/>
      <c r="DW203" s="642"/>
      <c r="DX203" s="642"/>
      <c r="DY203" s="642"/>
      <c r="DZ203" s="642"/>
      <c r="EA203" s="642"/>
      <c r="EB203" s="642"/>
      <c r="EC203" s="642"/>
      <c r="ED203" s="642"/>
      <c r="EE203" s="642"/>
      <c r="EF203" s="642"/>
      <c r="EG203" s="642"/>
      <c r="EH203" s="642"/>
      <c r="EI203" s="642"/>
      <c r="EJ203" s="642"/>
      <c r="EK203" s="622"/>
      <c r="EL203" s="622"/>
      <c r="EM203" s="636"/>
      <c r="EN203" s="636"/>
      <c r="EO203" s="636"/>
      <c r="EP203" s="636"/>
      <c r="EQ203" s="708"/>
      <c r="ER203" s="708"/>
      <c r="ES203" s="708"/>
      <c r="ET203" s="708"/>
      <c r="EU203" s="708"/>
      <c r="EV203" s="708"/>
      <c r="EW203" s="708"/>
    </row>
    <row r="204" spans="1:153" ht="9" customHeight="1" thickBot="1">
      <c r="A204" s="94"/>
      <c r="B204" s="94"/>
      <c r="C204" s="711"/>
      <c r="D204" s="711"/>
      <c r="E204" s="637"/>
      <c r="F204" s="636"/>
      <c r="G204" s="636"/>
      <c r="H204" s="636"/>
      <c r="I204" s="636"/>
      <c r="J204" s="636"/>
      <c r="K204" s="636"/>
      <c r="L204" s="642"/>
      <c r="M204" s="642"/>
      <c r="N204" s="642"/>
      <c r="O204" s="642"/>
      <c r="P204" s="642"/>
      <c r="Q204" s="642"/>
      <c r="R204" s="642"/>
      <c r="S204" s="642"/>
      <c r="T204" s="642"/>
      <c r="U204" s="642"/>
      <c r="V204" s="642"/>
      <c r="W204" s="642"/>
      <c r="X204" s="642"/>
      <c r="Y204" s="642"/>
      <c r="Z204" s="642"/>
      <c r="AA204" s="642"/>
      <c r="AB204" s="642"/>
      <c r="AC204" s="642"/>
      <c r="AD204" s="622"/>
      <c r="AE204" s="622"/>
      <c r="AF204" s="636"/>
      <c r="AG204" s="636"/>
      <c r="AH204" s="636"/>
      <c r="AI204" s="636"/>
      <c r="AJ204" s="711"/>
      <c r="AK204" s="711"/>
      <c r="AL204" s="637"/>
      <c r="AM204" s="636"/>
      <c r="AN204" s="636"/>
      <c r="AO204" s="636"/>
      <c r="AP204" s="636"/>
      <c r="AQ204" s="636"/>
      <c r="AR204" s="636"/>
      <c r="AS204" s="642"/>
      <c r="AT204" s="642"/>
      <c r="AU204" s="642"/>
      <c r="AV204" s="642"/>
      <c r="AW204" s="642"/>
      <c r="AX204" s="642"/>
      <c r="AY204" s="642"/>
      <c r="AZ204" s="642"/>
      <c r="BA204" s="642"/>
      <c r="BB204" s="642"/>
      <c r="BC204" s="642"/>
      <c r="BD204" s="642"/>
      <c r="BE204" s="642"/>
      <c r="BF204" s="642"/>
      <c r="BG204" s="642"/>
      <c r="BH204" s="642"/>
      <c r="BI204" s="642"/>
      <c r="BJ204" s="642"/>
      <c r="BK204" s="622"/>
      <c r="BL204" s="622"/>
      <c r="BM204" s="636"/>
      <c r="BN204" s="636"/>
      <c r="BO204" s="636"/>
      <c r="BP204" s="636"/>
      <c r="BQ204" s="715"/>
      <c r="BR204" s="716"/>
      <c r="BS204" s="716"/>
      <c r="BT204" s="716"/>
      <c r="BU204" s="716"/>
      <c r="BV204" s="716"/>
      <c r="BW204" s="717"/>
      <c r="BZ204" s="95"/>
      <c r="CA204" s="94"/>
      <c r="CB204" s="94"/>
      <c r="CC204" s="711"/>
      <c r="CD204" s="711"/>
      <c r="CE204" s="637"/>
      <c r="CF204" s="636"/>
      <c r="CG204" s="636"/>
      <c r="CH204" s="636"/>
      <c r="CI204" s="636"/>
      <c r="CJ204" s="636"/>
      <c r="CK204" s="636"/>
      <c r="CL204" s="642"/>
      <c r="CM204" s="642"/>
      <c r="CN204" s="642"/>
      <c r="CO204" s="642"/>
      <c r="CP204" s="642"/>
      <c r="CQ204" s="642"/>
      <c r="CR204" s="642"/>
      <c r="CS204" s="642"/>
      <c r="CT204" s="642"/>
      <c r="CU204" s="642"/>
      <c r="CV204" s="642"/>
      <c r="CW204" s="642"/>
      <c r="CX204" s="642"/>
      <c r="CY204" s="642"/>
      <c r="CZ204" s="642"/>
      <c r="DA204" s="642"/>
      <c r="DB204" s="642"/>
      <c r="DC204" s="642"/>
      <c r="DD204" s="622"/>
      <c r="DE204" s="622"/>
      <c r="DF204" s="636"/>
      <c r="DG204" s="636"/>
      <c r="DH204" s="636"/>
      <c r="DI204" s="636"/>
      <c r="DJ204" s="711"/>
      <c r="DK204" s="711"/>
      <c r="DL204" s="637"/>
      <c r="DM204" s="636"/>
      <c r="DN204" s="636"/>
      <c r="DO204" s="636"/>
      <c r="DP204" s="636"/>
      <c r="DQ204" s="636"/>
      <c r="DR204" s="636"/>
      <c r="DS204" s="642"/>
      <c r="DT204" s="642"/>
      <c r="DU204" s="642"/>
      <c r="DV204" s="642"/>
      <c r="DW204" s="642"/>
      <c r="DX204" s="642"/>
      <c r="DY204" s="642"/>
      <c r="DZ204" s="642"/>
      <c r="EA204" s="642"/>
      <c r="EB204" s="642"/>
      <c r="EC204" s="642"/>
      <c r="ED204" s="642"/>
      <c r="EE204" s="642"/>
      <c r="EF204" s="642"/>
      <c r="EG204" s="642"/>
      <c r="EH204" s="642"/>
      <c r="EI204" s="642"/>
      <c r="EJ204" s="642"/>
      <c r="EK204" s="622"/>
      <c r="EL204" s="622"/>
      <c r="EM204" s="636"/>
      <c r="EN204" s="636"/>
      <c r="EO204" s="636"/>
      <c r="EP204" s="636"/>
      <c r="EQ204" s="708"/>
      <c r="ER204" s="708"/>
      <c r="ES204" s="708"/>
      <c r="ET204" s="708"/>
      <c r="EU204" s="708"/>
      <c r="EV204" s="708"/>
      <c r="EW204" s="708"/>
    </row>
    <row r="205" spans="1:153" ht="9" customHeight="1" thickBot="1">
      <c r="A205" s="94"/>
      <c r="B205" s="94"/>
      <c r="C205" s="711"/>
      <c r="D205" s="711"/>
      <c r="E205" s="637"/>
      <c r="F205" s="635" t="s">
        <v>267</v>
      </c>
      <c r="G205" s="636"/>
      <c r="H205" s="636"/>
      <c r="I205" s="636"/>
      <c r="J205" s="636"/>
      <c r="K205" s="636"/>
      <c r="L205" s="636" t="str">
        <f>IF(L87="","",L87)</f>
        <v/>
      </c>
      <c r="M205" s="636"/>
      <c r="N205" s="636" t="str">
        <f>IF(N87="","",N87)</f>
        <v/>
      </c>
      <c r="O205" s="636"/>
      <c r="P205" s="636" t="str">
        <f>IF(P87="","",P87)</f>
        <v/>
      </c>
      <c r="Q205" s="636"/>
      <c r="R205" s="636" t="str">
        <f>IF(R87="","",R87)</f>
        <v/>
      </c>
      <c r="S205" s="636"/>
      <c r="T205" s="636" t="str">
        <f>IF(T87="","",T87)</f>
        <v/>
      </c>
      <c r="U205" s="636"/>
      <c r="V205" s="636" t="str">
        <f>IF(V87="","",V87)</f>
        <v/>
      </c>
      <c r="W205" s="636"/>
      <c r="X205" s="636" t="str">
        <f>IF(X87="","",X87)</f>
        <v/>
      </c>
      <c r="Y205" s="636"/>
      <c r="Z205" s="636" t="str">
        <f>IF(Z87="","",Z87)</f>
        <v/>
      </c>
      <c r="AA205" s="636"/>
      <c r="AB205" s="636" t="str">
        <f>IF(AB87="","",AB87)</f>
        <v/>
      </c>
      <c r="AC205" s="636"/>
      <c r="AD205" s="636" t="str">
        <f>IF(AD87="","",AD87)</f>
        <v/>
      </c>
      <c r="AE205" s="636"/>
      <c r="AF205" s="636" t="str">
        <f>IF(AF87="","",AF87)</f>
        <v/>
      </c>
      <c r="AG205" s="636"/>
      <c r="AH205" s="636" t="str">
        <f>IF(AH87="","",AH87)</f>
        <v/>
      </c>
      <c r="AI205" s="636"/>
      <c r="AJ205" s="711"/>
      <c r="AK205" s="711"/>
      <c r="AL205" s="637"/>
      <c r="AM205" s="708"/>
      <c r="AN205" s="708"/>
      <c r="AO205" s="708"/>
      <c r="AP205" s="708"/>
      <c r="AQ205" s="708"/>
      <c r="AR205" s="708"/>
      <c r="AS205" s="708"/>
      <c r="AT205" s="708"/>
      <c r="AU205" s="708"/>
      <c r="AV205" s="708"/>
      <c r="AW205" s="708"/>
      <c r="AX205" s="708"/>
      <c r="AY205" s="708"/>
      <c r="AZ205" s="708"/>
      <c r="BA205" s="708"/>
      <c r="BB205" s="708"/>
      <c r="BC205" s="708"/>
      <c r="BD205" s="708"/>
      <c r="BE205" s="708"/>
      <c r="BF205" s="708"/>
      <c r="BG205" s="708"/>
      <c r="BH205" s="708"/>
      <c r="BI205" s="708"/>
      <c r="BJ205" s="708"/>
      <c r="BK205" s="708"/>
      <c r="BL205" s="708"/>
      <c r="BM205" s="708"/>
      <c r="BN205" s="708"/>
      <c r="BO205" s="708"/>
      <c r="BP205" s="708"/>
      <c r="BQ205" s="715"/>
      <c r="BR205" s="716"/>
      <c r="BS205" s="716"/>
      <c r="BT205" s="716"/>
      <c r="BU205" s="716"/>
      <c r="BV205" s="716"/>
      <c r="BW205" s="717"/>
      <c r="BZ205" s="95"/>
      <c r="CA205" s="94"/>
      <c r="CB205" s="94"/>
      <c r="CC205" s="711"/>
      <c r="CD205" s="711"/>
      <c r="CE205" s="637"/>
      <c r="CF205" s="708"/>
      <c r="CG205" s="708"/>
      <c r="CH205" s="708"/>
      <c r="CI205" s="708"/>
      <c r="CJ205" s="708"/>
      <c r="CK205" s="708"/>
      <c r="CL205" s="708"/>
      <c r="CM205" s="708"/>
      <c r="CN205" s="708"/>
      <c r="CO205" s="708"/>
      <c r="CP205" s="708"/>
      <c r="CQ205" s="708"/>
      <c r="CR205" s="708"/>
      <c r="CS205" s="708"/>
      <c r="CT205" s="708"/>
      <c r="CU205" s="708"/>
      <c r="CV205" s="708"/>
      <c r="CW205" s="708"/>
      <c r="CX205" s="708"/>
      <c r="CY205" s="708"/>
      <c r="CZ205" s="708"/>
      <c r="DA205" s="708"/>
      <c r="DB205" s="708"/>
      <c r="DC205" s="708"/>
      <c r="DD205" s="708"/>
      <c r="DE205" s="708"/>
      <c r="DF205" s="708"/>
      <c r="DG205" s="708"/>
      <c r="DH205" s="708"/>
      <c r="DI205" s="708"/>
      <c r="DJ205" s="711"/>
      <c r="DK205" s="711"/>
      <c r="DL205" s="637"/>
      <c r="DM205" s="708"/>
      <c r="DN205" s="708"/>
      <c r="DO205" s="708"/>
      <c r="DP205" s="708"/>
      <c r="DQ205" s="708"/>
      <c r="DR205" s="708"/>
      <c r="DS205" s="708"/>
      <c r="DT205" s="708"/>
      <c r="DU205" s="708"/>
      <c r="DV205" s="708"/>
      <c r="DW205" s="708"/>
      <c r="DX205" s="708"/>
      <c r="DY205" s="708"/>
      <c r="DZ205" s="708"/>
      <c r="EA205" s="708"/>
      <c r="EB205" s="708"/>
      <c r="EC205" s="708"/>
      <c r="ED205" s="708"/>
      <c r="EE205" s="708"/>
      <c r="EF205" s="708"/>
      <c r="EG205" s="708"/>
      <c r="EH205" s="708"/>
      <c r="EI205" s="708"/>
      <c r="EJ205" s="708"/>
      <c r="EK205" s="708"/>
      <c r="EL205" s="708"/>
      <c r="EM205" s="708"/>
      <c r="EN205" s="708"/>
      <c r="EO205" s="708"/>
      <c r="EP205" s="708"/>
      <c r="EQ205" s="708"/>
      <c r="ER205" s="708"/>
      <c r="ES205" s="708"/>
      <c r="ET205" s="708"/>
      <c r="EU205" s="708"/>
      <c r="EV205" s="708"/>
      <c r="EW205" s="708"/>
    </row>
    <row r="206" spans="1:153" ht="9" customHeight="1" thickBot="1">
      <c r="A206" s="94"/>
      <c r="B206" s="94"/>
      <c r="C206" s="711"/>
      <c r="D206" s="711"/>
      <c r="E206" s="637"/>
      <c r="F206" s="636"/>
      <c r="G206" s="636"/>
      <c r="H206" s="636"/>
      <c r="I206" s="636"/>
      <c r="J206" s="636"/>
      <c r="K206" s="636"/>
      <c r="L206" s="636"/>
      <c r="M206" s="636"/>
      <c r="N206" s="636"/>
      <c r="O206" s="636"/>
      <c r="P206" s="636"/>
      <c r="Q206" s="636"/>
      <c r="R206" s="636"/>
      <c r="S206" s="636"/>
      <c r="T206" s="636"/>
      <c r="U206" s="636"/>
      <c r="V206" s="636"/>
      <c r="W206" s="636"/>
      <c r="X206" s="636"/>
      <c r="Y206" s="636"/>
      <c r="Z206" s="636"/>
      <c r="AA206" s="636"/>
      <c r="AB206" s="636"/>
      <c r="AC206" s="636"/>
      <c r="AD206" s="636"/>
      <c r="AE206" s="636"/>
      <c r="AF206" s="636"/>
      <c r="AG206" s="636"/>
      <c r="AH206" s="636"/>
      <c r="AI206" s="636"/>
      <c r="AJ206" s="711"/>
      <c r="AK206" s="711"/>
      <c r="AL206" s="637"/>
      <c r="AM206" s="708"/>
      <c r="AN206" s="708"/>
      <c r="AO206" s="708"/>
      <c r="AP206" s="708"/>
      <c r="AQ206" s="708"/>
      <c r="AR206" s="708"/>
      <c r="AS206" s="708"/>
      <c r="AT206" s="708"/>
      <c r="AU206" s="708"/>
      <c r="AV206" s="708"/>
      <c r="AW206" s="708"/>
      <c r="AX206" s="708"/>
      <c r="AY206" s="708"/>
      <c r="AZ206" s="708"/>
      <c r="BA206" s="708"/>
      <c r="BB206" s="708"/>
      <c r="BC206" s="708"/>
      <c r="BD206" s="708"/>
      <c r="BE206" s="708"/>
      <c r="BF206" s="708"/>
      <c r="BG206" s="708"/>
      <c r="BH206" s="708"/>
      <c r="BI206" s="708"/>
      <c r="BJ206" s="708"/>
      <c r="BK206" s="708"/>
      <c r="BL206" s="708"/>
      <c r="BM206" s="708"/>
      <c r="BN206" s="708"/>
      <c r="BO206" s="708"/>
      <c r="BP206" s="708"/>
      <c r="BQ206" s="715"/>
      <c r="BR206" s="716"/>
      <c r="BS206" s="716"/>
      <c r="BT206" s="716"/>
      <c r="BU206" s="716"/>
      <c r="BV206" s="716"/>
      <c r="BW206" s="717"/>
      <c r="BZ206" s="95"/>
      <c r="CA206" s="94"/>
      <c r="CB206" s="94"/>
      <c r="CC206" s="711"/>
      <c r="CD206" s="711"/>
      <c r="CE206" s="637"/>
      <c r="CF206" s="708"/>
      <c r="CG206" s="708"/>
      <c r="CH206" s="708"/>
      <c r="CI206" s="708"/>
      <c r="CJ206" s="708"/>
      <c r="CK206" s="708"/>
      <c r="CL206" s="708"/>
      <c r="CM206" s="708"/>
      <c r="CN206" s="708"/>
      <c r="CO206" s="708"/>
      <c r="CP206" s="708"/>
      <c r="CQ206" s="708"/>
      <c r="CR206" s="708"/>
      <c r="CS206" s="708"/>
      <c r="CT206" s="708"/>
      <c r="CU206" s="708"/>
      <c r="CV206" s="708"/>
      <c r="CW206" s="708"/>
      <c r="CX206" s="708"/>
      <c r="CY206" s="708"/>
      <c r="CZ206" s="708"/>
      <c r="DA206" s="708"/>
      <c r="DB206" s="708"/>
      <c r="DC206" s="708"/>
      <c r="DD206" s="708"/>
      <c r="DE206" s="708"/>
      <c r="DF206" s="708"/>
      <c r="DG206" s="708"/>
      <c r="DH206" s="708"/>
      <c r="DI206" s="708"/>
      <c r="DJ206" s="711"/>
      <c r="DK206" s="711"/>
      <c r="DL206" s="637"/>
      <c r="DM206" s="708"/>
      <c r="DN206" s="708"/>
      <c r="DO206" s="708"/>
      <c r="DP206" s="708"/>
      <c r="DQ206" s="708"/>
      <c r="DR206" s="708"/>
      <c r="DS206" s="708"/>
      <c r="DT206" s="708"/>
      <c r="DU206" s="708"/>
      <c r="DV206" s="708"/>
      <c r="DW206" s="708"/>
      <c r="DX206" s="708"/>
      <c r="DY206" s="708"/>
      <c r="DZ206" s="708"/>
      <c r="EA206" s="708"/>
      <c r="EB206" s="708"/>
      <c r="EC206" s="708"/>
      <c r="ED206" s="708"/>
      <c r="EE206" s="708"/>
      <c r="EF206" s="708"/>
      <c r="EG206" s="708"/>
      <c r="EH206" s="708"/>
      <c r="EI206" s="708"/>
      <c r="EJ206" s="708"/>
      <c r="EK206" s="708"/>
      <c r="EL206" s="708"/>
      <c r="EM206" s="708"/>
      <c r="EN206" s="708"/>
      <c r="EO206" s="708"/>
      <c r="EP206" s="708"/>
      <c r="EQ206" s="708"/>
      <c r="ER206" s="708"/>
      <c r="ES206" s="708"/>
      <c r="ET206" s="708"/>
      <c r="EU206" s="708"/>
      <c r="EV206" s="708"/>
      <c r="EW206" s="708"/>
    </row>
    <row r="207" spans="1:153" ht="9" customHeight="1" thickBot="1">
      <c r="A207" s="94"/>
      <c r="B207" s="94"/>
      <c r="C207" s="711"/>
      <c r="D207" s="711"/>
      <c r="E207" s="637"/>
      <c r="F207" s="636"/>
      <c r="G207" s="636"/>
      <c r="H207" s="636"/>
      <c r="I207" s="636"/>
      <c r="J207" s="636"/>
      <c r="K207" s="636"/>
      <c r="L207" s="636"/>
      <c r="M207" s="636"/>
      <c r="N207" s="636"/>
      <c r="O207" s="636"/>
      <c r="P207" s="636"/>
      <c r="Q207" s="636"/>
      <c r="R207" s="636"/>
      <c r="S207" s="636"/>
      <c r="T207" s="636"/>
      <c r="U207" s="636"/>
      <c r="V207" s="636"/>
      <c r="W207" s="636"/>
      <c r="X207" s="636"/>
      <c r="Y207" s="636"/>
      <c r="Z207" s="636"/>
      <c r="AA207" s="636"/>
      <c r="AB207" s="636"/>
      <c r="AC207" s="636"/>
      <c r="AD207" s="636"/>
      <c r="AE207" s="636"/>
      <c r="AF207" s="636"/>
      <c r="AG207" s="636"/>
      <c r="AH207" s="636"/>
      <c r="AI207" s="636"/>
      <c r="AJ207" s="711"/>
      <c r="AK207" s="711"/>
      <c r="AL207" s="637"/>
      <c r="AM207" s="708"/>
      <c r="AN207" s="708"/>
      <c r="AO207" s="708"/>
      <c r="AP207" s="708"/>
      <c r="AQ207" s="708"/>
      <c r="AR207" s="708"/>
      <c r="AS207" s="708"/>
      <c r="AT207" s="708"/>
      <c r="AU207" s="708"/>
      <c r="AV207" s="708"/>
      <c r="AW207" s="708"/>
      <c r="AX207" s="708"/>
      <c r="AY207" s="708"/>
      <c r="AZ207" s="708"/>
      <c r="BA207" s="708"/>
      <c r="BB207" s="708"/>
      <c r="BC207" s="708"/>
      <c r="BD207" s="708"/>
      <c r="BE207" s="708"/>
      <c r="BF207" s="708"/>
      <c r="BG207" s="708"/>
      <c r="BH207" s="708"/>
      <c r="BI207" s="708"/>
      <c r="BJ207" s="708"/>
      <c r="BK207" s="708"/>
      <c r="BL207" s="708"/>
      <c r="BM207" s="708"/>
      <c r="BN207" s="708"/>
      <c r="BO207" s="708"/>
      <c r="BP207" s="708"/>
      <c r="BQ207" s="715"/>
      <c r="BR207" s="716"/>
      <c r="BS207" s="716"/>
      <c r="BT207" s="716"/>
      <c r="BU207" s="716"/>
      <c r="BV207" s="716"/>
      <c r="BW207" s="717"/>
      <c r="BZ207" s="95"/>
      <c r="CA207" s="94"/>
      <c r="CB207" s="94"/>
      <c r="CC207" s="711"/>
      <c r="CD207" s="711"/>
      <c r="CE207" s="637"/>
      <c r="CF207" s="708"/>
      <c r="CG207" s="708"/>
      <c r="CH207" s="708"/>
      <c r="CI207" s="708"/>
      <c r="CJ207" s="708"/>
      <c r="CK207" s="708"/>
      <c r="CL207" s="708"/>
      <c r="CM207" s="708"/>
      <c r="CN207" s="708"/>
      <c r="CO207" s="708"/>
      <c r="CP207" s="708"/>
      <c r="CQ207" s="708"/>
      <c r="CR207" s="708"/>
      <c r="CS207" s="708"/>
      <c r="CT207" s="708"/>
      <c r="CU207" s="708"/>
      <c r="CV207" s="708"/>
      <c r="CW207" s="708"/>
      <c r="CX207" s="708"/>
      <c r="CY207" s="708"/>
      <c r="CZ207" s="708"/>
      <c r="DA207" s="708"/>
      <c r="DB207" s="708"/>
      <c r="DC207" s="708"/>
      <c r="DD207" s="708"/>
      <c r="DE207" s="708"/>
      <c r="DF207" s="708"/>
      <c r="DG207" s="708"/>
      <c r="DH207" s="708"/>
      <c r="DI207" s="708"/>
      <c r="DJ207" s="711"/>
      <c r="DK207" s="711"/>
      <c r="DL207" s="637"/>
      <c r="DM207" s="708"/>
      <c r="DN207" s="708"/>
      <c r="DO207" s="708"/>
      <c r="DP207" s="708"/>
      <c r="DQ207" s="708"/>
      <c r="DR207" s="708"/>
      <c r="DS207" s="708"/>
      <c r="DT207" s="708"/>
      <c r="DU207" s="708"/>
      <c r="DV207" s="708"/>
      <c r="DW207" s="708"/>
      <c r="DX207" s="708"/>
      <c r="DY207" s="708"/>
      <c r="DZ207" s="708"/>
      <c r="EA207" s="708"/>
      <c r="EB207" s="708"/>
      <c r="EC207" s="708"/>
      <c r="ED207" s="708"/>
      <c r="EE207" s="708"/>
      <c r="EF207" s="708"/>
      <c r="EG207" s="708"/>
      <c r="EH207" s="708"/>
      <c r="EI207" s="708"/>
      <c r="EJ207" s="708"/>
      <c r="EK207" s="708"/>
      <c r="EL207" s="708"/>
      <c r="EM207" s="708"/>
      <c r="EN207" s="708"/>
      <c r="EO207" s="708"/>
      <c r="EP207" s="708"/>
      <c r="EQ207" s="708"/>
      <c r="ER207" s="708"/>
      <c r="ES207" s="708"/>
      <c r="ET207" s="708"/>
      <c r="EU207" s="708"/>
      <c r="EV207" s="708"/>
      <c r="EW207" s="708"/>
    </row>
    <row r="208" spans="1:153" ht="9" customHeight="1" thickBot="1">
      <c r="A208" s="91"/>
      <c r="B208" s="94"/>
      <c r="C208" s="711"/>
      <c r="D208" s="711"/>
      <c r="E208" s="637">
        <v>4</v>
      </c>
      <c r="F208" s="636" t="s">
        <v>7</v>
      </c>
      <c r="G208" s="636"/>
      <c r="H208" s="636"/>
      <c r="I208" s="636"/>
      <c r="J208" s="636"/>
      <c r="K208" s="636"/>
      <c r="L208" s="642" t="str">
        <f>IF(L90="","",L90)</f>
        <v/>
      </c>
      <c r="M208" s="642"/>
      <c r="N208" s="642"/>
      <c r="O208" s="642"/>
      <c r="P208" s="642"/>
      <c r="Q208" s="642"/>
      <c r="R208" s="642"/>
      <c r="S208" s="642"/>
      <c r="T208" s="642"/>
      <c r="U208" s="642"/>
      <c r="V208" s="642"/>
      <c r="W208" s="642"/>
      <c r="X208" s="642"/>
      <c r="Y208" s="642"/>
      <c r="Z208" s="642"/>
      <c r="AA208" s="642"/>
      <c r="AB208" s="642"/>
      <c r="AC208" s="642"/>
      <c r="AD208" s="622" t="s">
        <v>13</v>
      </c>
      <c r="AE208" s="622"/>
      <c r="AF208" s="636" t="str">
        <f>IF(AF90="","",AF90)</f>
        <v/>
      </c>
      <c r="AG208" s="636"/>
      <c r="AH208" s="636"/>
      <c r="AI208" s="636"/>
      <c r="AJ208" s="711"/>
      <c r="AK208" s="711"/>
      <c r="AL208" s="637">
        <v>4</v>
      </c>
      <c r="AM208" s="636" t="s">
        <v>7</v>
      </c>
      <c r="AN208" s="636"/>
      <c r="AO208" s="636"/>
      <c r="AP208" s="636"/>
      <c r="AQ208" s="636"/>
      <c r="AR208" s="636"/>
      <c r="AS208" s="642" t="str">
        <f>IF(AS90="","",AS90)</f>
        <v/>
      </c>
      <c r="AT208" s="642"/>
      <c r="AU208" s="642"/>
      <c r="AV208" s="642"/>
      <c r="AW208" s="642"/>
      <c r="AX208" s="642"/>
      <c r="AY208" s="642"/>
      <c r="AZ208" s="642"/>
      <c r="BA208" s="642"/>
      <c r="BB208" s="642"/>
      <c r="BC208" s="642"/>
      <c r="BD208" s="642"/>
      <c r="BE208" s="642"/>
      <c r="BF208" s="642"/>
      <c r="BG208" s="642"/>
      <c r="BH208" s="642"/>
      <c r="BI208" s="642"/>
      <c r="BJ208" s="642"/>
      <c r="BK208" s="622" t="s">
        <v>13</v>
      </c>
      <c r="BL208" s="622"/>
      <c r="BM208" s="636" t="str">
        <f>IF(BM90="","",BM90)</f>
        <v/>
      </c>
      <c r="BN208" s="636"/>
      <c r="BO208" s="636"/>
      <c r="BP208" s="636"/>
      <c r="BQ208" s="715"/>
      <c r="BR208" s="716"/>
      <c r="BS208" s="716"/>
      <c r="BT208" s="716"/>
      <c r="BU208" s="716"/>
      <c r="BV208" s="716"/>
      <c r="BW208" s="717"/>
      <c r="BZ208" s="95"/>
      <c r="CA208" s="91"/>
      <c r="CB208" s="94"/>
      <c r="CC208" s="711"/>
      <c r="CD208" s="711"/>
      <c r="CE208" s="637">
        <v>4</v>
      </c>
      <c r="CF208" s="636" t="s">
        <v>7</v>
      </c>
      <c r="CG208" s="636"/>
      <c r="CH208" s="636"/>
      <c r="CI208" s="636"/>
      <c r="CJ208" s="636"/>
      <c r="CK208" s="636"/>
      <c r="CL208" s="642" t="str">
        <f>IF(L90="","",L90)</f>
        <v/>
      </c>
      <c r="CM208" s="642"/>
      <c r="CN208" s="642"/>
      <c r="CO208" s="642"/>
      <c r="CP208" s="642"/>
      <c r="CQ208" s="642"/>
      <c r="CR208" s="642"/>
      <c r="CS208" s="642"/>
      <c r="CT208" s="642"/>
      <c r="CU208" s="642"/>
      <c r="CV208" s="642"/>
      <c r="CW208" s="642"/>
      <c r="CX208" s="642"/>
      <c r="CY208" s="642"/>
      <c r="CZ208" s="642"/>
      <c r="DA208" s="642"/>
      <c r="DB208" s="642"/>
      <c r="DC208" s="642"/>
      <c r="DD208" s="622" t="s">
        <v>13</v>
      </c>
      <c r="DE208" s="622"/>
      <c r="DF208" s="636" t="str">
        <f>IF(AF90="","",AF90)</f>
        <v/>
      </c>
      <c r="DG208" s="636"/>
      <c r="DH208" s="636"/>
      <c r="DI208" s="636"/>
      <c r="DJ208" s="711"/>
      <c r="DK208" s="711"/>
      <c r="DL208" s="637">
        <v>4</v>
      </c>
      <c r="DM208" s="636" t="s">
        <v>7</v>
      </c>
      <c r="DN208" s="636"/>
      <c r="DO208" s="636"/>
      <c r="DP208" s="636"/>
      <c r="DQ208" s="636"/>
      <c r="DR208" s="636"/>
      <c r="DS208" s="642" t="str">
        <f>IF(AS90="","",AS90)</f>
        <v/>
      </c>
      <c r="DT208" s="642"/>
      <c r="DU208" s="642"/>
      <c r="DV208" s="642"/>
      <c r="DW208" s="642"/>
      <c r="DX208" s="642"/>
      <c r="DY208" s="642"/>
      <c r="DZ208" s="642"/>
      <c r="EA208" s="642"/>
      <c r="EB208" s="642"/>
      <c r="EC208" s="642"/>
      <c r="ED208" s="642"/>
      <c r="EE208" s="642"/>
      <c r="EF208" s="642"/>
      <c r="EG208" s="642"/>
      <c r="EH208" s="642"/>
      <c r="EI208" s="642"/>
      <c r="EJ208" s="642"/>
      <c r="EK208" s="622" t="s">
        <v>13</v>
      </c>
      <c r="EL208" s="622"/>
      <c r="EM208" s="636" t="str">
        <f>IF(BM90="","",BM90)</f>
        <v/>
      </c>
      <c r="EN208" s="636"/>
      <c r="EO208" s="636"/>
      <c r="EP208" s="636"/>
      <c r="EQ208" s="708"/>
      <c r="ER208" s="708"/>
      <c r="ES208" s="708"/>
      <c r="ET208" s="708"/>
      <c r="EU208" s="708"/>
      <c r="EV208" s="708"/>
      <c r="EW208" s="708"/>
    </row>
    <row r="209" spans="1:153" ht="9" customHeight="1" thickBot="1">
      <c r="A209" s="94"/>
      <c r="B209" s="94"/>
      <c r="C209" s="711"/>
      <c r="D209" s="711"/>
      <c r="E209" s="637"/>
      <c r="F209" s="636"/>
      <c r="G209" s="636"/>
      <c r="H209" s="636"/>
      <c r="I209" s="636"/>
      <c r="J209" s="636"/>
      <c r="K209" s="636"/>
      <c r="L209" s="642"/>
      <c r="M209" s="642"/>
      <c r="N209" s="642"/>
      <c r="O209" s="642"/>
      <c r="P209" s="642"/>
      <c r="Q209" s="642"/>
      <c r="R209" s="642"/>
      <c r="S209" s="642"/>
      <c r="T209" s="642"/>
      <c r="U209" s="642"/>
      <c r="V209" s="642"/>
      <c r="W209" s="642"/>
      <c r="X209" s="642"/>
      <c r="Y209" s="642"/>
      <c r="Z209" s="642"/>
      <c r="AA209" s="642"/>
      <c r="AB209" s="642"/>
      <c r="AC209" s="642"/>
      <c r="AD209" s="622"/>
      <c r="AE209" s="622"/>
      <c r="AF209" s="636"/>
      <c r="AG209" s="636"/>
      <c r="AH209" s="636"/>
      <c r="AI209" s="636"/>
      <c r="AJ209" s="711"/>
      <c r="AK209" s="711"/>
      <c r="AL209" s="637"/>
      <c r="AM209" s="636"/>
      <c r="AN209" s="636"/>
      <c r="AO209" s="636"/>
      <c r="AP209" s="636"/>
      <c r="AQ209" s="636"/>
      <c r="AR209" s="636"/>
      <c r="AS209" s="642"/>
      <c r="AT209" s="642"/>
      <c r="AU209" s="642"/>
      <c r="AV209" s="642"/>
      <c r="AW209" s="642"/>
      <c r="AX209" s="642"/>
      <c r="AY209" s="642"/>
      <c r="AZ209" s="642"/>
      <c r="BA209" s="642"/>
      <c r="BB209" s="642"/>
      <c r="BC209" s="642"/>
      <c r="BD209" s="642"/>
      <c r="BE209" s="642"/>
      <c r="BF209" s="642"/>
      <c r="BG209" s="642"/>
      <c r="BH209" s="642"/>
      <c r="BI209" s="642"/>
      <c r="BJ209" s="642"/>
      <c r="BK209" s="622"/>
      <c r="BL209" s="622"/>
      <c r="BM209" s="636"/>
      <c r="BN209" s="636"/>
      <c r="BO209" s="636"/>
      <c r="BP209" s="636"/>
      <c r="BQ209" s="715"/>
      <c r="BR209" s="716"/>
      <c r="BS209" s="716"/>
      <c r="BT209" s="716"/>
      <c r="BU209" s="716"/>
      <c r="BV209" s="716"/>
      <c r="BW209" s="717"/>
      <c r="BZ209" s="95"/>
      <c r="CA209" s="94"/>
      <c r="CB209" s="94"/>
      <c r="CC209" s="711"/>
      <c r="CD209" s="711"/>
      <c r="CE209" s="637"/>
      <c r="CF209" s="636"/>
      <c r="CG209" s="636"/>
      <c r="CH209" s="636"/>
      <c r="CI209" s="636"/>
      <c r="CJ209" s="636"/>
      <c r="CK209" s="636"/>
      <c r="CL209" s="642"/>
      <c r="CM209" s="642"/>
      <c r="CN209" s="642"/>
      <c r="CO209" s="642"/>
      <c r="CP209" s="642"/>
      <c r="CQ209" s="642"/>
      <c r="CR209" s="642"/>
      <c r="CS209" s="642"/>
      <c r="CT209" s="642"/>
      <c r="CU209" s="642"/>
      <c r="CV209" s="642"/>
      <c r="CW209" s="642"/>
      <c r="CX209" s="642"/>
      <c r="CY209" s="642"/>
      <c r="CZ209" s="642"/>
      <c r="DA209" s="642"/>
      <c r="DB209" s="642"/>
      <c r="DC209" s="642"/>
      <c r="DD209" s="622"/>
      <c r="DE209" s="622"/>
      <c r="DF209" s="636"/>
      <c r="DG209" s="636"/>
      <c r="DH209" s="636"/>
      <c r="DI209" s="636"/>
      <c r="DJ209" s="711"/>
      <c r="DK209" s="711"/>
      <c r="DL209" s="637"/>
      <c r="DM209" s="636"/>
      <c r="DN209" s="636"/>
      <c r="DO209" s="636"/>
      <c r="DP209" s="636"/>
      <c r="DQ209" s="636"/>
      <c r="DR209" s="636"/>
      <c r="DS209" s="642"/>
      <c r="DT209" s="642"/>
      <c r="DU209" s="642"/>
      <c r="DV209" s="642"/>
      <c r="DW209" s="642"/>
      <c r="DX209" s="642"/>
      <c r="DY209" s="642"/>
      <c r="DZ209" s="642"/>
      <c r="EA209" s="642"/>
      <c r="EB209" s="642"/>
      <c r="EC209" s="642"/>
      <c r="ED209" s="642"/>
      <c r="EE209" s="642"/>
      <c r="EF209" s="642"/>
      <c r="EG209" s="642"/>
      <c r="EH209" s="642"/>
      <c r="EI209" s="642"/>
      <c r="EJ209" s="642"/>
      <c r="EK209" s="622"/>
      <c r="EL209" s="622"/>
      <c r="EM209" s="636"/>
      <c r="EN209" s="636"/>
      <c r="EO209" s="636"/>
      <c r="EP209" s="636"/>
      <c r="EQ209" s="708"/>
      <c r="ER209" s="708"/>
      <c r="ES209" s="708"/>
      <c r="ET209" s="708"/>
      <c r="EU209" s="708"/>
      <c r="EV209" s="708"/>
      <c r="EW209" s="708"/>
    </row>
    <row r="210" spans="1:153" ht="9" customHeight="1" thickBot="1">
      <c r="A210" s="96"/>
      <c r="B210" s="96"/>
      <c r="C210" s="711"/>
      <c r="D210" s="711"/>
      <c r="E210" s="637"/>
      <c r="F210" s="636" t="s">
        <v>6</v>
      </c>
      <c r="G210" s="636"/>
      <c r="H210" s="636"/>
      <c r="I210" s="636"/>
      <c r="J210" s="636"/>
      <c r="K210" s="636"/>
      <c r="L210" s="642" t="str">
        <f>IF(L92="","",L92)</f>
        <v/>
      </c>
      <c r="M210" s="642"/>
      <c r="N210" s="642"/>
      <c r="O210" s="642"/>
      <c r="P210" s="642"/>
      <c r="Q210" s="642"/>
      <c r="R210" s="642"/>
      <c r="S210" s="642"/>
      <c r="T210" s="642"/>
      <c r="U210" s="642"/>
      <c r="V210" s="642"/>
      <c r="W210" s="642"/>
      <c r="X210" s="642"/>
      <c r="Y210" s="642"/>
      <c r="Z210" s="642"/>
      <c r="AA210" s="642"/>
      <c r="AB210" s="642"/>
      <c r="AC210" s="642"/>
      <c r="AD210" s="622"/>
      <c r="AE210" s="622"/>
      <c r="AF210" s="636"/>
      <c r="AG210" s="636"/>
      <c r="AH210" s="636"/>
      <c r="AI210" s="636"/>
      <c r="AJ210" s="711"/>
      <c r="AK210" s="711"/>
      <c r="AL210" s="637"/>
      <c r="AM210" s="636" t="s">
        <v>6</v>
      </c>
      <c r="AN210" s="636"/>
      <c r="AO210" s="636"/>
      <c r="AP210" s="636"/>
      <c r="AQ210" s="636"/>
      <c r="AR210" s="636"/>
      <c r="AS210" s="642" t="str">
        <f>IF(AS92="","",AS92)</f>
        <v/>
      </c>
      <c r="AT210" s="642"/>
      <c r="AU210" s="642"/>
      <c r="AV210" s="642"/>
      <c r="AW210" s="642"/>
      <c r="AX210" s="642"/>
      <c r="AY210" s="642"/>
      <c r="AZ210" s="642"/>
      <c r="BA210" s="642"/>
      <c r="BB210" s="642"/>
      <c r="BC210" s="642"/>
      <c r="BD210" s="642"/>
      <c r="BE210" s="642"/>
      <c r="BF210" s="642"/>
      <c r="BG210" s="642"/>
      <c r="BH210" s="642"/>
      <c r="BI210" s="642"/>
      <c r="BJ210" s="642"/>
      <c r="BK210" s="622"/>
      <c r="BL210" s="622"/>
      <c r="BM210" s="636"/>
      <c r="BN210" s="636"/>
      <c r="BO210" s="636"/>
      <c r="BP210" s="636"/>
      <c r="BQ210" s="715"/>
      <c r="BR210" s="716"/>
      <c r="BS210" s="716"/>
      <c r="BT210" s="716"/>
      <c r="BU210" s="716"/>
      <c r="BV210" s="716"/>
      <c r="BW210" s="717"/>
      <c r="BZ210" s="95"/>
      <c r="CA210" s="96"/>
      <c r="CB210" s="96"/>
      <c r="CC210" s="711"/>
      <c r="CD210" s="711"/>
      <c r="CE210" s="637"/>
      <c r="CF210" s="636" t="s">
        <v>6</v>
      </c>
      <c r="CG210" s="636"/>
      <c r="CH210" s="636"/>
      <c r="CI210" s="636"/>
      <c r="CJ210" s="636"/>
      <c r="CK210" s="636"/>
      <c r="CL210" s="642" t="str">
        <f>IF(L92="","",L92)</f>
        <v/>
      </c>
      <c r="CM210" s="642"/>
      <c r="CN210" s="642"/>
      <c r="CO210" s="642"/>
      <c r="CP210" s="642"/>
      <c r="CQ210" s="642"/>
      <c r="CR210" s="642"/>
      <c r="CS210" s="642"/>
      <c r="CT210" s="642"/>
      <c r="CU210" s="642"/>
      <c r="CV210" s="642"/>
      <c r="CW210" s="642"/>
      <c r="CX210" s="642"/>
      <c r="CY210" s="642"/>
      <c r="CZ210" s="642"/>
      <c r="DA210" s="642"/>
      <c r="DB210" s="642"/>
      <c r="DC210" s="642"/>
      <c r="DD210" s="622"/>
      <c r="DE210" s="622"/>
      <c r="DF210" s="636"/>
      <c r="DG210" s="636"/>
      <c r="DH210" s="636"/>
      <c r="DI210" s="636"/>
      <c r="DJ210" s="711"/>
      <c r="DK210" s="711"/>
      <c r="DL210" s="637"/>
      <c r="DM210" s="636" t="s">
        <v>6</v>
      </c>
      <c r="DN210" s="636"/>
      <c r="DO210" s="636"/>
      <c r="DP210" s="636"/>
      <c r="DQ210" s="636"/>
      <c r="DR210" s="636"/>
      <c r="DS210" s="642" t="str">
        <f>IF(AS92="","",AS92)</f>
        <v/>
      </c>
      <c r="DT210" s="642"/>
      <c r="DU210" s="642"/>
      <c r="DV210" s="642"/>
      <c r="DW210" s="642"/>
      <c r="DX210" s="642"/>
      <c r="DY210" s="642"/>
      <c r="DZ210" s="642"/>
      <c r="EA210" s="642"/>
      <c r="EB210" s="642"/>
      <c r="EC210" s="642"/>
      <c r="ED210" s="642"/>
      <c r="EE210" s="642"/>
      <c r="EF210" s="642"/>
      <c r="EG210" s="642"/>
      <c r="EH210" s="642"/>
      <c r="EI210" s="642"/>
      <c r="EJ210" s="642"/>
      <c r="EK210" s="622"/>
      <c r="EL210" s="622"/>
      <c r="EM210" s="636"/>
      <c r="EN210" s="636"/>
      <c r="EO210" s="636"/>
      <c r="EP210" s="636"/>
      <c r="EQ210" s="708"/>
      <c r="ER210" s="708"/>
      <c r="ES210" s="708"/>
      <c r="ET210" s="708"/>
      <c r="EU210" s="708"/>
      <c r="EV210" s="708"/>
      <c r="EW210" s="708"/>
    </row>
    <row r="211" spans="1:153" ht="9" customHeight="1" thickBot="1">
      <c r="A211" s="119"/>
      <c r="B211" s="119"/>
      <c r="C211" s="711"/>
      <c r="D211" s="711"/>
      <c r="E211" s="637"/>
      <c r="F211" s="636"/>
      <c r="G211" s="636"/>
      <c r="H211" s="636"/>
      <c r="I211" s="636"/>
      <c r="J211" s="636"/>
      <c r="K211" s="636"/>
      <c r="L211" s="642"/>
      <c r="M211" s="642"/>
      <c r="N211" s="642"/>
      <c r="O211" s="642"/>
      <c r="P211" s="642"/>
      <c r="Q211" s="642"/>
      <c r="R211" s="642"/>
      <c r="S211" s="642"/>
      <c r="T211" s="642"/>
      <c r="U211" s="642"/>
      <c r="V211" s="642"/>
      <c r="W211" s="642"/>
      <c r="X211" s="642"/>
      <c r="Y211" s="642"/>
      <c r="Z211" s="642"/>
      <c r="AA211" s="642"/>
      <c r="AB211" s="642"/>
      <c r="AC211" s="642"/>
      <c r="AD211" s="622"/>
      <c r="AE211" s="622"/>
      <c r="AF211" s="636"/>
      <c r="AG211" s="636"/>
      <c r="AH211" s="636"/>
      <c r="AI211" s="636"/>
      <c r="AJ211" s="711"/>
      <c r="AK211" s="711"/>
      <c r="AL211" s="637"/>
      <c r="AM211" s="636"/>
      <c r="AN211" s="636"/>
      <c r="AO211" s="636"/>
      <c r="AP211" s="636"/>
      <c r="AQ211" s="636"/>
      <c r="AR211" s="636"/>
      <c r="AS211" s="642"/>
      <c r="AT211" s="642"/>
      <c r="AU211" s="642"/>
      <c r="AV211" s="642"/>
      <c r="AW211" s="642"/>
      <c r="AX211" s="642"/>
      <c r="AY211" s="642"/>
      <c r="AZ211" s="642"/>
      <c r="BA211" s="642"/>
      <c r="BB211" s="642"/>
      <c r="BC211" s="642"/>
      <c r="BD211" s="642"/>
      <c r="BE211" s="642"/>
      <c r="BF211" s="642"/>
      <c r="BG211" s="642"/>
      <c r="BH211" s="642"/>
      <c r="BI211" s="642"/>
      <c r="BJ211" s="642"/>
      <c r="BK211" s="622"/>
      <c r="BL211" s="622"/>
      <c r="BM211" s="636"/>
      <c r="BN211" s="636"/>
      <c r="BO211" s="636"/>
      <c r="BP211" s="636"/>
      <c r="BQ211" s="715"/>
      <c r="BR211" s="716"/>
      <c r="BS211" s="716"/>
      <c r="BT211" s="716"/>
      <c r="BU211" s="716"/>
      <c r="BV211" s="716"/>
      <c r="BW211" s="717"/>
      <c r="BZ211" s="95"/>
      <c r="CA211" s="119"/>
      <c r="CB211" s="119"/>
      <c r="CC211" s="711"/>
      <c r="CD211" s="711"/>
      <c r="CE211" s="637"/>
      <c r="CF211" s="636"/>
      <c r="CG211" s="636"/>
      <c r="CH211" s="636"/>
      <c r="CI211" s="636"/>
      <c r="CJ211" s="636"/>
      <c r="CK211" s="636"/>
      <c r="CL211" s="642"/>
      <c r="CM211" s="642"/>
      <c r="CN211" s="642"/>
      <c r="CO211" s="642"/>
      <c r="CP211" s="642"/>
      <c r="CQ211" s="642"/>
      <c r="CR211" s="642"/>
      <c r="CS211" s="642"/>
      <c r="CT211" s="642"/>
      <c r="CU211" s="642"/>
      <c r="CV211" s="642"/>
      <c r="CW211" s="642"/>
      <c r="CX211" s="642"/>
      <c r="CY211" s="642"/>
      <c r="CZ211" s="642"/>
      <c r="DA211" s="642"/>
      <c r="DB211" s="642"/>
      <c r="DC211" s="642"/>
      <c r="DD211" s="622"/>
      <c r="DE211" s="622"/>
      <c r="DF211" s="636"/>
      <c r="DG211" s="636"/>
      <c r="DH211" s="636"/>
      <c r="DI211" s="636"/>
      <c r="DJ211" s="711"/>
      <c r="DK211" s="711"/>
      <c r="DL211" s="637"/>
      <c r="DM211" s="636"/>
      <c r="DN211" s="636"/>
      <c r="DO211" s="636"/>
      <c r="DP211" s="636"/>
      <c r="DQ211" s="636"/>
      <c r="DR211" s="636"/>
      <c r="DS211" s="642"/>
      <c r="DT211" s="642"/>
      <c r="DU211" s="642"/>
      <c r="DV211" s="642"/>
      <c r="DW211" s="642"/>
      <c r="DX211" s="642"/>
      <c r="DY211" s="642"/>
      <c r="DZ211" s="642"/>
      <c r="EA211" s="642"/>
      <c r="EB211" s="642"/>
      <c r="EC211" s="642"/>
      <c r="ED211" s="642"/>
      <c r="EE211" s="642"/>
      <c r="EF211" s="642"/>
      <c r="EG211" s="642"/>
      <c r="EH211" s="642"/>
      <c r="EI211" s="642"/>
      <c r="EJ211" s="642"/>
      <c r="EK211" s="622"/>
      <c r="EL211" s="622"/>
      <c r="EM211" s="636"/>
      <c r="EN211" s="636"/>
      <c r="EO211" s="636"/>
      <c r="EP211" s="636"/>
      <c r="EQ211" s="708"/>
      <c r="ER211" s="708"/>
      <c r="ES211" s="708"/>
      <c r="ET211" s="708"/>
      <c r="EU211" s="708"/>
      <c r="EV211" s="708"/>
      <c r="EW211" s="708"/>
    </row>
    <row r="212" spans="1:153" ht="9" customHeight="1" thickBot="1">
      <c r="A212" s="119"/>
      <c r="B212" s="119"/>
      <c r="C212" s="711"/>
      <c r="D212" s="711"/>
      <c r="E212" s="637"/>
      <c r="F212" s="636"/>
      <c r="G212" s="636"/>
      <c r="H212" s="636"/>
      <c r="I212" s="636"/>
      <c r="J212" s="636"/>
      <c r="K212" s="636"/>
      <c r="L212" s="642"/>
      <c r="M212" s="642"/>
      <c r="N212" s="642"/>
      <c r="O212" s="642"/>
      <c r="P212" s="642"/>
      <c r="Q212" s="642"/>
      <c r="R212" s="642"/>
      <c r="S212" s="642"/>
      <c r="T212" s="642"/>
      <c r="U212" s="642"/>
      <c r="V212" s="642"/>
      <c r="W212" s="642"/>
      <c r="X212" s="642"/>
      <c r="Y212" s="642"/>
      <c r="Z212" s="642"/>
      <c r="AA212" s="642"/>
      <c r="AB212" s="642"/>
      <c r="AC212" s="642"/>
      <c r="AD212" s="622"/>
      <c r="AE212" s="622"/>
      <c r="AF212" s="636"/>
      <c r="AG212" s="636"/>
      <c r="AH212" s="636"/>
      <c r="AI212" s="636"/>
      <c r="AJ212" s="711"/>
      <c r="AK212" s="711"/>
      <c r="AL212" s="637"/>
      <c r="AM212" s="636"/>
      <c r="AN212" s="636"/>
      <c r="AO212" s="636"/>
      <c r="AP212" s="636"/>
      <c r="AQ212" s="636"/>
      <c r="AR212" s="636"/>
      <c r="AS212" s="642"/>
      <c r="AT212" s="642"/>
      <c r="AU212" s="642"/>
      <c r="AV212" s="642"/>
      <c r="AW212" s="642"/>
      <c r="AX212" s="642"/>
      <c r="AY212" s="642"/>
      <c r="AZ212" s="642"/>
      <c r="BA212" s="642"/>
      <c r="BB212" s="642"/>
      <c r="BC212" s="642"/>
      <c r="BD212" s="642"/>
      <c r="BE212" s="642"/>
      <c r="BF212" s="642"/>
      <c r="BG212" s="642"/>
      <c r="BH212" s="642"/>
      <c r="BI212" s="642"/>
      <c r="BJ212" s="642"/>
      <c r="BK212" s="622"/>
      <c r="BL212" s="622"/>
      <c r="BM212" s="636"/>
      <c r="BN212" s="636"/>
      <c r="BO212" s="636"/>
      <c r="BP212" s="636"/>
      <c r="BQ212" s="715"/>
      <c r="BR212" s="716"/>
      <c r="BS212" s="716"/>
      <c r="BT212" s="716"/>
      <c r="BU212" s="716"/>
      <c r="BV212" s="716"/>
      <c r="BW212" s="717"/>
      <c r="BZ212" s="95"/>
      <c r="CA212" s="119"/>
      <c r="CB212" s="119"/>
      <c r="CC212" s="711"/>
      <c r="CD212" s="711"/>
      <c r="CE212" s="637"/>
      <c r="CF212" s="636"/>
      <c r="CG212" s="636"/>
      <c r="CH212" s="636"/>
      <c r="CI212" s="636"/>
      <c r="CJ212" s="636"/>
      <c r="CK212" s="636"/>
      <c r="CL212" s="642"/>
      <c r="CM212" s="642"/>
      <c r="CN212" s="642"/>
      <c r="CO212" s="642"/>
      <c r="CP212" s="642"/>
      <c r="CQ212" s="642"/>
      <c r="CR212" s="642"/>
      <c r="CS212" s="642"/>
      <c r="CT212" s="642"/>
      <c r="CU212" s="642"/>
      <c r="CV212" s="642"/>
      <c r="CW212" s="642"/>
      <c r="CX212" s="642"/>
      <c r="CY212" s="642"/>
      <c r="CZ212" s="642"/>
      <c r="DA212" s="642"/>
      <c r="DB212" s="642"/>
      <c r="DC212" s="642"/>
      <c r="DD212" s="622"/>
      <c r="DE212" s="622"/>
      <c r="DF212" s="636"/>
      <c r="DG212" s="636"/>
      <c r="DH212" s="636"/>
      <c r="DI212" s="636"/>
      <c r="DJ212" s="711"/>
      <c r="DK212" s="711"/>
      <c r="DL212" s="637"/>
      <c r="DM212" s="636"/>
      <c r="DN212" s="636"/>
      <c r="DO212" s="636"/>
      <c r="DP212" s="636"/>
      <c r="DQ212" s="636"/>
      <c r="DR212" s="636"/>
      <c r="DS212" s="642"/>
      <c r="DT212" s="642"/>
      <c r="DU212" s="642"/>
      <c r="DV212" s="642"/>
      <c r="DW212" s="642"/>
      <c r="DX212" s="642"/>
      <c r="DY212" s="642"/>
      <c r="DZ212" s="642"/>
      <c r="EA212" s="642"/>
      <c r="EB212" s="642"/>
      <c r="EC212" s="642"/>
      <c r="ED212" s="642"/>
      <c r="EE212" s="642"/>
      <c r="EF212" s="642"/>
      <c r="EG212" s="642"/>
      <c r="EH212" s="642"/>
      <c r="EI212" s="642"/>
      <c r="EJ212" s="642"/>
      <c r="EK212" s="622"/>
      <c r="EL212" s="622"/>
      <c r="EM212" s="636"/>
      <c r="EN212" s="636"/>
      <c r="EO212" s="636"/>
      <c r="EP212" s="636"/>
      <c r="EQ212" s="708"/>
      <c r="ER212" s="708"/>
      <c r="ES212" s="708"/>
      <c r="ET212" s="708"/>
      <c r="EU212" s="708"/>
      <c r="EV212" s="708"/>
      <c r="EW212" s="708"/>
    </row>
    <row r="213" spans="1:153" ht="9" customHeight="1" thickBot="1">
      <c r="A213" s="120"/>
      <c r="B213" s="120"/>
      <c r="C213" s="711"/>
      <c r="D213" s="711"/>
      <c r="E213" s="637"/>
      <c r="F213" s="635" t="s">
        <v>267</v>
      </c>
      <c r="G213" s="636"/>
      <c r="H213" s="636"/>
      <c r="I213" s="636"/>
      <c r="J213" s="636"/>
      <c r="K213" s="636"/>
      <c r="L213" s="636" t="str">
        <f>IF(L95="","",L95)</f>
        <v/>
      </c>
      <c r="M213" s="636"/>
      <c r="N213" s="636" t="str">
        <f>IF(N95="","",N95)</f>
        <v/>
      </c>
      <c r="O213" s="636"/>
      <c r="P213" s="636" t="str">
        <f>IF(P95="","",P95)</f>
        <v/>
      </c>
      <c r="Q213" s="636"/>
      <c r="R213" s="636" t="str">
        <f>IF(R95="","",R95)</f>
        <v/>
      </c>
      <c r="S213" s="636"/>
      <c r="T213" s="636" t="str">
        <f>IF(T95="","",T95)</f>
        <v/>
      </c>
      <c r="U213" s="636"/>
      <c r="V213" s="636" t="str">
        <f>IF(V95="","",V95)</f>
        <v/>
      </c>
      <c r="W213" s="636"/>
      <c r="X213" s="636" t="str">
        <f>IF(X95="","",X95)</f>
        <v/>
      </c>
      <c r="Y213" s="636"/>
      <c r="Z213" s="636" t="str">
        <f>IF(Z95="","",Z95)</f>
        <v/>
      </c>
      <c r="AA213" s="636"/>
      <c r="AB213" s="636" t="str">
        <f>IF(AB95="","",AB95)</f>
        <v/>
      </c>
      <c r="AC213" s="636"/>
      <c r="AD213" s="636" t="str">
        <f>IF(AD95="","",AD95)</f>
        <v/>
      </c>
      <c r="AE213" s="636"/>
      <c r="AF213" s="636" t="str">
        <f>IF(AF95="","",AF95)</f>
        <v/>
      </c>
      <c r="AG213" s="636"/>
      <c r="AH213" s="636" t="str">
        <f>IF(AH95="","",AH95)</f>
        <v/>
      </c>
      <c r="AI213" s="636"/>
      <c r="AJ213" s="711"/>
      <c r="AK213" s="711"/>
      <c r="AL213" s="637"/>
      <c r="AM213" s="708"/>
      <c r="AN213" s="708"/>
      <c r="AO213" s="708"/>
      <c r="AP213" s="708"/>
      <c r="AQ213" s="708"/>
      <c r="AR213" s="708"/>
      <c r="AS213" s="708"/>
      <c r="AT213" s="708"/>
      <c r="AU213" s="708"/>
      <c r="AV213" s="708"/>
      <c r="AW213" s="708"/>
      <c r="AX213" s="708"/>
      <c r="AY213" s="708"/>
      <c r="AZ213" s="708"/>
      <c r="BA213" s="708"/>
      <c r="BB213" s="708"/>
      <c r="BC213" s="708"/>
      <c r="BD213" s="708"/>
      <c r="BE213" s="708"/>
      <c r="BF213" s="708"/>
      <c r="BG213" s="708"/>
      <c r="BH213" s="708"/>
      <c r="BI213" s="708"/>
      <c r="BJ213" s="708"/>
      <c r="BK213" s="708"/>
      <c r="BL213" s="708"/>
      <c r="BM213" s="708"/>
      <c r="BN213" s="708"/>
      <c r="BO213" s="708"/>
      <c r="BP213" s="708"/>
      <c r="BQ213" s="715"/>
      <c r="BR213" s="716"/>
      <c r="BS213" s="716"/>
      <c r="BT213" s="716"/>
      <c r="BU213" s="716"/>
      <c r="BV213" s="716"/>
      <c r="BW213" s="717"/>
      <c r="BZ213" s="95"/>
      <c r="CA213" s="120"/>
      <c r="CB213" s="120"/>
      <c r="CC213" s="711"/>
      <c r="CD213" s="711"/>
      <c r="CE213" s="637"/>
      <c r="CF213" s="708"/>
      <c r="CG213" s="708"/>
      <c r="CH213" s="708"/>
      <c r="CI213" s="708"/>
      <c r="CJ213" s="708"/>
      <c r="CK213" s="708"/>
      <c r="CL213" s="708"/>
      <c r="CM213" s="708"/>
      <c r="CN213" s="708"/>
      <c r="CO213" s="708"/>
      <c r="CP213" s="708"/>
      <c r="CQ213" s="708"/>
      <c r="CR213" s="708"/>
      <c r="CS213" s="708"/>
      <c r="CT213" s="708"/>
      <c r="CU213" s="708"/>
      <c r="CV213" s="708"/>
      <c r="CW213" s="708"/>
      <c r="CX213" s="708"/>
      <c r="CY213" s="708"/>
      <c r="CZ213" s="708"/>
      <c r="DA213" s="708"/>
      <c r="DB213" s="708"/>
      <c r="DC213" s="708"/>
      <c r="DD213" s="708"/>
      <c r="DE213" s="708"/>
      <c r="DF213" s="708"/>
      <c r="DG213" s="708"/>
      <c r="DH213" s="708"/>
      <c r="DI213" s="708"/>
      <c r="DJ213" s="711"/>
      <c r="DK213" s="711"/>
      <c r="DL213" s="637"/>
      <c r="DM213" s="708"/>
      <c r="DN213" s="708"/>
      <c r="DO213" s="708"/>
      <c r="DP213" s="708"/>
      <c r="DQ213" s="708"/>
      <c r="DR213" s="708"/>
      <c r="DS213" s="708"/>
      <c r="DT213" s="708"/>
      <c r="DU213" s="708"/>
      <c r="DV213" s="708"/>
      <c r="DW213" s="708"/>
      <c r="DX213" s="708"/>
      <c r="DY213" s="708"/>
      <c r="DZ213" s="708"/>
      <c r="EA213" s="708"/>
      <c r="EB213" s="708"/>
      <c r="EC213" s="708"/>
      <c r="ED213" s="708"/>
      <c r="EE213" s="708"/>
      <c r="EF213" s="708"/>
      <c r="EG213" s="708"/>
      <c r="EH213" s="708"/>
      <c r="EI213" s="708"/>
      <c r="EJ213" s="708"/>
      <c r="EK213" s="708"/>
      <c r="EL213" s="708"/>
      <c r="EM213" s="708"/>
      <c r="EN213" s="708"/>
      <c r="EO213" s="708"/>
      <c r="EP213" s="708"/>
      <c r="EQ213" s="708"/>
      <c r="ER213" s="708"/>
      <c r="ES213" s="708"/>
      <c r="ET213" s="708"/>
      <c r="EU213" s="708"/>
      <c r="EV213" s="708"/>
      <c r="EW213" s="708"/>
    </row>
    <row r="214" spans="1:153" ht="9" customHeight="1" thickBot="1">
      <c r="A214" s="120"/>
      <c r="B214" s="120"/>
      <c r="C214" s="711"/>
      <c r="D214" s="711"/>
      <c r="E214" s="637"/>
      <c r="F214" s="636"/>
      <c r="G214" s="636"/>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636"/>
      <c r="AE214" s="636"/>
      <c r="AF214" s="636"/>
      <c r="AG214" s="636"/>
      <c r="AH214" s="636"/>
      <c r="AI214" s="636"/>
      <c r="AJ214" s="711"/>
      <c r="AK214" s="711"/>
      <c r="AL214" s="637"/>
      <c r="AM214" s="708"/>
      <c r="AN214" s="708"/>
      <c r="AO214" s="708"/>
      <c r="AP214" s="708"/>
      <c r="AQ214" s="708"/>
      <c r="AR214" s="708"/>
      <c r="AS214" s="708"/>
      <c r="AT214" s="708"/>
      <c r="AU214" s="708"/>
      <c r="AV214" s="708"/>
      <c r="AW214" s="708"/>
      <c r="AX214" s="708"/>
      <c r="AY214" s="708"/>
      <c r="AZ214" s="708"/>
      <c r="BA214" s="708"/>
      <c r="BB214" s="708"/>
      <c r="BC214" s="708"/>
      <c r="BD214" s="708"/>
      <c r="BE214" s="708"/>
      <c r="BF214" s="708"/>
      <c r="BG214" s="708"/>
      <c r="BH214" s="708"/>
      <c r="BI214" s="708"/>
      <c r="BJ214" s="708"/>
      <c r="BK214" s="708"/>
      <c r="BL214" s="708"/>
      <c r="BM214" s="708"/>
      <c r="BN214" s="708"/>
      <c r="BO214" s="708"/>
      <c r="BP214" s="708"/>
      <c r="BQ214" s="715"/>
      <c r="BR214" s="716"/>
      <c r="BS214" s="716"/>
      <c r="BT214" s="716"/>
      <c r="BU214" s="716"/>
      <c r="BV214" s="716"/>
      <c r="BW214" s="717"/>
      <c r="BZ214" s="95"/>
      <c r="CA214" s="120"/>
      <c r="CB214" s="120"/>
      <c r="CC214" s="711"/>
      <c r="CD214" s="711"/>
      <c r="CE214" s="637"/>
      <c r="CF214" s="708"/>
      <c r="CG214" s="708"/>
      <c r="CH214" s="708"/>
      <c r="CI214" s="708"/>
      <c r="CJ214" s="708"/>
      <c r="CK214" s="708"/>
      <c r="CL214" s="708"/>
      <c r="CM214" s="708"/>
      <c r="CN214" s="708"/>
      <c r="CO214" s="708"/>
      <c r="CP214" s="708"/>
      <c r="CQ214" s="708"/>
      <c r="CR214" s="708"/>
      <c r="CS214" s="708"/>
      <c r="CT214" s="708"/>
      <c r="CU214" s="708"/>
      <c r="CV214" s="708"/>
      <c r="CW214" s="708"/>
      <c r="CX214" s="708"/>
      <c r="CY214" s="708"/>
      <c r="CZ214" s="708"/>
      <c r="DA214" s="708"/>
      <c r="DB214" s="708"/>
      <c r="DC214" s="708"/>
      <c r="DD214" s="708"/>
      <c r="DE214" s="708"/>
      <c r="DF214" s="708"/>
      <c r="DG214" s="708"/>
      <c r="DH214" s="708"/>
      <c r="DI214" s="708"/>
      <c r="DJ214" s="711"/>
      <c r="DK214" s="711"/>
      <c r="DL214" s="637"/>
      <c r="DM214" s="708"/>
      <c r="DN214" s="708"/>
      <c r="DO214" s="708"/>
      <c r="DP214" s="708"/>
      <c r="DQ214" s="708"/>
      <c r="DR214" s="708"/>
      <c r="DS214" s="708"/>
      <c r="DT214" s="708"/>
      <c r="DU214" s="708"/>
      <c r="DV214" s="708"/>
      <c r="DW214" s="708"/>
      <c r="DX214" s="708"/>
      <c r="DY214" s="708"/>
      <c r="DZ214" s="708"/>
      <c r="EA214" s="708"/>
      <c r="EB214" s="708"/>
      <c r="EC214" s="708"/>
      <c r="ED214" s="708"/>
      <c r="EE214" s="708"/>
      <c r="EF214" s="708"/>
      <c r="EG214" s="708"/>
      <c r="EH214" s="708"/>
      <c r="EI214" s="708"/>
      <c r="EJ214" s="708"/>
      <c r="EK214" s="708"/>
      <c r="EL214" s="708"/>
      <c r="EM214" s="708"/>
      <c r="EN214" s="708"/>
      <c r="EO214" s="708"/>
      <c r="EP214" s="708"/>
      <c r="EQ214" s="708"/>
      <c r="ER214" s="708"/>
      <c r="ES214" s="708"/>
      <c r="ET214" s="708"/>
      <c r="EU214" s="708"/>
      <c r="EV214" s="708"/>
      <c r="EW214" s="708"/>
    </row>
    <row r="215" spans="1:153" ht="9" customHeight="1" thickBot="1">
      <c r="A215" s="120"/>
      <c r="B215" s="120"/>
      <c r="C215" s="711"/>
      <c r="D215" s="711"/>
      <c r="E215" s="637"/>
      <c r="F215" s="636"/>
      <c r="G215" s="636"/>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711"/>
      <c r="AK215" s="711"/>
      <c r="AL215" s="637"/>
      <c r="AM215" s="708"/>
      <c r="AN215" s="708"/>
      <c r="AO215" s="708"/>
      <c r="AP215" s="708"/>
      <c r="AQ215" s="708"/>
      <c r="AR215" s="708"/>
      <c r="AS215" s="708"/>
      <c r="AT215" s="708"/>
      <c r="AU215" s="708"/>
      <c r="AV215" s="708"/>
      <c r="AW215" s="708"/>
      <c r="AX215" s="708"/>
      <c r="AY215" s="708"/>
      <c r="AZ215" s="708"/>
      <c r="BA215" s="708"/>
      <c r="BB215" s="708"/>
      <c r="BC215" s="708"/>
      <c r="BD215" s="708"/>
      <c r="BE215" s="708"/>
      <c r="BF215" s="708"/>
      <c r="BG215" s="708"/>
      <c r="BH215" s="708"/>
      <c r="BI215" s="708"/>
      <c r="BJ215" s="708"/>
      <c r="BK215" s="708"/>
      <c r="BL215" s="708"/>
      <c r="BM215" s="708"/>
      <c r="BN215" s="708"/>
      <c r="BO215" s="708"/>
      <c r="BP215" s="708"/>
      <c r="BQ215" s="718"/>
      <c r="BR215" s="719"/>
      <c r="BS215" s="719"/>
      <c r="BT215" s="719"/>
      <c r="BU215" s="719"/>
      <c r="BV215" s="719"/>
      <c r="BW215" s="720"/>
      <c r="BZ215" s="95"/>
      <c r="CA215" s="120"/>
      <c r="CB215" s="120"/>
      <c r="CC215" s="711"/>
      <c r="CD215" s="711"/>
      <c r="CE215" s="637"/>
      <c r="CF215" s="708"/>
      <c r="CG215" s="708"/>
      <c r="CH215" s="708"/>
      <c r="CI215" s="708"/>
      <c r="CJ215" s="708"/>
      <c r="CK215" s="708"/>
      <c r="CL215" s="708"/>
      <c r="CM215" s="708"/>
      <c r="CN215" s="708"/>
      <c r="CO215" s="708"/>
      <c r="CP215" s="708"/>
      <c r="CQ215" s="708"/>
      <c r="CR215" s="708"/>
      <c r="CS215" s="708"/>
      <c r="CT215" s="708"/>
      <c r="CU215" s="708"/>
      <c r="CV215" s="708"/>
      <c r="CW215" s="708"/>
      <c r="CX215" s="708"/>
      <c r="CY215" s="708"/>
      <c r="CZ215" s="708"/>
      <c r="DA215" s="708"/>
      <c r="DB215" s="708"/>
      <c r="DC215" s="708"/>
      <c r="DD215" s="708"/>
      <c r="DE215" s="708"/>
      <c r="DF215" s="708"/>
      <c r="DG215" s="708"/>
      <c r="DH215" s="708"/>
      <c r="DI215" s="708"/>
      <c r="DJ215" s="711"/>
      <c r="DK215" s="711"/>
      <c r="DL215" s="637"/>
      <c r="DM215" s="708"/>
      <c r="DN215" s="708"/>
      <c r="DO215" s="708"/>
      <c r="DP215" s="708"/>
      <c r="DQ215" s="708"/>
      <c r="DR215" s="708"/>
      <c r="DS215" s="708"/>
      <c r="DT215" s="708"/>
      <c r="DU215" s="708"/>
      <c r="DV215" s="708"/>
      <c r="DW215" s="708"/>
      <c r="DX215" s="708"/>
      <c r="DY215" s="708"/>
      <c r="DZ215" s="708"/>
      <c r="EA215" s="708"/>
      <c r="EB215" s="708"/>
      <c r="EC215" s="708"/>
      <c r="ED215" s="708"/>
      <c r="EE215" s="708"/>
      <c r="EF215" s="708"/>
      <c r="EG215" s="708"/>
      <c r="EH215" s="708"/>
      <c r="EI215" s="708"/>
      <c r="EJ215" s="708"/>
      <c r="EK215" s="708"/>
      <c r="EL215" s="708"/>
      <c r="EM215" s="708"/>
      <c r="EN215" s="708"/>
      <c r="EO215" s="708"/>
      <c r="EP215" s="708"/>
      <c r="EQ215" s="708"/>
      <c r="ER215" s="708"/>
      <c r="ES215" s="708"/>
      <c r="ET215" s="708"/>
      <c r="EU215" s="708"/>
      <c r="EV215" s="708"/>
      <c r="EW215" s="708"/>
    </row>
    <row r="216" spans="1:153" ht="9" customHeight="1" thickBot="1">
      <c r="A216" s="120"/>
      <c r="B216" s="120"/>
      <c r="C216" s="711" t="s">
        <v>153</v>
      </c>
      <c r="D216" s="711"/>
      <c r="E216" s="711"/>
      <c r="F216" s="711" t="s">
        <v>154</v>
      </c>
      <c r="G216" s="711"/>
      <c r="H216" s="711"/>
      <c r="I216" s="711" t="s">
        <v>155</v>
      </c>
      <c r="J216" s="711"/>
      <c r="K216" s="711"/>
      <c r="L216" s="711" t="s">
        <v>156</v>
      </c>
      <c r="M216" s="711"/>
      <c r="N216" s="711"/>
      <c r="O216" s="711" t="s">
        <v>17</v>
      </c>
      <c r="P216" s="711"/>
      <c r="Q216" s="711"/>
      <c r="R216" s="721" t="s">
        <v>157</v>
      </c>
      <c r="S216" s="721"/>
      <c r="T216" s="721"/>
      <c r="U216" s="721"/>
      <c r="V216" s="721"/>
      <c r="W216" s="721"/>
      <c r="X216" s="721"/>
      <c r="Y216" s="721"/>
      <c r="Z216" s="725" t="s">
        <v>340</v>
      </c>
      <c r="AA216" s="726"/>
      <c r="AB216" s="726"/>
      <c r="AC216" s="727"/>
      <c r="AD216" s="725" t="s">
        <v>341</v>
      </c>
      <c r="AE216" s="726"/>
      <c r="AF216" s="726"/>
      <c r="AG216" s="727"/>
      <c r="AH216" s="711" t="s">
        <v>339</v>
      </c>
      <c r="AI216" s="711"/>
      <c r="AJ216" s="711"/>
      <c r="AK216" s="737" t="str">
        <f>IF(AK103="","",AK103)</f>
        <v/>
      </c>
      <c r="AL216" s="738"/>
      <c r="AM216" s="739"/>
      <c r="AN216" s="637" t="s">
        <v>158</v>
      </c>
      <c r="AO216" s="637"/>
      <c r="AP216" s="637"/>
      <c r="AQ216" s="637"/>
      <c r="AR216" s="637"/>
      <c r="AS216" s="637"/>
      <c r="AT216" s="637"/>
      <c r="AU216" s="637"/>
      <c r="AV216" s="637"/>
      <c r="AW216" s="637"/>
      <c r="AX216" s="637"/>
      <c r="AY216" s="637"/>
      <c r="AZ216" s="637"/>
      <c r="BA216" s="637"/>
      <c r="BB216" s="637"/>
      <c r="BC216" s="637" t="s">
        <v>159</v>
      </c>
      <c r="BD216" s="637"/>
      <c r="BE216" s="637"/>
      <c r="BF216" s="637"/>
      <c r="BG216" s="637"/>
      <c r="BH216" s="637"/>
      <c r="BI216" s="637"/>
      <c r="BJ216" s="637"/>
      <c r="BK216" s="637"/>
      <c r="BL216" s="637"/>
      <c r="BM216" s="637"/>
      <c r="BN216" s="637"/>
      <c r="BO216" s="637"/>
      <c r="BP216" s="637"/>
      <c r="BQ216" s="637"/>
      <c r="BR216" s="637"/>
      <c r="BS216" s="637"/>
      <c r="BT216" s="637"/>
      <c r="BU216" s="637"/>
      <c r="BV216" s="637"/>
      <c r="BW216" s="637"/>
      <c r="BZ216" s="95"/>
      <c r="CA216" s="120"/>
      <c r="CB216" s="120"/>
      <c r="CC216" s="711" t="s">
        <v>153</v>
      </c>
      <c r="CD216" s="711"/>
      <c r="CE216" s="711"/>
      <c r="CF216" s="711" t="s">
        <v>154</v>
      </c>
      <c r="CG216" s="711"/>
      <c r="CH216" s="711"/>
      <c r="CI216" s="711" t="s">
        <v>155</v>
      </c>
      <c r="CJ216" s="711"/>
      <c r="CK216" s="711"/>
      <c r="CL216" s="711" t="s">
        <v>156</v>
      </c>
      <c r="CM216" s="711"/>
      <c r="CN216" s="711"/>
      <c r="CO216" s="711" t="s">
        <v>17</v>
      </c>
      <c r="CP216" s="711"/>
      <c r="CQ216" s="711"/>
      <c r="CR216" s="721" t="s">
        <v>157</v>
      </c>
      <c r="CS216" s="721"/>
      <c r="CT216" s="721"/>
      <c r="CU216" s="721"/>
      <c r="CV216" s="721"/>
      <c r="CW216" s="721"/>
      <c r="CX216" s="721"/>
      <c r="CY216" s="721"/>
      <c r="CZ216" s="725" t="s">
        <v>340</v>
      </c>
      <c r="DA216" s="726"/>
      <c r="DB216" s="726"/>
      <c r="DC216" s="727"/>
      <c r="DD216" s="725" t="s">
        <v>341</v>
      </c>
      <c r="DE216" s="726"/>
      <c r="DF216" s="726"/>
      <c r="DG216" s="727"/>
      <c r="DH216" s="711" t="s">
        <v>339</v>
      </c>
      <c r="DI216" s="711"/>
      <c r="DJ216" s="711"/>
      <c r="DK216" s="737" t="str">
        <f>IF(AK103="","",AK103)</f>
        <v/>
      </c>
      <c r="DL216" s="738"/>
      <c r="DM216" s="739"/>
      <c r="DN216" s="637" t="s">
        <v>158</v>
      </c>
      <c r="DO216" s="637"/>
      <c r="DP216" s="637"/>
      <c r="DQ216" s="637"/>
      <c r="DR216" s="637"/>
      <c r="DS216" s="637"/>
      <c r="DT216" s="637"/>
      <c r="DU216" s="637"/>
      <c r="DV216" s="637"/>
      <c r="DW216" s="637"/>
      <c r="DX216" s="637"/>
      <c r="DY216" s="637"/>
      <c r="DZ216" s="637"/>
      <c r="EA216" s="637"/>
      <c r="EB216" s="637"/>
      <c r="EC216" s="637" t="s">
        <v>159</v>
      </c>
      <c r="ED216" s="637"/>
      <c r="EE216" s="637"/>
      <c r="EF216" s="637"/>
      <c r="EG216" s="637"/>
      <c r="EH216" s="637"/>
      <c r="EI216" s="637"/>
      <c r="EJ216" s="637"/>
      <c r="EK216" s="637"/>
      <c r="EL216" s="637"/>
      <c r="EM216" s="637"/>
      <c r="EN216" s="637"/>
      <c r="EO216" s="637"/>
      <c r="EP216" s="637"/>
      <c r="EQ216" s="637"/>
      <c r="ER216" s="637"/>
      <c r="ES216" s="637"/>
      <c r="ET216" s="637"/>
      <c r="EU216" s="637"/>
      <c r="EV216" s="637"/>
      <c r="EW216" s="637"/>
    </row>
    <row r="217" spans="1:153" ht="9" customHeight="1" thickBot="1">
      <c r="A217" s="120"/>
      <c r="B217" s="120"/>
      <c r="C217" s="711"/>
      <c r="D217" s="711"/>
      <c r="E217" s="711"/>
      <c r="F217" s="711"/>
      <c r="G217" s="711"/>
      <c r="H217" s="711"/>
      <c r="I217" s="711"/>
      <c r="J217" s="711"/>
      <c r="K217" s="711"/>
      <c r="L217" s="711"/>
      <c r="M217" s="711"/>
      <c r="N217" s="711"/>
      <c r="O217" s="711"/>
      <c r="P217" s="711"/>
      <c r="Q217" s="711"/>
      <c r="R217" s="721"/>
      <c r="S217" s="721"/>
      <c r="T217" s="721"/>
      <c r="U217" s="721"/>
      <c r="V217" s="721"/>
      <c r="W217" s="721"/>
      <c r="X217" s="721"/>
      <c r="Y217" s="721"/>
      <c r="Z217" s="728"/>
      <c r="AA217" s="729"/>
      <c r="AB217" s="729"/>
      <c r="AC217" s="730"/>
      <c r="AD217" s="728"/>
      <c r="AE217" s="729"/>
      <c r="AF217" s="729"/>
      <c r="AG217" s="730"/>
      <c r="AH217" s="711"/>
      <c r="AI217" s="711"/>
      <c r="AJ217" s="711"/>
      <c r="AK217" s="740"/>
      <c r="AL217" s="741"/>
      <c r="AM217" s="742"/>
      <c r="AN217" s="637"/>
      <c r="AO217" s="637"/>
      <c r="AP217" s="637"/>
      <c r="AQ217" s="637"/>
      <c r="AR217" s="637"/>
      <c r="AS217" s="637"/>
      <c r="AT217" s="637"/>
      <c r="AU217" s="637"/>
      <c r="AV217" s="637"/>
      <c r="AW217" s="637"/>
      <c r="AX217" s="637"/>
      <c r="AY217" s="637"/>
      <c r="AZ217" s="637"/>
      <c r="BA217" s="637"/>
      <c r="BB217" s="637"/>
      <c r="BC217" s="637"/>
      <c r="BD217" s="637"/>
      <c r="BE217" s="637"/>
      <c r="BF217" s="637"/>
      <c r="BG217" s="637"/>
      <c r="BH217" s="637"/>
      <c r="BI217" s="637"/>
      <c r="BJ217" s="637"/>
      <c r="BK217" s="637"/>
      <c r="BL217" s="637"/>
      <c r="BM217" s="637"/>
      <c r="BN217" s="637"/>
      <c r="BO217" s="637"/>
      <c r="BP217" s="637"/>
      <c r="BQ217" s="637"/>
      <c r="BR217" s="637"/>
      <c r="BS217" s="637"/>
      <c r="BT217" s="637"/>
      <c r="BU217" s="637"/>
      <c r="BV217" s="637"/>
      <c r="BW217" s="637"/>
      <c r="BZ217" s="95"/>
      <c r="CA217" s="120"/>
      <c r="CB217" s="120"/>
      <c r="CC217" s="711"/>
      <c r="CD217" s="711"/>
      <c r="CE217" s="711"/>
      <c r="CF217" s="711"/>
      <c r="CG217" s="711"/>
      <c r="CH217" s="711"/>
      <c r="CI217" s="711"/>
      <c r="CJ217" s="711"/>
      <c r="CK217" s="711"/>
      <c r="CL217" s="711"/>
      <c r="CM217" s="711"/>
      <c r="CN217" s="711"/>
      <c r="CO217" s="711"/>
      <c r="CP217" s="711"/>
      <c r="CQ217" s="711"/>
      <c r="CR217" s="721"/>
      <c r="CS217" s="721"/>
      <c r="CT217" s="721"/>
      <c r="CU217" s="721"/>
      <c r="CV217" s="721"/>
      <c r="CW217" s="721"/>
      <c r="CX217" s="721"/>
      <c r="CY217" s="721"/>
      <c r="CZ217" s="728"/>
      <c r="DA217" s="729"/>
      <c r="DB217" s="729"/>
      <c r="DC217" s="730"/>
      <c r="DD217" s="728"/>
      <c r="DE217" s="729"/>
      <c r="DF217" s="729"/>
      <c r="DG217" s="730"/>
      <c r="DH217" s="711"/>
      <c r="DI217" s="711"/>
      <c r="DJ217" s="711"/>
      <c r="DK217" s="740"/>
      <c r="DL217" s="741"/>
      <c r="DM217" s="742"/>
      <c r="DN217" s="637"/>
      <c r="DO217" s="637"/>
      <c r="DP217" s="637"/>
      <c r="DQ217" s="637"/>
      <c r="DR217" s="637"/>
      <c r="DS217" s="637"/>
      <c r="DT217" s="637"/>
      <c r="DU217" s="637"/>
      <c r="DV217" s="637"/>
      <c r="DW217" s="637"/>
      <c r="DX217" s="637"/>
      <c r="DY217" s="637"/>
      <c r="DZ217" s="637"/>
      <c r="EA217" s="637"/>
      <c r="EB217" s="637"/>
      <c r="EC217" s="637"/>
      <c r="ED217" s="637"/>
      <c r="EE217" s="637"/>
      <c r="EF217" s="637"/>
      <c r="EG217" s="637"/>
      <c r="EH217" s="637"/>
      <c r="EI217" s="637"/>
      <c r="EJ217" s="637"/>
      <c r="EK217" s="637"/>
      <c r="EL217" s="637"/>
      <c r="EM217" s="637"/>
      <c r="EN217" s="637"/>
      <c r="EO217" s="637"/>
      <c r="EP217" s="637"/>
      <c r="EQ217" s="637"/>
      <c r="ER217" s="637"/>
      <c r="ES217" s="637"/>
      <c r="ET217" s="637"/>
      <c r="EU217" s="637"/>
      <c r="EV217" s="637"/>
      <c r="EW217" s="637"/>
    </row>
    <row r="218" spans="1:153" ht="9" customHeight="1" thickBot="1">
      <c r="A218" s="120"/>
      <c r="B218" s="120"/>
      <c r="C218" s="711"/>
      <c r="D218" s="711"/>
      <c r="E218" s="711"/>
      <c r="F218" s="711"/>
      <c r="G218" s="711"/>
      <c r="H218" s="711"/>
      <c r="I218" s="711"/>
      <c r="J218" s="711"/>
      <c r="K218" s="711"/>
      <c r="L218" s="711"/>
      <c r="M218" s="711"/>
      <c r="N218" s="711"/>
      <c r="O218" s="711"/>
      <c r="P218" s="711"/>
      <c r="Q218" s="711"/>
      <c r="R218" s="711" t="s">
        <v>160</v>
      </c>
      <c r="S218" s="711"/>
      <c r="T218" s="711"/>
      <c r="U218" s="711"/>
      <c r="V218" s="711" t="s">
        <v>39</v>
      </c>
      <c r="W218" s="711"/>
      <c r="X218" s="711"/>
      <c r="Y218" s="711"/>
      <c r="Z218" s="728"/>
      <c r="AA218" s="729"/>
      <c r="AB218" s="729"/>
      <c r="AC218" s="730"/>
      <c r="AD218" s="728"/>
      <c r="AE218" s="729"/>
      <c r="AF218" s="729"/>
      <c r="AG218" s="730"/>
      <c r="AH218" s="711"/>
      <c r="AI218" s="711"/>
      <c r="AJ218" s="711"/>
      <c r="AK218" s="740"/>
      <c r="AL218" s="741"/>
      <c r="AM218" s="742"/>
      <c r="AN218" s="637" t="s">
        <v>161</v>
      </c>
      <c r="AO218" s="637"/>
      <c r="AP218" s="637"/>
      <c r="AQ218" s="637" t="s">
        <v>162</v>
      </c>
      <c r="AR218" s="637"/>
      <c r="AS218" s="637"/>
      <c r="AT218" s="637" t="s">
        <v>11</v>
      </c>
      <c r="AU218" s="637"/>
      <c r="AV218" s="637"/>
      <c r="AW218" s="637" t="s">
        <v>12</v>
      </c>
      <c r="AX218" s="637"/>
      <c r="AY218" s="637"/>
      <c r="AZ218" s="637" t="s">
        <v>43</v>
      </c>
      <c r="BA218" s="637"/>
      <c r="BB218" s="637"/>
      <c r="BC218" s="668" t="s">
        <v>338</v>
      </c>
      <c r="BD218" s="647"/>
      <c r="BE218" s="647"/>
      <c r="BF218" s="647"/>
      <c r="BG218" s="647"/>
      <c r="BH218" s="647"/>
      <c r="BI218" s="647"/>
      <c r="BJ218" s="647"/>
      <c r="BK218" s="647"/>
      <c r="BL218" s="647"/>
      <c r="BM218" s="647"/>
      <c r="BN218" s="669"/>
      <c r="BO218" s="637" t="s">
        <v>11</v>
      </c>
      <c r="BP218" s="637"/>
      <c r="BQ218" s="637"/>
      <c r="BR218" s="637" t="s">
        <v>12</v>
      </c>
      <c r="BS218" s="637"/>
      <c r="BT218" s="637"/>
      <c r="BU218" s="637" t="s">
        <v>43</v>
      </c>
      <c r="BV218" s="637"/>
      <c r="BW218" s="637"/>
      <c r="BZ218" s="95"/>
      <c r="CA218" s="120"/>
      <c r="CB218" s="120"/>
      <c r="CC218" s="711"/>
      <c r="CD218" s="711"/>
      <c r="CE218" s="711"/>
      <c r="CF218" s="711"/>
      <c r="CG218" s="711"/>
      <c r="CH218" s="711"/>
      <c r="CI218" s="711"/>
      <c r="CJ218" s="711"/>
      <c r="CK218" s="711"/>
      <c r="CL218" s="711"/>
      <c r="CM218" s="711"/>
      <c r="CN218" s="711"/>
      <c r="CO218" s="711"/>
      <c r="CP218" s="711"/>
      <c r="CQ218" s="711"/>
      <c r="CR218" s="711" t="s">
        <v>160</v>
      </c>
      <c r="CS218" s="711"/>
      <c r="CT218" s="711"/>
      <c r="CU218" s="711"/>
      <c r="CV218" s="711" t="s">
        <v>39</v>
      </c>
      <c r="CW218" s="711"/>
      <c r="CX218" s="711"/>
      <c r="CY218" s="711"/>
      <c r="CZ218" s="728"/>
      <c r="DA218" s="729"/>
      <c r="DB218" s="729"/>
      <c r="DC218" s="730"/>
      <c r="DD218" s="728"/>
      <c r="DE218" s="729"/>
      <c r="DF218" s="729"/>
      <c r="DG218" s="730"/>
      <c r="DH218" s="711"/>
      <c r="DI218" s="711"/>
      <c r="DJ218" s="711"/>
      <c r="DK218" s="740"/>
      <c r="DL218" s="741"/>
      <c r="DM218" s="742"/>
      <c r="DN218" s="637" t="s">
        <v>161</v>
      </c>
      <c r="DO218" s="637"/>
      <c r="DP218" s="637"/>
      <c r="DQ218" s="637" t="s">
        <v>162</v>
      </c>
      <c r="DR218" s="637"/>
      <c r="DS218" s="637"/>
      <c r="DT218" s="637" t="s">
        <v>11</v>
      </c>
      <c r="DU218" s="637"/>
      <c r="DV218" s="637"/>
      <c r="DW218" s="637" t="s">
        <v>12</v>
      </c>
      <c r="DX218" s="637"/>
      <c r="DY218" s="637"/>
      <c r="DZ218" s="637" t="s">
        <v>43</v>
      </c>
      <c r="EA218" s="637"/>
      <c r="EB218" s="637"/>
      <c r="EC218" s="668" t="s">
        <v>338</v>
      </c>
      <c r="ED218" s="647"/>
      <c r="EE218" s="647"/>
      <c r="EF218" s="647"/>
      <c r="EG218" s="647"/>
      <c r="EH218" s="647"/>
      <c r="EI218" s="647"/>
      <c r="EJ218" s="647"/>
      <c r="EK218" s="647"/>
      <c r="EL218" s="647"/>
      <c r="EM218" s="647"/>
      <c r="EN218" s="669"/>
      <c r="EO218" s="637" t="s">
        <v>11</v>
      </c>
      <c r="EP218" s="637"/>
      <c r="EQ218" s="637"/>
      <c r="ER218" s="637" t="s">
        <v>12</v>
      </c>
      <c r="ES218" s="637"/>
      <c r="ET218" s="637"/>
      <c r="EU218" s="637" t="s">
        <v>43</v>
      </c>
      <c r="EV218" s="637"/>
      <c r="EW218" s="637"/>
    </row>
    <row r="219" spans="1:153" ht="9" customHeight="1" thickBot="1">
      <c r="A219" s="723" t="s">
        <v>152</v>
      </c>
      <c r="B219" s="723"/>
      <c r="C219" s="711"/>
      <c r="D219" s="711"/>
      <c r="E219" s="711"/>
      <c r="F219" s="711"/>
      <c r="G219" s="711"/>
      <c r="H219" s="711"/>
      <c r="I219" s="711"/>
      <c r="J219" s="711"/>
      <c r="K219" s="711"/>
      <c r="L219" s="711"/>
      <c r="M219" s="711"/>
      <c r="N219" s="711"/>
      <c r="O219" s="711"/>
      <c r="P219" s="711"/>
      <c r="Q219" s="711"/>
      <c r="R219" s="711"/>
      <c r="S219" s="711"/>
      <c r="T219" s="711"/>
      <c r="U219" s="711"/>
      <c r="V219" s="711"/>
      <c r="W219" s="711"/>
      <c r="X219" s="711"/>
      <c r="Y219" s="711"/>
      <c r="Z219" s="728"/>
      <c r="AA219" s="729"/>
      <c r="AB219" s="729"/>
      <c r="AC219" s="730"/>
      <c r="AD219" s="728"/>
      <c r="AE219" s="729"/>
      <c r="AF219" s="729"/>
      <c r="AG219" s="730"/>
      <c r="AH219" s="711"/>
      <c r="AI219" s="711"/>
      <c r="AJ219" s="711"/>
      <c r="AK219" s="740"/>
      <c r="AL219" s="741"/>
      <c r="AM219" s="742"/>
      <c r="AN219" s="637"/>
      <c r="AO219" s="637"/>
      <c r="AP219" s="637"/>
      <c r="AQ219" s="637"/>
      <c r="AR219" s="637"/>
      <c r="AS219" s="637"/>
      <c r="AT219" s="637"/>
      <c r="AU219" s="637"/>
      <c r="AV219" s="637"/>
      <c r="AW219" s="637"/>
      <c r="AX219" s="637"/>
      <c r="AY219" s="637"/>
      <c r="AZ219" s="637"/>
      <c r="BA219" s="637"/>
      <c r="BB219" s="637"/>
      <c r="BC219" s="648"/>
      <c r="BD219" s="649"/>
      <c r="BE219" s="649"/>
      <c r="BF219" s="649"/>
      <c r="BG219" s="649"/>
      <c r="BH219" s="649"/>
      <c r="BI219" s="649"/>
      <c r="BJ219" s="649"/>
      <c r="BK219" s="649"/>
      <c r="BL219" s="649"/>
      <c r="BM219" s="649"/>
      <c r="BN219" s="722"/>
      <c r="BO219" s="637"/>
      <c r="BP219" s="637"/>
      <c r="BQ219" s="637"/>
      <c r="BR219" s="637"/>
      <c r="BS219" s="637"/>
      <c r="BT219" s="637"/>
      <c r="BU219" s="637"/>
      <c r="BV219" s="637"/>
      <c r="BW219" s="637"/>
      <c r="BZ219" s="95"/>
      <c r="CA219" s="723" t="s">
        <v>152</v>
      </c>
      <c r="CB219" s="723"/>
      <c r="CC219" s="711"/>
      <c r="CD219" s="711"/>
      <c r="CE219" s="711"/>
      <c r="CF219" s="711"/>
      <c r="CG219" s="711"/>
      <c r="CH219" s="711"/>
      <c r="CI219" s="711"/>
      <c r="CJ219" s="711"/>
      <c r="CK219" s="711"/>
      <c r="CL219" s="711"/>
      <c r="CM219" s="711"/>
      <c r="CN219" s="711"/>
      <c r="CO219" s="711"/>
      <c r="CP219" s="711"/>
      <c r="CQ219" s="711"/>
      <c r="CR219" s="711"/>
      <c r="CS219" s="711"/>
      <c r="CT219" s="711"/>
      <c r="CU219" s="711"/>
      <c r="CV219" s="711"/>
      <c r="CW219" s="711"/>
      <c r="CX219" s="711"/>
      <c r="CY219" s="711"/>
      <c r="CZ219" s="728"/>
      <c r="DA219" s="729"/>
      <c r="DB219" s="729"/>
      <c r="DC219" s="730"/>
      <c r="DD219" s="728"/>
      <c r="DE219" s="729"/>
      <c r="DF219" s="729"/>
      <c r="DG219" s="730"/>
      <c r="DH219" s="711"/>
      <c r="DI219" s="711"/>
      <c r="DJ219" s="711"/>
      <c r="DK219" s="740"/>
      <c r="DL219" s="741"/>
      <c r="DM219" s="742"/>
      <c r="DN219" s="637"/>
      <c r="DO219" s="637"/>
      <c r="DP219" s="637"/>
      <c r="DQ219" s="637"/>
      <c r="DR219" s="637"/>
      <c r="DS219" s="637"/>
      <c r="DT219" s="637"/>
      <c r="DU219" s="637"/>
      <c r="DV219" s="637"/>
      <c r="DW219" s="637"/>
      <c r="DX219" s="637"/>
      <c r="DY219" s="637"/>
      <c r="DZ219" s="637"/>
      <c r="EA219" s="637"/>
      <c r="EB219" s="637"/>
      <c r="EC219" s="648"/>
      <c r="ED219" s="649"/>
      <c r="EE219" s="649"/>
      <c r="EF219" s="649"/>
      <c r="EG219" s="649"/>
      <c r="EH219" s="649"/>
      <c r="EI219" s="649"/>
      <c r="EJ219" s="649"/>
      <c r="EK219" s="649"/>
      <c r="EL219" s="649"/>
      <c r="EM219" s="649"/>
      <c r="EN219" s="722"/>
      <c r="EO219" s="637"/>
      <c r="EP219" s="637"/>
      <c r="EQ219" s="637"/>
      <c r="ER219" s="637"/>
      <c r="ES219" s="637"/>
      <c r="ET219" s="637"/>
      <c r="EU219" s="637"/>
      <c r="EV219" s="637"/>
      <c r="EW219" s="637"/>
    </row>
    <row r="220" spans="1:153" ht="9" customHeight="1" thickBot="1">
      <c r="A220" s="723"/>
      <c r="B220" s="723"/>
      <c r="C220" s="711"/>
      <c r="D220" s="711"/>
      <c r="E220" s="711"/>
      <c r="F220" s="711"/>
      <c r="G220" s="711"/>
      <c r="H220" s="711"/>
      <c r="I220" s="711"/>
      <c r="J220" s="711"/>
      <c r="K220" s="711"/>
      <c r="L220" s="711"/>
      <c r="M220" s="711"/>
      <c r="N220" s="711"/>
      <c r="O220" s="711"/>
      <c r="P220" s="711"/>
      <c r="Q220" s="711"/>
      <c r="R220" s="711"/>
      <c r="S220" s="711"/>
      <c r="T220" s="711"/>
      <c r="U220" s="711"/>
      <c r="V220" s="711"/>
      <c r="W220" s="711"/>
      <c r="X220" s="711"/>
      <c r="Y220" s="711"/>
      <c r="Z220" s="731"/>
      <c r="AA220" s="732"/>
      <c r="AB220" s="732"/>
      <c r="AC220" s="733"/>
      <c r="AD220" s="731"/>
      <c r="AE220" s="732"/>
      <c r="AF220" s="732"/>
      <c r="AG220" s="733"/>
      <c r="AH220" s="711"/>
      <c r="AI220" s="711"/>
      <c r="AJ220" s="711"/>
      <c r="AK220" s="740"/>
      <c r="AL220" s="741"/>
      <c r="AM220" s="742"/>
      <c r="AN220" s="637"/>
      <c r="AO220" s="637"/>
      <c r="AP220" s="637"/>
      <c r="AQ220" s="637"/>
      <c r="AR220" s="637"/>
      <c r="AS220" s="637"/>
      <c r="AT220" s="637"/>
      <c r="AU220" s="637"/>
      <c r="AV220" s="637"/>
      <c r="AW220" s="637"/>
      <c r="AX220" s="637"/>
      <c r="AY220" s="637"/>
      <c r="AZ220" s="637"/>
      <c r="BA220" s="637"/>
      <c r="BB220" s="637"/>
      <c r="BC220" s="650"/>
      <c r="BD220" s="651"/>
      <c r="BE220" s="651"/>
      <c r="BF220" s="651"/>
      <c r="BG220" s="651"/>
      <c r="BH220" s="651"/>
      <c r="BI220" s="651"/>
      <c r="BJ220" s="651"/>
      <c r="BK220" s="651"/>
      <c r="BL220" s="651"/>
      <c r="BM220" s="651"/>
      <c r="BN220" s="670"/>
      <c r="BO220" s="637"/>
      <c r="BP220" s="637"/>
      <c r="BQ220" s="637"/>
      <c r="BR220" s="637"/>
      <c r="BS220" s="637"/>
      <c r="BT220" s="637"/>
      <c r="BU220" s="637"/>
      <c r="BV220" s="637"/>
      <c r="BW220" s="637"/>
      <c r="BZ220" s="95"/>
      <c r="CA220" s="723"/>
      <c r="CB220" s="723"/>
      <c r="CC220" s="711"/>
      <c r="CD220" s="711"/>
      <c r="CE220" s="711"/>
      <c r="CF220" s="711"/>
      <c r="CG220" s="711"/>
      <c r="CH220" s="711"/>
      <c r="CI220" s="711"/>
      <c r="CJ220" s="711"/>
      <c r="CK220" s="711"/>
      <c r="CL220" s="711"/>
      <c r="CM220" s="711"/>
      <c r="CN220" s="711"/>
      <c r="CO220" s="711"/>
      <c r="CP220" s="711"/>
      <c r="CQ220" s="711"/>
      <c r="CR220" s="711"/>
      <c r="CS220" s="711"/>
      <c r="CT220" s="711"/>
      <c r="CU220" s="711"/>
      <c r="CV220" s="711"/>
      <c r="CW220" s="711"/>
      <c r="CX220" s="711"/>
      <c r="CY220" s="711"/>
      <c r="CZ220" s="731"/>
      <c r="DA220" s="732"/>
      <c r="DB220" s="732"/>
      <c r="DC220" s="733"/>
      <c r="DD220" s="731"/>
      <c r="DE220" s="732"/>
      <c r="DF220" s="732"/>
      <c r="DG220" s="733"/>
      <c r="DH220" s="711"/>
      <c r="DI220" s="711"/>
      <c r="DJ220" s="711"/>
      <c r="DK220" s="740"/>
      <c r="DL220" s="741"/>
      <c r="DM220" s="742"/>
      <c r="DN220" s="637"/>
      <c r="DO220" s="637"/>
      <c r="DP220" s="637"/>
      <c r="DQ220" s="637"/>
      <c r="DR220" s="637"/>
      <c r="DS220" s="637"/>
      <c r="DT220" s="637"/>
      <c r="DU220" s="637"/>
      <c r="DV220" s="637"/>
      <c r="DW220" s="637"/>
      <c r="DX220" s="637"/>
      <c r="DY220" s="637"/>
      <c r="DZ220" s="637"/>
      <c r="EA220" s="637"/>
      <c r="EB220" s="637"/>
      <c r="EC220" s="650"/>
      <c r="ED220" s="651"/>
      <c r="EE220" s="651"/>
      <c r="EF220" s="651"/>
      <c r="EG220" s="651"/>
      <c r="EH220" s="651"/>
      <c r="EI220" s="651"/>
      <c r="EJ220" s="651"/>
      <c r="EK220" s="651"/>
      <c r="EL220" s="651"/>
      <c r="EM220" s="651"/>
      <c r="EN220" s="670"/>
      <c r="EO220" s="637"/>
      <c r="EP220" s="637"/>
      <c r="EQ220" s="637"/>
      <c r="ER220" s="637"/>
      <c r="ES220" s="637"/>
      <c r="ET220" s="637"/>
      <c r="EU220" s="637"/>
      <c r="EV220" s="637"/>
      <c r="EW220" s="637"/>
    </row>
    <row r="221" spans="1:153" ht="9" customHeight="1" thickBot="1">
      <c r="A221" s="724" t="s">
        <v>269</v>
      </c>
      <c r="B221" s="724"/>
      <c r="C221" s="636" t="str">
        <f>IF(C103="","",C103)</f>
        <v/>
      </c>
      <c r="D221" s="636"/>
      <c r="E221" s="636"/>
      <c r="F221" s="636" t="str">
        <f>IF(F103="","",F103)</f>
        <v/>
      </c>
      <c r="G221" s="636"/>
      <c r="H221" s="636"/>
      <c r="I221" s="636" t="str">
        <f>IF(I103="","",I103)</f>
        <v/>
      </c>
      <c r="J221" s="636"/>
      <c r="K221" s="636"/>
      <c r="L221" s="636" t="str">
        <f>IF(L103="","",L103)</f>
        <v/>
      </c>
      <c r="M221" s="636"/>
      <c r="N221" s="636"/>
      <c r="O221" s="636" t="str">
        <f>IF(O103="","",O103)</f>
        <v/>
      </c>
      <c r="P221" s="636"/>
      <c r="Q221" s="636"/>
      <c r="R221" s="636" t="str">
        <f>IF(R103="","",R103)</f>
        <v/>
      </c>
      <c r="S221" s="636"/>
      <c r="T221" s="636"/>
      <c r="U221" s="636"/>
      <c r="V221" s="636" t="str">
        <f>IF(V103="","",V103)</f>
        <v/>
      </c>
      <c r="W221" s="636"/>
      <c r="X221" s="636"/>
      <c r="Y221" s="636"/>
      <c r="Z221" s="636" t="str">
        <f>IF(Z103="","",Z103)</f>
        <v/>
      </c>
      <c r="AA221" s="636"/>
      <c r="AB221" s="636"/>
      <c r="AC221" s="636"/>
      <c r="AD221" s="636" t="str">
        <f>IF(AD103="","",AD103)</f>
        <v/>
      </c>
      <c r="AE221" s="636"/>
      <c r="AF221" s="636"/>
      <c r="AG221" s="636"/>
      <c r="AH221" s="636" t="str">
        <f>IF(AH103="","",AH103)</f>
        <v/>
      </c>
      <c r="AI221" s="636"/>
      <c r="AJ221" s="636"/>
      <c r="AK221" s="740"/>
      <c r="AL221" s="741"/>
      <c r="AM221" s="742"/>
      <c r="AN221" s="636" t="str">
        <f>IF(AN103="","",AN103)</f>
        <v/>
      </c>
      <c r="AO221" s="636"/>
      <c r="AP221" s="636"/>
      <c r="AQ221" s="636" t="str">
        <f>IF(AQ103="","",AQ103)</f>
        <v/>
      </c>
      <c r="AR221" s="636"/>
      <c r="AS221" s="636"/>
      <c r="AT221" s="636">
        <f>IF(AT103="","",AT103)</f>
        <v>4</v>
      </c>
      <c r="AU221" s="636"/>
      <c r="AV221" s="636"/>
      <c r="AW221" s="636" t="str">
        <f>IF(AW103="","",AW103)</f>
        <v/>
      </c>
      <c r="AX221" s="636"/>
      <c r="AY221" s="636"/>
      <c r="AZ221" s="636" t="str">
        <f>IF(AZ103="","",AZ103)</f>
        <v/>
      </c>
      <c r="BA221" s="636"/>
      <c r="BB221" s="636"/>
      <c r="BC221" s="625" t="str">
        <f>IF(BC103="","",BC103)</f>
        <v>昭和</v>
      </c>
      <c r="BD221" s="759"/>
      <c r="BE221" s="759"/>
      <c r="BF221" s="759"/>
      <c r="BG221" s="759"/>
      <c r="BH221" s="759"/>
      <c r="BI221" s="759"/>
      <c r="BJ221" s="759"/>
      <c r="BK221" s="759"/>
      <c r="BL221" s="759"/>
      <c r="BM221" s="759"/>
      <c r="BN221" s="626"/>
      <c r="BO221" s="636" t="str">
        <f>IF(BO103="","",BO103)</f>
        <v/>
      </c>
      <c r="BP221" s="636"/>
      <c r="BQ221" s="636"/>
      <c r="BR221" s="636" t="str">
        <f>IF(BR103="","",BR103)</f>
        <v/>
      </c>
      <c r="BS221" s="636"/>
      <c r="BT221" s="636"/>
      <c r="BU221" s="636" t="str">
        <f>IF(BU103="","",BU103)</f>
        <v/>
      </c>
      <c r="BV221" s="636"/>
      <c r="BW221" s="636"/>
      <c r="BZ221" s="95"/>
      <c r="CA221" s="724" t="s">
        <v>166</v>
      </c>
      <c r="CB221" s="724"/>
      <c r="CC221" s="636" t="str">
        <f>IF(C103="","",C103)</f>
        <v/>
      </c>
      <c r="CD221" s="636"/>
      <c r="CE221" s="636"/>
      <c r="CF221" s="636" t="str">
        <f>IF(F103="","",F103)</f>
        <v/>
      </c>
      <c r="CG221" s="636"/>
      <c r="CH221" s="636"/>
      <c r="CI221" s="636" t="str">
        <f>IF(I103="","",I103)</f>
        <v/>
      </c>
      <c r="CJ221" s="636"/>
      <c r="CK221" s="636"/>
      <c r="CL221" s="636" t="str">
        <f>IF(L103="","",L103)</f>
        <v/>
      </c>
      <c r="CM221" s="636"/>
      <c r="CN221" s="636"/>
      <c r="CO221" s="636" t="str">
        <f>IF(O103="","",O103)</f>
        <v/>
      </c>
      <c r="CP221" s="636"/>
      <c r="CQ221" s="636"/>
      <c r="CR221" s="636" t="str">
        <f>IF(R103="","",R103)</f>
        <v/>
      </c>
      <c r="CS221" s="636"/>
      <c r="CT221" s="636"/>
      <c r="CU221" s="636"/>
      <c r="CV221" s="636" t="str">
        <f>IF(V103="","",V103)</f>
        <v/>
      </c>
      <c r="CW221" s="636"/>
      <c r="CX221" s="636"/>
      <c r="CY221" s="636"/>
      <c r="CZ221" s="636" t="str">
        <f>IF(Z103="","",Z103)</f>
        <v/>
      </c>
      <c r="DA221" s="636"/>
      <c r="DB221" s="636"/>
      <c r="DC221" s="636"/>
      <c r="DD221" s="636" t="str">
        <f>IF(AD103="","",AD103)</f>
        <v/>
      </c>
      <c r="DE221" s="636"/>
      <c r="DF221" s="636"/>
      <c r="DG221" s="636"/>
      <c r="DH221" s="636" t="str">
        <f>IF(AH103="","",AH103)</f>
        <v/>
      </c>
      <c r="DI221" s="636"/>
      <c r="DJ221" s="636"/>
      <c r="DK221" s="740"/>
      <c r="DL221" s="741"/>
      <c r="DM221" s="742"/>
      <c r="DN221" s="636" t="str">
        <f>IF(AN103="","",AN103)</f>
        <v/>
      </c>
      <c r="DO221" s="636"/>
      <c r="DP221" s="636"/>
      <c r="DQ221" s="636" t="str">
        <f>IF(AQ103="","",AQ103)</f>
        <v/>
      </c>
      <c r="DR221" s="636"/>
      <c r="DS221" s="636"/>
      <c r="DT221" s="636">
        <f>IF(AT103="","",AT103)</f>
        <v>4</v>
      </c>
      <c r="DU221" s="636"/>
      <c r="DV221" s="636"/>
      <c r="DW221" s="636" t="str">
        <f>IF(AW103="","",AW103)</f>
        <v/>
      </c>
      <c r="DX221" s="636"/>
      <c r="DY221" s="636"/>
      <c r="DZ221" s="636" t="str">
        <f>IF(AZ103="","",AZ103)</f>
        <v/>
      </c>
      <c r="EA221" s="636"/>
      <c r="EB221" s="636"/>
      <c r="EC221" s="625" t="str">
        <f>IF(BC103="","",BC103)</f>
        <v>昭和</v>
      </c>
      <c r="ED221" s="759"/>
      <c r="EE221" s="759"/>
      <c r="EF221" s="759"/>
      <c r="EG221" s="759"/>
      <c r="EH221" s="759"/>
      <c r="EI221" s="759"/>
      <c r="EJ221" s="759"/>
      <c r="EK221" s="759"/>
      <c r="EL221" s="759"/>
      <c r="EM221" s="759"/>
      <c r="EN221" s="626"/>
      <c r="EO221" s="636" t="str">
        <f>IF(BO103="","",BO103)</f>
        <v/>
      </c>
      <c r="EP221" s="636"/>
      <c r="EQ221" s="636"/>
      <c r="ER221" s="636" t="str">
        <f>IF(BR103="","",BR103)</f>
        <v/>
      </c>
      <c r="ES221" s="636"/>
      <c r="ET221" s="636"/>
      <c r="EU221" s="636" t="str">
        <f>IF(BU103="","",BU103)</f>
        <v/>
      </c>
      <c r="EV221" s="636"/>
      <c r="EW221" s="636"/>
    </row>
    <row r="222" spans="1:153" ht="9" customHeight="1" thickBot="1">
      <c r="A222" s="724"/>
      <c r="B222" s="724"/>
      <c r="C222" s="636"/>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6"/>
      <c r="AD222" s="636"/>
      <c r="AE222" s="636"/>
      <c r="AF222" s="636"/>
      <c r="AG222" s="636"/>
      <c r="AH222" s="636"/>
      <c r="AI222" s="636"/>
      <c r="AJ222" s="636"/>
      <c r="AK222" s="743"/>
      <c r="AL222" s="744"/>
      <c r="AM222" s="745"/>
      <c r="AN222" s="636"/>
      <c r="AO222" s="636"/>
      <c r="AP222" s="636"/>
      <c r="AQ222" s="636"/>
      <c r="AR222" s="636"/>
      <c r="AS222" s="636"/>
      <c r="AT222" s="636"/>
      <c r="AU222" s="636"/>
      <c r="AV222" s="636"/>
      <c r="AW222" s="636"/>
      <c r="AX222" s="636"/>
      <c r="AY222" s="636"/>
      <c r="AZ222" s="636"/>
      <c r="BA222" s="636"/>
      <c r="BB222" s="636"/>
      <c r="BC222" s="627"/>
      <c r="BD222" s="672"/>
      <c r="BE222" s="672"/>
      <c r="BF222" s="672"/>
      <c r="BG222" s="672"/>
      <c r="BH222" s="672"/>
      <c r="BI222" s="672"/>
      <c r="BJ222" s="672"/>
      <c r="BK222" s="672"/>
      <c r="BL222" s="672"/>
      <c r="BM222" s="672"/>
      <c r="BN222" s="628"/>
      <c r="BO222" s="636"/>
      <c r="BP222" s="636"/>
      <c r="BQ222" s="636"/>
      <c r="BR222" s="636"/>
      <c r="BS222" s="636"/>
      <c r="BT222" s="636"/>
      <c r="BU222" s="636"/>
      <c r="BV222" s="636"/>
      <c r="BW222" s="636"/>
      <c r="BZ222" s="95"/>
      <c r="CA222" s="724"/>
      <c r="CB222" s="724"/>
      <c r="CC222" s="636"/>
      <c r="CD222" s="636"/>
      <c r="CE222" s="636"/>
      <c r="CF222" s="636"/>
      <c r="CG222" s="636"/>
      <c r="CH222" s="636"/>
      <c r="CI222" s="636"/>
      <c r="CJ222" s="636"/>
      <c r="CK222" s="636"/>
      <c r="CL222" s="636"/>
      <c r="CM222" s="636"/>
      <c r="CN222" s="636"/>
      <c r="CO222" s="636"/>
      <c r="CP222" s="636"/>
      <c r="CQ222" s="636"/>
      <c r="CR222" s="636"/>
      <c r="CS222" s="636"/>
      <c r="CT222" s="636"/>
      <c r="CU222" s="636"/>
      <c r="CV222" s="636"/>
      <c r="CW222" s="636"/>
      <c r="CX222" s="636"/>
      <c r="CY222" s="636"/>
      <c r="CZ222" s="636"/>
      <c r="DA222" s="636"/>
      <c r="DB222" s="636"/>
      <c r="DC222" s="636"/>
      <c r="DD222" s="636"/>
      <c r="DE222" s="636"/>
      <c r="DF222" s="636"/>
      <c r="DG222" s="636"/>
      <c r="DH222" s="636"/>
      <c r="DI222" s="636"/>
      <c r="DJ222" s="636"/>
      <c r="DK222" s="743"/>
      <c r="DL222" s="744"/>
      <c r="DM222" s="745"/>
      <c r="DN222" s="636"/>
      <c r="DO222" s="636"/>
      <c r="DP222" s="636"/>
      <c r="DQ222" s="636"/>
      <c r="DR222" s="636"/>
      <c r="DS222" s="636"/>
      <c r="DT222" s="636"/>
      <c r="DU222" s="636"/>
      <c r="DV222" s="636"/>
      <c r="DW222" s="636"/>
      <c r="DX222" s="636"/>
      <c r="DY222" s="636"/>
      <c r="DZ222" s="636"/>
      <c r="EA222" s="636"/>
      <c r="EB222" s="636"/>
      <c r="EC222" s="627"/>
      <c r="ED222" s="672"/>
      <c r="EE222" s="672"/>
      <c r="EF222" s="672"/>
      <c r="EG222" s="672"/>
      <c r="EH222" s="672"/>
      <c r="EI222" s="672"/>
      <c r="EJ222" s="672"/>
      <c r="EK222" s="672"/>
      <c r="EL222" s="672"/>
      <c r="EM222" s="672"/>
      <c r="EN222" s="628"/>
      <c r="EO222" s="636"/>
      <c r="EP222" s="636"/>
      <c r="EQ222" s="636"/>
      <c r="ER222" s="636"/>
      <c r="ES222" s="636"/>
      <c r="ET222" s="636"/>
      <c r="EU222" s="636"/>
      <c r="EV222" s="636"/>
      <c r="EW222" s="636"/>
    </row>
    <row r="223" spans="1:153" ht="9" customHeight="1" thickBot="1">
      <c r="A223" s="724"/>
      <c r="B223" s="724"/>
      <c r="C223" s="622" t="s">
        <v>163</v>
      </c>
      <c r="D223" s="622"/>
      <c r="E223" s="622"/>
      <c r="F223" s="734" t="s">
        <v>270</v>
      </c>
      <c r="G223" s="735"/>
      <c r="H223" s="735"/>
      <c r="I223" s="735"/>
      <c r="J223" s="735"/>
      <c r="K223" s="735"/>
      <c r="L223" s="735"/>
      <c r="M223" s="735"/>
      <c r="N223" s="735"/>
      <c r="O223" s="736" t="str">
        <f>IF(O105="","",O105)</f>
        <v/>
      </c>
      <c r="P223" s="736"/>
      <c r="Q223" s="736" t="str">
        <f>IF(Q105="","",Q105)</f>
        <v/>
      </c>
      <c r="R223" s="736"/>
      <c r="S223" s="736" t="str">
        <f>IF(S105="","",S105)</f>
        <v/>
      </c>
      <c r="T223" s="736"/>
      <c r="U223" s="736" t="str">
        <f>IF(U105="","",U105)</f>
        <v/>
      </c>
      <c r="V223" s="736"/>
      <c r="W223" s="736" t="str">
        <f>IF(W105="","",W105)</f>
        <v/>
      </c>
      <c r="X223" s="736"/>
      <c r="Y223" s="736" t="str">
        <f>IF(Y105="","",Y105)</f>
        <v/>
      </c>
      <c r="Z223" s="736"/>
      <c r="AA223" s="736" t="str">
        <f>IF(AA105="","",AA105)</f>
        <v/>
      </c>
      <c r="AB223" s="736"/>
      <c r="AC223" s="736" t="str">
        <f>IF(AC105="","",AC105)</f>
        <v/>
      </c>
      <c r="AD223" s="736"/>
      <c r="AE223" s="736" t="str">
        <f>IF(AE105="","",AE105)</f>
        <v/>
      </c>
      <c r="AF223" s="736"/>
      <c r="AG223" s="736" t="str">
        <f>IF(AG105="","",AG105)</f>
        <v/>
      </c>
      <c r="AH223" s="736"/>
      <c r="AI223" s="736" t="str">
        <f>IF(AI105="","",AI105)</f>
        <v/>
      </c>
      <c r="AJ223" s="736"/>
      <c r="AK223" s="736" t="str">
        <f>IF(AK105="","",AK105)</f>
        <v/>
      </c>
      <c r="AL223" s="736"/>
      <c r="AM223" s="736" t="str">
        <f>IF(AM105="","",AM105)</f>
        <v/>
      </c>
      <c r="AN223" s="736"/>
      <c r="AO223" s="755" t="s">
        <v>271</v>
      </c>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Z223" s="95"/>
      <c r="CA223" s="724"/>
      <c r="CB223" s="724"/>
      <c r="CC223" s="622" t="s">
        <v>163</v>
      </c>
      <c r="CD223" s="622"/>
      <c r="CE223" s="622"/>
      <c r="CF223" s="708"/>
      <c r="CG223" s="708"/>
      <c r="CH223" s="708"/>
      <c r="CI223" s="708"/>
      <c r="CJ223" s="708"/>
      <c r="CK223" s="708"/>
      <c r="CL223" s="708"/>
      <c r="CM223" s="708"/>
      <c r="CN223" s="708"/>
      <c r="CO223" s="708"/>
      <c r="CP223" s="708"/>
      <c r="CQ223" s="708"/>
      <c r="CR223" s="708"/>
      <c r="CS223" s="708"/>
      <c r="CT223" s="708"/>
      <c r="CU223" s="708"/>
      <c r="CV223" s="708"/>
      <c r="CW223" s="708"/>
      <c r="CX223" s="708"/>
      <c r="CY223" s="708"/>
      <c r="CZ223" s="708"/>
      <c r="DA223" s="708"/>
      <c r="DB223" s="708"/>
      <c r="DC223" s="708"/>
      <c r="DD223" s="708"/>
      <c r="DE223" s="708"/>
      <c r="DF223" s="708"/>
      <c r="DG223" s="708"/>
      <c r="DH223" s="708"/>
      <c r="DI223" s="708"/>
      <c r="DJ223" s="708"/>
      <c r="DK223" s="708"/>
      <c r="DL223" s="708"/>
      <c r="DM223" s="708"/>
      <c r="DN223" s="708"/>
      <c r="DO223" s="708"/>
      <c r="DP223" s="708"/>
      <c r="DQ223" s="708"/>
      <c r="DR223" s="708"/>
      <c r="DS223" s="708"/>
      <c r="DT223" s="708"/>
      <c r="DU223" s="708"/>
      <c r="DV223" s="708"/>
      <c r="DW223" s="708"/>
      <c r="DX223" s="708"/>
      <c r="DY223" s="708"/>
      <c r="DZ223" s="708"/>
      <c r="EA223" s="708"/>
      <c r="EB223" s="708"/>
      <c r="EC223" s="708"/>
      <c r="ED223" s="708"/>
      <c r="EE223" s="708"/>
      <c r="EF223" s="708"/>
      <c r="EG223" s="708"/>
      <c r="EH223" s="708"/>
      <c r="EI223" s="708"/>
      <c r="EJ223" s="708"/>
      <c r="EK223" s="708"/>
      <c r="EL223" s="708"/>
      <c r="EM223" s="708"/>
      <c r="EN223" s="708"/>
      <c r="EO223" s="708"/>
      <c r="EP223" s="708"/>
      <c r="EQ223" s="708"/>
      <c r="ER223" s="708"/>
      <c r="ES223" s="708"/>
      <c r="ET223" s="708"/>
      <c r="EU223" s="708"/>
      <c r="EV223" s="708"/>
      <c r="EW223" s="708"/>
    </row>
    <row r="224" spans="1:153" ht="9" customHeight="1" thickBot="1">
      <c r="A224" s="724"/>
      <c r="B224" s="724"/>
      <c r="C224" s="622"/>
      <c r="D224" s="622"/>
      <c r="E224" s="622"/>
      <c r="F224" s="735"/>
      <c r="G224" s="735"/>
      <c r="H224" s="735"/>
      <c r="I224" s="735"/>
      <c r="J224" s="735"/>
      <c r="K224" s="735"/>
      <c r="L224" s="735"/>
      <c r="M224" s="735"/>
      <c r="N224" s="735"/>
      <c r="O224" s="736"/>
      <c r="P224" s="736"/>
      <c r="Q224" s="736"/>
      <c r="R224" s="736"/>
      <c r="S224" s="736"/>
      <c r="T224" s="736"/>
      <c r="U224" s="736"/>
      <c r="V224" s="736"/>
      <c r="W224" s="736"/>
      <c r="X224" s="736"/>
      <c r="Y224" s="736"/>
      <c r="Z224" s="736"/>
      <c r="AA224" s="736"/>
      <c r="AB224" s="736"/>
      <c r="AC224" s="736"/>
      <c r="AD224" s="736"/>
      <c r="AE224" s="736"/>
      <c r="AF224" s="736"/>
      <c r="AG224" s="736"/>
      <c r="AH224" s="736"/>
      <c r="AI224" s="736"/>
      <c r="AJ224" s="736"/>
      <c r="AK224" s="736"/>
      <c r="AL224" s="736"/>
      <c r="AM224" s="736"/>
      <c r="AN224" s="73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Z224" s="95"/>
      <c r="CA224" s="724"/>
      <c r="CB224" s="724"/>
      <c r="CC224" s="622"/>
      <c r="CD224" s="622"/>
      <c r="CE224" s="622"/>
      <c r="CF224" s="708"/>
      <c r="CG224" s="708"/>
      <c r="CH224" s="708"/>
      <c r="CI224" s="708"/>
      <c r="CJ224" s="708"/>
      <c r="CK224" s="708"/>
      <c r="CL224" s="708"/>
      <c r="CM224" s="708"/>
      <c r="CN224" s="708"/>
      <c r="CO224" s="708"/>
      <c r="CP224" s="708"/>
      <c r="CQ224" s="708"/>
      <c r="CR224" s="708"/>
      <c r="CS224" s="708"/>
      <c r="CT224" s="708"/>
      <c r="CU224" s="708"/>
      <c r="CV224" s="708"/>
      <c r="CW224" s="708"/>
      <c r="CX224" s="708"/>
      <c r="CY224" s="708"/>
      <c r="CZ224" s="708"/>
      <c r="DA224" s="708"/>
      <c r="DB224" s="708"/>
      <c r="DC224" s="708"/>
      <c r="DD224" s="708"/>
      <c r="DE224" s="708"/>
      <c r="DF224" s="708"/>
      <c r="DG224" s="708"/>
      <c r="DH224" s="708"/>
      <c r="DI224" s="708"/>
      <c r="DJ224" s="708"/>
      <c r="DK224" s="708"/>
      <c r="DL224" s="708"/>
      <c r="DM224" s="708"/>
      <c r="DN224" s="708"/>
      <c r="DO224" s="708"/>
      <c r="DP224" s="708"/>
      <c r="DQ224" s="708"/>
      <c r="DR224" s="708"/>
      <c r="DS224" s="708"/>
      <c r="DT224" s="708"/>
      <c r="DU224" s="708"/>
      <c r="DV224" s="708"/>
      <c r="DW224" s="708"/>
      <c r="DX224" s="708"/>
      <c r="DY224" s="708"/>
      <c r="DZ224" s="708"/>
      <c r="EA224" s="708"/>
      <c r="EB224" s="708"/>
      <c r="EC224" s="708"/>
      <c r="ED224" s="708"/>
      <c r="EE224" s="708"/>
      <c r="EF224" s="708"/>
      <c r="EG224" s="708"/>
      <c r="EH224" s="708"/>
      <c r="EI224" s="708"/>
      <c r="EJ224" s="708"/>
      <c r="EK224" s="708"/>
      <c r="EL224" s="708"/>
      <c r="EM224" s="708"/>
      <c r="EN224" s="708"/>
      <c r="EO224" s="708"/>
      <c r="EP224" s="708"/>
      <c r="EQ224" s="708"/>
      <c r="ER224" s="708"/>
      <c r="ES224" s="708"/>
      <c r="ET224" s="708"/>
      <c r="EU224" s="708"/>
      <c r="EV224" s="708"/>
      <c r="EW224" s="708"/>
    </row>
    <row r="225" spans="1:153" ht="9" customHeight="1" thickBot="1">
      <c r="A225" s="724"/>
      <c r="B225" s="724"/>
      <c r="C225" s="622"/>
      <c r="D225" s="622"/>
      <c r="E225" s="622"/>
      <c r="F225" s="735"/>
      <c r="G225" s="735"/>
      <c r="H225" s="735"/>
      <c r="I225" s="735"/>
      <c r="J225" s="735"/>
      <c r="K225" s="735"/>
      <c r="L225" s="735"/>
      <c r="M225" s="735"/>
      <c r="N225" s="735"/>
      <c r="O225" s="736"/>
      <c r="P225" s="736"/>
      <c r="Q225" s="736"/>
      <c r="R225" s="736"/>
      <c r="S225" s="736"/>
      <c r="T225" s="736"/>
      <c r="U225" s="736"/>
      <c r="V225" s="736"/>
      <c r="W225" s="736"/>
      <c r="X225" s="736"/>
      <c r="Y225" s="736"/>
      <c r="Z225" s="736"/>
      <c r="AA225" s="736"/>
      <c r="AB225" s="736"/>
      <c r="AC225" s="736"/>
      <c r="AD225" s="736"/>
      <c r="AE225" s="736"/>
      <c r="AF225" s="736"/>
      <c r="AG225" s="736"/>
      <c r="AH225" s="736"/>
      <c r="AI225" s="736"/>
      <c r="AJ225" s="736"/>
      <c r="AK225" s="736"/>
      <c r="AL225" s="736"/>
      <c r="AM225" s="736"/>
      <c r="AN225" s="73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Z225" s="95"/>
      <c r="CA225" s="724"/>
      <c r="CB225" s="724"/>
      <c r="CC225" s="622"/>
      <c r="CD225" s="622"/>
      <c r="CE225" s="622"/>
      <c r="CF225" s="708"/>
      <c r="CG225" s="708"/>
      <c r="CH225" s="708"/>
      <c r="CI225" s="708"/>
      <c r="CJ225" s="708"/>
      <c r="CK225" s="708"/>
      <c r="CL225" s="708"/>
      <c r="CM225" s="708"/>
      <c r="CN225" s="708"/>
      <c r="CO225" s="708"/>
      <c r="CP225" s="708"/>
      <c r="CQ225" s="708"/>
      <c r="CR225" s="708"/>
      <c r="CS225" s="708"/>
      <c r="CT225" s="708"/>
      <c r="CU225" s="708"/>
      <c r="CV225" s="708"/>
      <c r="CW225" s="708"/>
      <c r="CX225" s="708"/>
      <c r="CY225" s="708"/>
      <c r="CZ225" s="708"/>
      <c r="DA225" s="708"/>
      <c r="DB225" s="708"/>
      <c r="DC225" s="708"/>
      <c r="DD225" s="708"/>
      <c r="DE225" s="708"/>
      <c r="DF225" s="708"/>
      <c r="DG225" s="708"/>
      <c r="DH225" s="708"/>
      <c r="DI225" s="708"/>
      <c r="DJ225" s="708"/>
      <c r="DK225" s="708"/>
      <c r="DL225" s="708"/>
      <c r="DM225" s="708"/>
      <c r="DN225" s="708"/>
      <c r="DO225" s="708"/>
      <c r="DP225" s="708"/>
      <c r="DQ225" s="708"/>
      <c r="DR225" s="708"/>
      <c r="DS225" s="708"/>
      <c r="DT225" s="708"/>
      <c r="DU225" s="708"/>
      <c r="DV225" s="708"/>
      <c r="DW225" s="708"/>
      <c r="DX225" s="708"/>
      <c r="DY225" s="708"/>
      <c r="DZ225" s="708"/>
      <c r="EA225" s="708"/>
      <c r="EB225" s="708"/>
      <c r="EC225" s="708"/>
      <c r="ED225" s="708"/>
      <c r="EE225" s="708"/>
      <c r="EF225" s="708"/>
      <c r="EG225" s="708"/>
      <c r="EH225" s="708"/>
      <c r="EI225" s="708"/>
      <c r="EJ225" s="708"/>
      <c r="EK225" s="708"/>
      <c r="EL225" s="708"/>
      <c r="EM225" s="708"/>
      <c r="EN225" s="708"/>
      <c r="EO225" s="708"/>
      <c r="EP225" s="708"/>
      <c r="EQ225" s="708"/>
      <c r="ER225" s="708"/>
      <c r="ES225" s="708"/>
      <c r="ET225" s="708"/>
      <c r="EU225" s="708"/>
      <c r="EV225" s="708"/>
      <c r="EW225" s="708"/>
    </row>
    <row r="226" spans="1:153" ht="9" customHeight="1" thickBot="1">
      <c r="A226" s="724"/>
      <c r="B226" s="724"/>
      <c r="C226" s="622"/>
      <c r="D226" s="622"/>
      <c r="E226" s="622"/>
      <c r="F226" s="635" t="s">
        <v>272</v>
      </c>
      <c r="G226" s="636"/>
      <c r="H226" s="636"/>
      <c r="I226" s="636"/>
      <c r="J226" s="636"/>
      <c r="K226" s="636"/>
      <c r="L226" s="636"/>
      <c r="M226" s="636"/>
      <c r="N226" s="636"/>
      <c r="O226" s="747" t="str">
        <f>IF(O108="","",O108)</f>
        <v/>
      </c>
      <c r="P226" s="747"/>
      <c r="Q226" s="747"/>
      <c r="R226" s="747"/>
      <c r="S226" s="747"/>
      <c r="T226" s="747"/>
      <c r="U226" s="747"/>
      <c r="V226" s="747"/>
      <c r="W226" s="747"/>
      <c r="X226" s="747"/>
      <c r="Y226" s="747"/>
      <c r="Z226" s="747"/>
      <c r="AA226" s="747"/>
      <c r="AB226" s="747"/>
      <c r="AC226" s="747"/>
      <c r="AD226" s="747"/>
      <c r="AE226" s="747"/>
      <c r="AF226" s="747"/>
      <c r="AG226" s="747"/>
      <c r="AH226" s="747"/>
      <c r="AI226" s="747"/>
      <c r="AJ226" s="747"/>
      <c r="AK226" s="747"/>
      <c r="AL226" s="747"/>
      <c r="AM226" s="747"/>
      <c r="AN226" s="747"/>
      <c r="AO226" s="747"/>
      <c r="AP226" s="747"/>
      <c r="AQ226" s="747"/>
      <c r="AR226" s="747"/>
      <c r="AS226" s="747"/>
      <c r="AT226" s="747"/>
      <c r="AU226" s="747"/>
      <c r="AV226" s="747"/>
      <c r="AW226" s="747"/>
      <c r="AX226" s="747"/>
      <c r="AY226" s="747"/>
      <c r="AZ226" s="747"/>
      <c r="BA226" s="747"/>
      <c r="BB226" s="747"/>
      <c r="BC226" s="747"/>
      <c r="BD226" s="747"/>
      <c r="BE226" s="747"/>
      <c r="BF226" s="747"/>
      <c r="BG226" s="747"/>
      <c r="BH226" s="747"/>
      <c r="BI226" s="747"/>
      <c r="BJ226" s="747"/>
      <c r="BK226" s="747"/>
      <c r="BL226" s="747"/>
      <c r="BM226" s="747"/>
      <c r="BN226" s="747"/>
      <c r="BO226" s="747"/>
      <c r="BP226" s="747"/>
      <c r="BQ226" s="747"/>
      <c r="BR226" s="747"/>
      <c r="BS226" s="747"/>
      <c r="BT226" s="747"/>
      <c r="BU226" s="747"/>
      <c r="BV226" s="747"/>
      <c r="BW226" s="747"/>
      <c r="BZ226" s="95"/>
      <c r="CA226" s="724"/>
      <c r="CB226" s="724"/>
      <c r="CC226" s="622"/>
      <c r="CD226" s="622"/>
      <c r="CE226" s="622"/>
      <c r="CF226" s="635" t="s">
        <v>272</v>
      </c>
      <c r="CG226" s="636"/>
      <c r="CH226" s="636"/>
      <c r="CI226" s="636"/>
      <c r="CJ226" s="636"/>
      <c r="CK226" s="636"/>
      <c r="CL226" s="636"/>
      <c r="CM226" s="636"/>
      <c r="CN226" s="636"/>
      <c r="CO226" s="747" t="str">
        <f>IF(O108="","",O108)</f>
        <v/>
      </c>
      <c r="CP226" s="747"/>
      <c r="CQ226" s="747"/>
      <c r="CR226" s="747"/>
      <c r="CS226" s="747"/>
      <c r="CT226" s="747"/>
      <c r="CU226" s="747"/>
      <c r="CV226" s="747"/>
      <c r="CW226" s="747"/>
      <c r="CX226" s="747"/>
      <c r="CY226" s="747"/>
      <c r="CZ226" s="747"/>
      <c r="DA226" s="747"/>
      <c r="DB226" s="747"/>
      <c r="DC226" s="747"/>
      <c r="DD226" s="747"/>
      <c r="DE226" s="747"/>
      <c r="DF226" s="747"/>
      <c r="DG226" s="747"/>
      <c r="DH226" s="747"/>
      <c r="DI226" s="747"/>
      <c r="DJ226" s="747"/>
      <c r="DK226" s="747"/>
      <c r="DL226" s="747"/>
      <c r="DM226" s="747"/>
      <c r="DN226" s="747"/>
      <c r="DO226" s="747"/>
      <c r="DP226" s="747"/>
      <c r="DQ226" s="747"/>
      <c r="DR226" s="747"/>
      <c r="DS226" s="747"/>
      <c r="DT226" s="747"/>
      <c r="DU226" s="747"/>
      <c r="DV226" s="747"/>
      <c r="DW226" s="747"/>
      <c r="DX226" s="747"/>
      <c r="DY226" s="747"/>
      <c r="DZ226" s="747"/>
      <c r="EA226" s="747"/>
      <c r="EB226" s="747"/>
      <c r="EC226" s="747"/>
      <c r="ED226" s="747"/>
      <c r="EE226" s="747"/>
      <c r="EF226" s="747"/>
      <c r="EG226" s="747"/>
      <c r="EH226" s="747"/>
      <c r="EI226" s="747"/>
      <c r="EJ226" s="747"/>
      <c r="EK226" s="747"/>
      <c r="EL226" s="747"/>
      <c r="EM226" s="747"/>
      <c r="EN226" s="747"/>
      <c r="EO226" s="747"/>
      <c r="EP226" s="747"/>
      <c r="EQ226" s="747"/>
      <c r="ER226" s="747"/>
      <c r="ES226" s="747"/>
      <c r="ET226" s="747"/>
      <c r="EU226" s="747"/>
      <c r="EV226" s="747"/>
      <c r="EW226" s="747"/>
    </row>
    <row r="227" spans="1:153" ht="9" customHeight="1" thickBot="1">
      <c r="A227" s="724"/>
      <c r="B227" s="724"/>
      <c r="C227" s="622"/>
      <c r="D227" s="622"/>
      <c r="E227" s="622"/>
      <c r="F227" s="636"/>
      <c r="G227" s="636"/>
      <c r="H227" s="636"/>
      <c r="I227" s="636"/>
      <c r="J227" s="636"/>
      <c r="K227" s="636"/>
      <c r="L227" s="636"/>
      <c r="M227" s="636"/>
      <c r="N227" s="636"/>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747"/>
      <c r="AT227" s="747"/>
      <c r="AU227" s="747"/>
      <c r="AV227" s="747"/>
      <c r="AW227" s="747"/>
      <c r="AX227" s="747"/>
      <c r="AY227" s="747"/>
      <c r="AZ227" s="747"/>
      <c r="BA227" s="747"/>
      <c r="BB227" s="747"/>
      <c r="BC227" s="747"/>
      <c r="BD227" s="747"/>
      <c r="BE227" s="747"/>
      <c r="BF227" s="747"/>
      <c r="BG227" s="747"/>
      <c r="BH227" s="747"/>
      <c r="BI227" s="747"/>
      <c r="BJ227" s="747"/>
      <c r="BK227" s="747"/>
      <c r="BL227" s="747"/>
      <c r="BM227" s="747"/>
      <c r="BN227" s="747"/>
      <c r="BO227" s="747"/>
      <c r="BP227" s="747"/>
      <c r="BQ227" s="747"/>
      <c r="BR227" s="747"/>
      <c r="BS227" s="747"/>
      <c r="BT227" s="747"/>
      <c r="BU227" s="747"/>
      <c r="BV227" s="747"/>
      <c r="BW227" s="747"/>
      <c r="BZ227" s="95"/>
      <c r="CA227" s="724"/>
      <c r="CB227" s="724"/>
      <c r="CC227" s="622"/>
      <c r="CD227" s="622"/>
      <c r="CE227" s="622"/>
      <c r="CF227" s="636"/>
      <c r="CG227" s="636"/>
      <c r="CH227" s="636"/>
      <c r="CI227" s="636"/>
      <c r="CJ227" s="636"/>
      <c r="CK227" s="636"/>
      <c r="CL227" s="636"/>
      <c r="CM227" s="636"/>
      <c r="CN227" s="636"/>
      <c r="CO227" s="747"/>
      <c r="CP227" s="747"/>
      <c r="CQ227" s="747"/>
      <c r="CR227" s="747"/>
      <c r="CS227" s="747"/>
      <c r="CT227" s="747"/>
      <c r="CU227" s="747"/>
      <c r="CV227" s="747"/>
      <c r="CW227" s="747"/>
      <c r="CX227" s="747"/>
      <c r="CY227" s="747"/>
      <c r="CZ227" s="747"/>
      <c r="DA227" s="747"/>
      <c r="DB227" s="747"/>
      <c r="DC227" s="747"/>
      <c r="DD227" s="747"/>
      <c r="DE227" s="747"/>
      <c r="DF227" s="747"/>
      <c r="DG227" s="747"/>
      <c r="DH227" s="747"/>
      <c r="DI227" s="747"/>
      <c r="DJ227" s="747"/>
      <c r="DK227" s="747"/>
      <c r="DL227" s="747"/>
      <c r="DM227" s="747"/>
      <c r="DN227" s="747"/>
      <c r="DO227" s="747"/>
      <c r="DP227" s="747"/>
      <c r="DQ227" s="747"/>
      <c r="DR227" s="747"/>
      <c r="DS227" s="747"/>
      <c r="DT227" s="747"/>
      <c r="DU227" s="747"/>
      <c r="DV227" s="747"/>
      <c r="DW227" s="747"/>
      <c r="DX227" s="747"/>
      <c r="DY227" s="747"/>
      <c r="DZ227" s="747"/>
      <c r="EA227" s="747"/>
      <c r="EB227" s="747"/>
      <c r="EC227" s="747"/>
      <c r="ED227" s="747"/>
      <c r="EE227" s="747"/>
      <c r="EF227" s="747"/>
      <c r="EG227" s="747"/>
      <c r="EH227" s="747"/>
      <c r="EI227" s="747"/>
      <c r="EJ227" s="747"/>
      <c r="EK227" s="747"/>
      <c r="EL227" s="747"/>
      <c r="EM227" s="747"/>
      <c r="EN227" s="747"/>
      <c r="EO227" s="747"/>
      <c r="EP227" s="747"/>
      <c r="EQ227" s="747"/>
      <c r="ER227" s="747"/>
      <c r="ES227" s="747"/>
      <c r="ET227" s="747"/>
      <c r="EU227" s="747"/>
      <c r="EV227" s="747"/>
      <c r="EW227" s="747"/>
    </row>
    <row r="228" spans="1:153" ht="9" customHeight="1" thickBot="1">
      <c r="A228" s="724"/>
      <c r="B228" s="724"/>
      <c r="C228" s="622"/>
      <c r="D228" s="622"/>
      <c r="E228" s="622"/>
      <c r="F228" s="636"/>
      <c r="G228" s="636"/>
      <c r="H228" s="636"/>
      <c r="I228" s="636"/>
      <c r="J228" s="636"/>
      <c r="K228" s="636"/>
      <c r="L228" s="636"/>
      <c r="M228" s="636"/>
      <c r="N228" s="636"/>
      <c r="O228" s="747"/>
      <c r="P228" s="747"/>
      <c r="Q228" s="747"/>
      <c r="R228" s="747"/>
      <c r="S228" s="747"/>
      <c r="T228" s="747"/>
      <c r="U228" s="747"/>
      <c r="V228" s="747"/>
      <c r="W228" s="747"/>
      <c r="X228" s="747"/>
      <c r="Y228" s="747"/>
      <c r="Z228" s="747"/>
      <c r="AA228" s="747"/>
      <c r="AB228" s="747"/>
      <c r="AC228" s="747"/>
      <c r="AD228" s="747"/>
      <c r="AE228" s="747"/>
      <c r="AF228" s="747"/>
      <c r="AG228" s="747"/>
      <c r="AH228" s="747"/>
      <c r="AI228" s="747"/>
      <c r="AJ228" s="747"/>
      <c r="AK228" s="747"/>
      <c r="AL228" s="747"/>
      <c r="AM228" s="747"/>
      <c r="AN228" s="747"/>
      <c r="AO228" s="747"/>
      <c r="AP228" s="747"/>
      <c r="AQ228" s="747"/>
      <c r="AR228" s="747"/>
      <c r="AS228" s="747"/>
      <c r="AT228" s="747"/>
      <c r="AU228" s="747"/>
      <c r="AV228" s="747"/>
      <c r="AW228" s="747"/>
      <c r="AX228" s="747"/>
      <c r="AY228" s="747"/>
      <c r="AZ228" s="747"/>
      <c r="BA228" s="747"/>
      <c r="BB228" s="747"/>
      <c r="BC228" s="747"/>
      <c r="BD228" s="747"/>
      <c r="BE228" s="747"/>
      <c r="BF228" s="747"/>
      <c r="BG228" s="747"/>
      <c r="BH228" s="747"/>
      <c r="BI228" s="747"/>
      <c r="BJ228" s="747"/>
      <c r="BK228" s="747"/>
      <c r="BL228" s="747"/>
      <c r="BM228" s="747"/>
      <c r="BN228" s="747"/>
      <c r="BO228" s="747"/>
      <c r="BP228" s="747"/>
      <c r="BQ228" s="747"/>
      <c r="BR228" s="747"/>
      <c r="BS228" s="747"/>
      <c r="BT228" s="747"/>
      <c r="BU228" s="747"/>
      <c r="BV228" s="747"/>
      <c r="BW228" s="747"/>
      <c r="BZ228" s="95"/>
      <c r="CA228" s="724"/>
      <c r="CB228" s="724"/>
      <c r="CC228" s="622"/>
      <c r="CD228" s="622"/>
      <c r="CE228" s="622"/>
      <c r="CF228" s="636"/>
      <c r="CG228" s="636"/>
      <c r="CH228" s="636"/>
      <c r="CI228" s="636"/>
      <c r="CJ228" s="636"/>
      <c r="CK228" s="636"/>
      <c r="CL228" s="636"/>
      <c r="CM228" s="636"/>
      <c r="CN228" s="636"/>
      <c r="CO228" s="747"/>
      <c r="CP228" s="747"/>
      <c r="CQ228" s="747"/>
      <c r="CR228" s="747"/>
      <c r="CS228" s="747"/>
      <c r="CT228" s="747"/>
      <c r="CU228" s="747"/>
      <c r="CV228" s="747"/>
      <c r="CW228" s="747"/>
      <c r="CX228" s="747"/>
      <c r="CY228" s="747"/>
      <c r="CZ228" s="747"/>
      <c r="DA228" s="747"/>
      <c r="DB228" s="747"/>
      <c r="DC228" s="747"/>
      <c r="DD228" s="747"/>
      <c r="DE228" s="747"/>
      <c r="DF228" s="747"/>
      <c r="DG228" s="747"/>
      <c r="DH228" s="747"/>
      <c r="DI228" s="747"/>
      <c r="DJ228" s="747"/>
      <c r="DK228" s="747"/>
      <c r="DL228" s="747"/>
      <c r="DM228" s="747"/>
      <c r="DN228" s="747"/>
      <c r="DO228" s="747"/>
      <c r="DP228" s="747"/>
      <c r="DQ228" s="747"/>
      <c r="DR228" s="747"/>
      <c r="DS228" s="747"/>
      <c r="DT228" s="747"/>
      <c r="DU228" s="747"/>
      <c r="DV228" s="747"/>
      <c r="DW228" s="747"/>
      <c r="DX228" s="747"/>
      <c r="DY228" s="747"/>
      <c r="DZ228" s="747"/>
      <c r="EA228" s="747"/>
      <c r="EB228" s="747"/>
      <c r="EC228" s="747"/>
      <c r="ED228" s="747"/>
      <c r="EE228" s="747"/>
      <c r="EF228" s="747"/>
      <c r="EG228" s="747"/>
      <c r="EH228" s="747"/>
      <c r="EI228" s="747"/>
      <c r="EJ228" s="747"/>
      <c r="EK228" s="747"/>
      <c r="EL228" s="747"/>
      <c r="EM228" s="747"/>
      <c r="EN228" s="747"/>
      <c r="EO228" s="747"/>
      <c r="EP228" s="747"/>
      <c r="EQ228" s="747"/>
      <c r="ER228" s="747"/>
      <c r="ES228" s="747"/>
      <c r="ET228" s="747"/>
      <c r="EU228" s="747"/>
      <c r="EV228" s="747"/>
      <c r="EW228" s="747"/>
    </row>
    <row r="229" spans="1:153" ht="9" customHeight="1" thickBot="1">
      <c r="A229" s="724"/>
      <c r="B229" s="724"/>
      <c r="C229" s="622"/>
      <c r="D229" s="622"/>
      <c r="E229" s="622"/>
      <c r="F229" s="636"/>
      <c r="G229" s="636"/>
      <c r="H229" s="636"/>
      <c r="I229" s="636"/>
      <c r="J229" s="636"/>
      <c r="K229" s="636"/>
      <c r="L229" s="636"/>
      <c r="M229" s="636"/>
      <c r="N229" s="636"/>
      <c r="O229" s="747"/>
      <c r="P229" s="747"/>
      <c r="Q229" s="747"/>
      <c r="R229" s="747"/>
      <c r="S229" s="747"/>
      <c r="T229" s="747"/>
      <c r="U229" s="747"/>
      <c r="V229" s="747"/>
      <c r="W229" s="747"/>
      <c r="X229" s="747"/>
      <c r="Y229" s="747"/>
      <c r="Z229" s="747"/>
      <c r="AA229" s="747"/>
      <c r="AB229" s="747"/>
      <c r="AC229" s="747"/>
      <c r="AD229" s="747"/>
      <c r="AE229" s="747"/>
      <c r="AF229" s="747"/>
      <c r="AG229" s="747"/>
      <c r="AH229" s="747"/>
      <c r="AI229" s="747"/>
      <c r="AJ229" s="747"/>
      <c r="AK229" s="747"/>
      <c r="AL229" s="747"/>
      <c r="AM229" s="747"/>
      <c r="AN229" s="747"/>
      <c r="AO229" s="747"/>
      <c r="AP229" s="747"/>
      <c r="AQ229" s="747"/>
      <c r="AR229" s="747"/>
      <c r="AS229" s="747"/>
      <c r="AT229" s="747"/>
      <c r="AU229" s="747"/>
      <c r="AV229" s="747"/>
      <c r="AW229" s="747"/>
      <c r="AX229" s="747"/>
      <c r="AY229" s="747"/>
      <c r="AZ229" s="747"/>
      <c r="BA229" s="747"/>
      <c r="BB229" s="747"/>
      <c r="BC229" s="747"/>
      <c r="BD229" s="747"/>
      <c r="BE229" s="747"/>
      <c r="BF229" s="747"/>
      <c r="BG229" s="747"/>
      <c r="BH229" s="747"/>
      <c r="BI229" s="747"/>
      <c r="BJ229" s="747"/>
      <c r="BK229" s="747"/>
      <c r="BL229" s="747"/>
      <c r="BM229" s="747"/>
      <c r="BN229" s="747"/>
      <c r="BO229" s="747"/>
      <c r="BP229" s="747"/>
      <c r="BQ229" s="747"/>
      <c r="BR229" s="747"/>
      <c r="BS229" s="747"/>
      <c r="BT229" s="747"/>
      <c r="BU229" s="747"/>
      <c r="BV229" s="747"/>
      <c r="BW229" s="747"/>
      <c r="BZ229" s="95"/>
      <c r="CA229" s="724"/>
      <c r="CB229" s="724"/>
      <c r="CC229" s="622"/>
      <c r="CD229" s="622"/>
      <c r="CE229" s="622"/>
      <c r="CF229" s="636"/>
      <c r="CG229" s="636"/>
      <c r="CH229" s="636"/>
      <c r="CI229" s="636"/>
      <c r="CJ229" s="636"/>
      <c r="CK229" s="636"/>
      <c r="CL229" s="636"/>
      <c r="CM229" s="636"/>
      <c r="CN229" s="636"/>
      <c r="CO229" s="747"/>
      <c r="CP229" s="747"/>
      <c r="CQ229" s="747"/>
      <c r="CR229" s="747"/>
      <c r="CS229" s="747"/>
      <c r="CT229" s="747"/>
      <c r="CU229" s="747"/>
      <c r="CV229" s="747"/>
      <c r="CW229" s="747"/>
      <c r="CX229" s="747"/>
      <c r="CY229" s="747"/>
      <c r="CZ229" s="747"/>
      <c r="DA229" s="747"/>
      <c r="DB229" s="747"/>
      <c r="DC229" s="747"/>
      <c r="DD229" s="747"/>
      <c r="DE229" s="747"/>
      <c r="DF229" s="747"/>
      <c r="DG229" s="747"/>
      <c r="DH229" s="747"/>
      <c r="DI229" s="747"/>
      <c r="DJ229" s="747"/>
      <c r="DK229" s="747"/>
      <c r="DL229" s="747"/>
      <c r="DM229" s="747"/>
      <c r="DN229" s="747"/>
      <c r="DO229" s="747"/>
      <c r="DP229" s="747"/>
      <c r="DQ229" s="747"/>
      <c r="DR229" s="747"/>
      <c r="DS229" s="747"/>
      <c r="DT229" s="747"/>
      <c r="DU229" s="747"/>
      <c r="DV229" s="747"/>
      <c r="DW229" s="747"/>
      <c r="DX229" s="747"/>
      <c r="DY229" s="747"/>
      <c r="DZ229" s="747"/>
      <c r="EA229" s="747"/>
      <c r="EB229" s="747"/>
      <c r="EC229" s="747"/>
      <c r="ED229" s="747"/>
      <c r="EE229" s="747"/>
      <c r="EF229" s="747"/>
      <c r="EG229" s="747"/>
      <c r="EH229" s="747"/>
      <c r="EI229" s="747"/>
      <c r="EJ229" s="747"/>
      <c r="EK229" s="747"/>
      <c r="EL229" s="747"/>
      <c r="EM229" s="747"/>
      <c r="EN229" s="747"/>
      <c r="EO229" s="747"/>
      <c r="EP229" s="747"/>
      <c r="EQ229" s="747"/>
      <c r="ER229" s="747"/>
      <c r="ES229" s="747"/>
      <c r="ET229" s="747"/>
      <c r="EU229" s="747"/>
      <c r="EV229" s="747"/>
      <c r="EW229" s="747"/>
    </row>
    <row r="230" spans="1:153" ht="9" customHeight="1" thickBot="1">
      <c r="A230" s="724"/>
      <c r="B230" s="724"/>
      <c r="C230" s="622"/>
      <c r="D230" s="622"/>
      <c r="E230" s="622"/>
      <c r="F230" s="636" t="s">
        <v>164</v>
      </c>
      <c r="G230" s="636"/>
      <c r="H230" s="636"/>
      <c r="I230" s="636"/>
      <c r="J230" s="636"/>
      <c r="K230" s="636"/>
      <c r="L230" s="636"/>
      <c r="M230" s="636"/>
      <c r="N230" s="636"/>
      <c r="O230" s="748" t="str">
        <f>IF(O112="","",O112)</f>
        <v/>
      </c>
      <c r="P230" s="749"/>
      <c r="Q230" s="749"/>
      <c r="R230" s="749"/>
      <c r="S230" s="749"/>
      <c r="T230" s="749"/>
      <c r="U230" s="749"/>
      <c r="V230" s="749"/>
      <c r="W230" s="749"/>
      <c r="X230" s="749"/>
      <c r="Y230" s="749"/>
      <c r="Z230" s="749"/>
      <c r="AA230" s="749"/>
      <c r="AB230" s="749"/>
      <c r="AC230" s="749"/>
      <c r="AD230" s="749"/>
      <c r="AE230" s="749"/>
      <c r="AF230" s="749"/>
      <c r="AG230" s="749"/>
      <c r="AH230" s="749"/>
      <c r="AI230" s="749"/>
      <c r="AJ230" s="749"/>
      <c r="AK230" s="749"/>
      <c r="AL230" s="749"/>
      <c r="AM230" s="749"/>
      <c r="AN230" s="749"/>
      <c r="AO230" s="749"/>
      <c r="AP230" s="749"/>
      <c r="AQ230" s="749"/>
      <c r="AR230" s="749"/>
      <c r="AS230" s="749"/>
      <c r="AT230" s="749"/>
      <c r="AU230" s="749"/>
      <c r="AV230" s="749"/>
      <c r="AW230" s="749"/>
      <c r="AX230" s="749"/>
      <c r="AY230" s="749"/>
      <c r="AZ230" s="749"/>
      <c r="BA230" s="639"/>
      <c r="BB230" s="639"/>
      <c r="BC230" s="639"/>
      <c r="BD230" s="639"/>
      <c r="BE230" s="639"/>
      <c r="BF230" s="639"/>
      <c r="BG230" s="639"/>
      <c r="BH230" s="639"/>
      <c r="BI230" s="639"/>
      <c r="BJ230" s="639"/>
      <c r="BK230" s="639"/>
      <c r="BL230" s="639"/>
      <c r="BM230" s="639"/>
      <c r="BN230" s="639"/>
      <c r="BO230" s="639"/>
      <c r="BP230" s="639"/>
      <c r="BQ230" s="639"/>
      <c r="BR230" s="639"/>
      <c r="BS230" s="639"/>
      <c r="BT230" s="639"/>
      <c r="BU230" s="639"/>
      <c r="BV230" s="639"/>
      <c r="BW230" s="754"/>
      <c r="BZ230" s="95"/>
      <c r="CA230" s="724"/>
      <c r="CB230" s="724"/>
      <c r="CC230" s="622"/>
      <c r="CD230" s="622"/>
      <c r="CE230" s="622"/>
      <c r="CF230" s="636" t="s">
        <v>164</v>
      </c>
      <c r="CG230" s="636"/>
      <c r="CH230" s="636"/>
      <c r="CI230" s="636"/>
      <c r="CJ230" s="636"/>
      <c r="CK230" s="636"/>
      <c r="CL230" s="636"/>
      <c r="CM230" s="636"/>
      <c r="CN230" s="636"/>
      <c r="CO230" s="748" t="str">
        <f>IF(O112="","",O112)</f>
        <v/>
      </c>
      <c r="CP230" s="749"/>
      <c r="CQ230" s="749"/>
      <c r="CR230" s="749"/>
      <c r="CS230" s="749"/>
      <c r="CT230" s="749"/>
      <c r="CU230" s="749"/>
      <c r="CV230" s="749"/>
      <c r="CW230" s="749"/>
      <c r="CX230" s="749"/>
      <c r="CY230" s="749"/>
      <c r="CZ230" s="749"/>
      <c r="DA230" s="749"/>
      <c r="DB230" s="749"/>
      <c r="DC230" s="749"/>
      <c r="DD230" s="749"/>
      <c r="DE230" s="749"/>
      <c r="DF230" s="749"/>
      <c r="DG230" s="749"/>
      <c r="DH230" s="749"/>
      <c r="DI230" s="749"/>
      <c r="DJ230" s="749"/>
      <c r="DK230" s="749"/>
      <c r="DL230" s="749"/>
      <c r="DM230" s="749"/>
      <c r="DN230" s="749"/>
      <c r="DO230" s="749"/>
      <c r="DP230" s="749"/>
      <c r="DQ230" s="749"/>
      <c r="DR230" s="749"/>
      <c r="DS230" s="749"/>
      <c r="DT230" s="749"/>
      <c r="DU230" s="749"/>
      <c r="DV230" s="749"/>
      <c r="DW230" s="749"/>
      <c r="DX230" s="749"/>
      <c r="DY230" s="749"/>
      <c r="DZ230" s="749"/>
      <c r="EA230" s="639"/>
      <c r="EB230" s="639"/>
      <c r="EC230" s="639"/>
      <c r="ED230" s="639"/>
      <c r="EE230" s="639"/>
      <c r="EF230" s="639"/>
      <c r="EG230" s="639"/>
      <c r="EH230" s="639"/>
      <c r="EI230" s="639"/>
      <c r="EJ230" s="639"/>
      <c r="EK230" s="639"/>
      <c r="EL230" s="639"/>
      <c r="EM230" s="639"/>
      <c r="EN230" s="639"/>
      <c r="EO230" s="639"/>
      <c r="EP230" s="639"/>
      <c r="EQ230" s="639"/>
      <c r="ER230" s="639"/>
      <c r="ES230" s="639"/>
      <c r="ET230" s="639"/>
      <c r="EU230" s="639"/>
      <c r="EV230" s="639"/>
      <c r="EW230" s="754"/>
    </row>
    <row r="231" spans="1:153" ht="9" customHeight="1" thickBot="1">
      <c r="A231" s="746" t="s">
        <v>152</v>
      </c>
      <c r="B231" s="746"/>
      <c r="C231" s="622"/>
      <c r="D231" s="622"/>
      <c r="E231" s="622"/>
      <c r="F231" s="636"/>
      <c r="G231" s="636"/>
      <c r="H231" s="636"/>
      <c r="I231" s="636"/>
      <c r="J231" s="636"/>
      <c r="K231" s="636"/>
      <c r="L231" s="636"/>
      <c r="M231" s="636"/>
      <c r="N231" s="636"/>
      <c r="O231" s="750"/>
      <c r="P231" s="751"/>
      <c r="Q231" s="751"/>
      <c r="R231" s="751"/>
      <c r="S231" s="751"/>
      <c r="T231" s="751"/>
      <c r="U231" s="751"/>
      <c r="V231" s="751"/>
      <c r="W231" s="751"/>
      <c r="X231" s="751"/>
      <c r="Y231" s="751"/>
      <c r="Z231" s="751"/>
      <c r="AA231" s="751"/>
      <c r="AB231" s="751"/>
      <c r="AC231" s="751"/>
      <c r="AD231" s="751"/>
      <c r="AE231" s="751"/>
      <c r="AF231" s="751"/>
      <c r="AG231" s="751"/>
      <c r="AH231" s="751"/>
      <c r="AI231" s="751"/>
      <c r="AJ231" s="751"/>
      <c r="AK231" s="751"/>
      <c r="AL231" s="751"/>
      <c r="AM231" s="751"/>
      <c r="AN231" s="751"/>
      <c r="AO231" s="751"/>
      <c r="AP231" s="751"/>
      <c r="AQ231" s="751"/>
      <c r="AR231" s="751"/>
      <c r="AS231" s="751"/>
      <c r="AT231" s="751"/>
      <c r="AU231" s="751"/>
      <c r="AV231" s="751"/>
      <c r="AW231" s="751"/>
      <c r="AX231" s="751"/>
      <c r="AY231" s="751"/>
      <c r="AZ231" s="751"/>
      <c r="BA231" s="431" t="s">
        <v>165</v>
      </c>
      <c r="BB231" s="431"/>
      <c r="BC231" s="431"/>
      <c r="BD231" s="431"/>
      <c r="BE231" s="504" t="str">
        <f>IF(BE113="","",BE113)</f>
        <v/>
      </c>
      <c r="BF231" s="504"/>
      <c r="BG231" s="504"/>
      <c r="BH231" s="504"/>
      <c r="BI231" s="504"/>
      <c r="BJ231" s="504"/>
      <c r="BK231" s="504"/>
      <c r="BL231" s="504"/>
      <c r="BM231" s="504"/>
      <c r="BN231" s="504"/>
      <c r="BO231" s="504"/>
      <c r="BP231" s="504"/>
      <c r="BQ231" s="504"/>
      <c r="BR231" s="504"/>
      <c r="BS231" s="504"/>
      <c r="BT231" s="504"/>
      <c r="BU231" s="504"/>
      <c r="BV231" s="504"/>
      <c r="BW231" s="621"/>
      <c r="BZ231" s="95"/>
      <c r="CA231" s="746" t="s">
        <v>152</v>
      </c>
      <c r="CB231" s="746"/>
      <c r="CC231" s="622"/>
      <c r="CD231" s="622"/>
      <c r="CE231" s="622"/>
      <c r="CF231" s="636"/>
      <c r="CG231" s="636"/>
      <c r="CH231" s="636"/>
      <c r="CI231" s="636"/>
      <c r="CJ231" s="636"/>
      <c r="CK231" s="636"/>
      <c r="CL231" s="636"/>
      <c r="CM231" s="636"/>
      <c r="CN231" s="636"/>
      <c r="CO231" s="750"/>
      <c r="CP231" s="751"/>
      <c r="CQ231" s="751"/>
      <c r="CR231" s="751"/>
      <c r="CS231" s="751"/>
      <c r="CT231" s="751"/>
      <c r="CU231" s="751"/>
      <c r="CV231" s="751"/>
      <c r="CW231" s="751"/>
      <c r="CX231" s="751"/>
      <c r="CY231" s="751"/>
      <c r="CZ231" s="751"/>
      <c r="DA231" s="751"/>
      <c r="DB231" s="751"/>
      <c r="DC231" s="751"/>
      <c r="DD231" s="751"/>
      <c r="DE231" s="751"/>
      <c r="DF231" s="751"/>
      <c r="DG231" s="751"/>
      <c r="DH231" s="751"/>
      <c r="DI231" s="751"/>
      <c r="DJ231" s="751"/>
      <c r="DK231" s="751"/>
      <c r="DL231" s="751"/>
      <c r="DM231" s="751"/>
      <c r="DN231" s="751"/>
      <c r="DO231" s="751"/>
      <c r="DP231" s="751"/>
      <c r="DQ231" s="751"/>
      <c r="DR231" s="751"/>
      <c r="DS231" s="751"/>
      <c r="DT231" s="751"/>
      <c r="DU231" s="751"/>
      <c r="DV231" s="751"/>
      <c r="DW231" s="751"/>
      <c r="DX231" s="751"/>
      <c r="DY231" s="751"/>
      <c r="DZ231" s="751"/>
      <c r="EA231" s="431" t="s">
        <v>165</v>
      </c>
      <c r="EB231" s="431"/>
      <c r="EC231" s="431"/>
      <c r="ED231" s="431"/>
      <c r="EE231" s="504" t="str">
        <f>IF(BE113="","",BE113)</f>
        <v/>
      </c>
      <c r="EF231" s="504"/>
      <c r="EG231" s="504"/>
      <c r="EH231" s="504"/>
      <c r="EI231" s="504"/>
      <c r="EJ231" s="504"/>
      <c r="EK231" s="504"/>
      <c r="EL231" s="504"/>
      <c r="EM231" s="504"/>
      <c r="EN231" s="504"/>
      <c r="EO231" s="504"/>
      <c r="EP231" s="504"/>
      <c r="EQ231" s="504"/>
      <c r="ER231" s="504"/>
      <c r="ES231" s="504"/>
      <c r="ET231" s="504"/>
      <c r="EU231" s="504"/>
      <c r="EV231" s="504"/>
      <c r="EW231" s="621"/>
    </row>
    <row r="232" spans="1:153" ht="9" customHeight="1" thickBot="1">
      <c r="A232" s="746"/>
      <c r="B232" s="746"/>
      <c r="C232" s="622"/>
      <c r="D232" s="622"/>
      <c r="E232" s="622"/>
      <c r="F232" s="636"/>
      <c r="G232" s="636"/>
      <c r="H232" s="636"/>
      <c r="I232" s="636"/>
      <c r="J232" s="636"/>
      <c r="K232" s="636"/>
      <c r="L232" s="636"/>
      <c r="M232" s="636"/>
      <c r="N232" s="636"/>
      <c r="O232" s="752"/>
      <c r="P232" s="753"/>
      <c r="Q232" s="753"/>
      <c r="R232" s="753"/>
      <c r="S232" s="753"/>
      <c r="T232" s="753"/>
      <c r="U232" s="753"/>
      <c r="V232" s="753"/>
      <c r="W232" s="753"/>
      <c r="X232" s="753"/>
      <c r="Y232" s="753"/>
      <c r="Z232" s="753"/>
      <c r="AA232" s="753"/>
      <c r="AB232" s="753"/>
      <c r="AC232" s="753"/>
      <c r="AD232" s="753"/>
      <c r="AE232" s="753"/>
      <c r="AF232" s="753"/>
      <c r="AG232" s="753"/>
      <c r="AH232" s="753"/>
      <c r="AI232" s="753"/>
      <c r="AJ232" s="753"/>
      <c r="AK232" s="753"/>
      <c r="AL232" s="753"/>
      <c r="AM232" s="753"/>
      <c r="AN232" s="753"/>
      <c r="AO232" s="753"/>
      <c r="AP232" s="753"/>
      <c r="AQ232" s="753"/>
      <c r="AR232" s="753"/>
      <c r="AS232" s="753"/>
      <c r="AT232" s="753"/>
      <c r="AU232" s="753"/>
      <c r="AV232" s="753"/>
      <c r="AW232" s="753"/>
      <c r="AX232" s="753"/>
      <c r="AY232" s="753"/>
      <c r="AZ232" s="753"/>
      <c r="BA232" s="672"/>
      <c r="BB232" s="672"/>
      <c r="BC232" s="672"/>
      <c r="BD232" s="672"/>
      <c r="BE232" s="684"/>
      <c r="BF232" s="684"/>
      <c r="BG232" s="684"/>
      <c r="BH232" s="684"/>
      <c r="BI232" s="684"/>
      <c r="BJ232" s="684"/>
      <c r="BK232" s="684"/>
      <c r="BL232" s="684"/>
      <c r="BM232" s="684"/>
      <c r="BN232" s="684"/>
      <c r="BO232" s="684"/>
      <c r="BP232" s="684"/>
      <c r="BQ232" s="684"/>
      <c r="BR232" s="684"/>
      <c r="BS232" s="684"/>
      <c r="BT232" s="684"/>
      <c r="BU232" s="684"/>
      <c r="BV232" s="684"/>
      <c r="BW232" s="685"/>
      <c r="BZ232" s="95"/>
      <c r="CA232" s="746"/>
      <c r="CB232" s="746"/>
      <c r="CC232" s="622"/>
      <c r="CD232" s="622"/>
      <c r="CE232" s="622"/>
      <c r="CF232" s="636"/>
      <c r="CG232" s="636"/>
      <c r="CH232" s="636"/>
      <c r="CI232" s="636"/>
      <c r="CJ232" s="636"/>
      <c r="CK232" s="636"/>
      <c r="CL232" s="636"/>
      <c r="CM232" s="636"/>
      <c r="CN232" s="636"/>
      <c r="CO232" s="752"/>
      <c r="CP232" s="753"/>
      <c r="CQ232" s="753"/>
      <c r="CR232" s="753"/>
      <c r="CS232" s="753"/>
      <c r="CT232" s="753"/>
      <c r="CU232" s="753"/>
      <c r="CV232" s="753"/>
      <c r="CW232" s="753"/>
      <c r="CX232" s="753"/>
      <c r="CY232" s="753"/>
      <c r="CZ232" s="753"/>
      <c r="DA232" s="753"/>
      <c r="DB232" s="753"/>
      <c r="DC232" s="753"/>
      <c r="DD232" s="753"/>
      <c r="DE232" s="753"/>
      <c r="DF232" s="753"/>
      <c r="DG232" s="753"/>
      <c r="DH232" s="753"/>
      <c r="DI232" s="753"/>
      <c r="DJ232" s="753"/>
      <c r="DK232" s="753"/>
      <c r="DL232" s="753"/>
      <c r="DM232" s="753"/>
      <c r="DN232" s="753"/>
      <c r="DO232" s="753"/>
      <c r="DP232" s="753"/>
      <c r="DQ232" s="753"/>
      <c r="DR232" s="753"/>
      <c r="DS232" s="753"/>
      <c r="DT232" s="753"/>
      <c r="DU232" s="753"/>
      <c r="DV232" s="753"/>
      <c r="DW232" s="753"/>
      <c r="DX232" s="753"/>
      <c r="DY232" s="753"/>
      <c r="DZ232" s="753"/>
      <c r="EA232" s="672"/>
      <c r="EB232" s="672"/>
      <c r="EC232" s="672"/>
      <c r="ED232" s="672"/>
      <c r="EE232" s="684"/>
      <c r="EF232" s="684"/>
      <c r="EG232" s="684"/>
      <c r="EH232" s="684"/>
      <c r="EI232" s="684"/>
      <c r="EJ232" s="684"/>
      <c r="EK232" s="684"/>
      <c r="EL232" s="684"/>
      <c r="EM232" s="684"/>
      <c r="EN232" s="684"/>
      <c r="EO232" s="684"/>
      <c r="EP232" s="684"/>
      <c r="EQ232" s="684"/>
      <c r="ER232" s="684"/>
      <c r="ES232" s="684"/>
      <c r="ET232" s="684"/>
      <c r="EU232" s="684"/>
      <c r="EV232" s="684"/>
      <c r="EW232" s="685"/>
    </row>
    <row r="233" spans="1:153" ht="9" customHeight="1" thickBot="1">
      <c r="A233" s="94"/>
      <c r="B233" s="94"/>
      <c r="C233" s="637" t="s">
        <v>273</v>
      </c>
      <c r="D233" s="637"/>
      <c r="E233" s="637"/>
      <c r="F233" s="637"/>
      <c r="G233" s="637"/>
      <c r="H233" s="637"/>
      <c r="I233" s="637"/>
      <c r="J233" s="637"/>
      <c r="K233" s="637"/>
      <c r="L233" s="637"/>
      <c r="M233" s="637"/>
      <c r="N233" s="637"/>
      <c r="O233" s="637"/>
      <c r="P233" s="637"/>
      <c r="Q233" s="637"/>
      <c r="R233" s="637"/>
      <c r="S233" s="637"/>
      <c r="T233" s="637" t="s">
        <v>274</v>
      </c>
      <c r="U233" s="637"/>
      <c r="V233" s="637"/>
      <c r="W233" s="637"/>
      <c r="X233" s="637"/>
      <c r="Y233" s="637"/>
      <c r="Z233" s="637"/>
      <c r="AA233" s="637"/>
      <c r="AB233" s="637"/>
      <c r="AC233" s="637"/>
      <c r="AD233" s="637"/>
      <c r="AE233" s="637"/>
      <c r="AF233" s="637"/>
      <c r="AG233" s="637"/>
      <c r="AH233" s="637"/>
      <c r="AI233" s="637"/>
      <c r="AJ233" s="637"/>
      <c r="AK233" s="637"/>
      <c r="AL233" s="637"/>
      <c r="AM233" s="637"/>
      <c r="AN233" s="637"/>
      <c r="AO233" s="637"/>
      <c r="AP233" s="637"/>
      <c r="AQ233" s="637"/>
      <c r="AR233" s="637"/>
      <c r="AS233" s="121"/>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3"/>
      <c r="BV233" s="122"/>
      <c r="BW233" s="122"/>
      <c r="CA233" s="120"/>
      <c r="CB233" s="120"/>
    </row>
    <row r="234" spans="1:153" ht="9" customHeight="1" thickBot="1">
      <c r="C234" s="637"/>
      <c r="D234" s="637"/>
      <c r="E234" s="637"/>
      <c r="F234" s="637"/>
      <c r="G234" s="637"/>
      <c r="H234" s="637"/>
      <c r="I234" s="637"/>
      <c r="J234" s="637"/>
      <c r="K234" s="637"/>
      <c r="L234" s="637"/>
      <c r="M234" s="637"/>
      <c r="N234" s="637"/>
      <c r="O234" s="637"/>
      <c r="P234" s="637"/>
      <c r="Q234" s="637"/>
      <c r="R234" s="637"/>
      <c r="S234" s="637"/>
      <c r="T234" s="637"/>
      <c r="U234" s="637"/>
      <c r="V234" s="637"/>
      <c r="W234" s="637"/>
      <c r="X234" s="637"/>
      <c r="Y234" s="637"/>
      <c r="Z234" s="637"/>
      <c r="AA234" s="637"/>
      <c r="AB234" s="637"/>
      <c r="AC234" s="637"/>
      <c r="AD234" s="637"/>
      <c r="AE234" s="637"/>
      <c r="AF234" s="637"/>
      <c r="AG234" s="637"/>
      <c r="AH234" s="637"/>
      <c r="AI234" s="637"/>
      <c r="AJ234" s="637"/>
      <c r="AK234" s="637"/>
      <c r="AL234" s="637"/>
      <c r="AM234" s="637"/>
      <c r="AN234" s="637"/>
      <c r="AO234" s="637"/>
      <c r="AP234" s="637"/>
      <c r="AQ234" s="637"/>
      <c r="AR234" s="637"/>
      <c r="AS234" s="124"/>
      <c r="CA234" s="120"/>
      <c r="CB234" s="120"/>
    </row>
    <row r="235" spans="1:153" ht="9" customHeight="1">
      <c r="CA235" s="120"/>
      <c r="CB235" s="120"/>
    </row>
    <row r="236" spans="1:153">
      <c r="CA236" s="120"/>
      <c r="CB236" s="120"/>
    </row>
    <row r="237" spans="1:153">
      <c r="CA237" s="120"/>
      <c r="CB237" s="120"/>
    </row>
    <row r="238" spans="1:153">
      <c r="CA238" s="120"/>
      <c r="CB238" s="120"/>
    </row>
    <row r="239" spans="1:153">
      <c r="CA239" s="120"/>
      <c r="CB239" s="120"/>
    </row>
    <row r="240" spans="1:153">
      <c r="CA240" s="120"/>
      <c r="CB240" s="120"/>
    </row>
    <row r="241" spans="79:80">
      <c r="CA241" s="120"/>
      <c r="CB241" s="120"/>
    </row>
    <row r="242" spans="79:80">
      <c r="CA242" s="120"/>
      <c r="CB242" s="120"/>
    </row>
  </sheetData>
  <mergeCells count="1437">
    <mergeCell ref="EJ58:EO61"/>
    <mergeCell ref="DW62:EB65"/>
    <mergeCell ref="EJ62:EO65"/>
    <mergeCell ref="EJ176:EO179"/>
    <mergeCell ref="DW176:EB179"/>
    <mergeCell ref="DW180:EB183"/>
    <mergeCell ref="EJ180:EO183"/>
    <mergeCell ref="AW176:BB179"/>
    <mergeCell ref="AW180:BB183"/>
    <mergeCell ref="EP177:EW179"/>
    <mergeCell ref="ER221:ET222"/>
    <mergeCell ref="EP181:EW183"/>
    <mergeCell ref="BP177:BW179"/>
    <mergeCell ref="BP181:BW183"/>
    <mergeCell ref="BP59:BW61"/>
    <mergeCell ref="BP63:BW65"/>
    <mergeCell ref="EP59:EW61"/>
    <mergeCell ref="EP63:EW65"/>
    <mergeCell ref="BC218:BN220"/>
    <mergeCell ref="EC218:EN220"/>
    <mergeCell ref="EC100:EN102"/>
    <mergeCell ref="BC100:BN102"/>
    <mergeCell ref="EC221:EN222"/>
    <mergeCell ref="BC221:BN222"/>
    <mergeCell ref="EC103:EN104"/>
    <mergeCell ref="BC103:BN104"/>
    <mergeCell ref="CZ98:DC102"/>
    <mergeCell ref="DD98:DG102"/>
    <mergeCell ref="CZ216:DC220"/>
    <mergeCell ref="DD216:DG220"/>
    <mergeCell ref="DK98:DM104"/>
    <mergeCell ref="CA221:CB230"/>
    <mergeCell ref="CC221:CE222"/>
    <mergeCell ref="BJ180:BO183"/>
    <mergeCell ref="BC177:BI179"/>
    <mergeCell ref="BC181:BI183"/>
    <mergeCell ref="BC59:BI61"/>
    <mergeCell ref="BC63:BI65"/>
    <mergeCell ref="EC59:EI61"/>
    <mergeCell ref="EC63:EI65"/>
    <mergeCell ref="EC177:EI179"/>
    <mergeCell ref="EC181:EI183"/>
    <mergeCell ref="AM233:AN234"/>
    <mergeCell ref="AO233:AP234"/>
    <mergeCell ref="AQ233:AR234"/>
    <mergeCell ref="T233:AB234"/>
    <mergeCell ref="AC233:AD234"/>
    <mergeCell ref="AE233:AF234"/>
    <mergeCell ref="AG233:AH234"/>
    <mergeCell ref="AI233:AJ234"/>
    <mergeCell ref="AK233:AL234"/>
    <mergeCell ref="AI223:AJ225"/>
    <mergeCell ref="AK223:AL225"/>
    <mergeCell ref="AM223:AN225"/>
    <mergeCell ref="AO223:BW225"/>
    <mergeCell ref="AT221:AV222"/>
    <mergeCell ref="AW221:AY222"/>
    <mergeCell ref="AZ221:BB222"/>
    <mergeCell ref="AH213:AI215"/>
    <mergeCell ref="AM213:BP215"/>
    <mergeCell ref="CF213:DI215"/>
    <mergeCell ref="DM213:EP215"/>
    <mergeCell ref="AK216:AM222"/>
    <mergeCell ref="AN221:AP222"/>
    <mergeCell ref="C233:I234"/>
    <mergeCell ref="J233:K234"/>
    <mergeCell ref="L233:M234"/>
    <mergeCell ref="N233:O234"/>
    <mergeCell ref="P233:Q234"/>
    <mergeCell ref="R233:S234"/>
    <mergeCell ref="A231:B232"/>
    <mergeCell ref="BA231:BD232"/>
    <mergeCell ref="BE231:BW232"/>
    <mergeCell ref="CA231:CB232"/>
    <mergeCell ref="EA231:ED232"/>
    <mergeCell ref="EE231:EW232"/>
    <mergeCell ref="F226:N229"/>
    <mergeCell ref="O226:BW229"/>
    <mergeCell ref="CF226:CN229"/>
    <mergeCell ref="CO226:EW229"/>
    <mergeCell ref="F230:N232"/>
    <mergeCell ref="O230:AZ232"/>
    <mergeCell ref="BA230:BW230"/>
    <mergeCell ref="CF230:CN232"/>
    <mergeCell ref="CO230:DZ232"/>
    <mergeCell ref="EA230:EW230"/>
    <mergeCell ref="CC223:CE232"/>
    <mergeCell ref="CF223:EW225"/>
    <mergeCell ref="W223:X225"/>
    <mergeCell ref="Y223:Z225"/>
    <mergeCell ref="AA223:AB225"/>
    <mergeCell ref="AC223:AD225"/>
    <mergeCell ref="AE223:AF225"/>
    <mergeCell ref="AG223:AH225"/>
    <mergeCell ref="O216:Q220"/>
    <mergeCell ref="R216:Y217"/>
    <mergeCell ref="EO221:EQ222"/>
    <mergeCell ref="EU221:EW222"/>
    <mergeCell ref="C223:E232"/>
    <mergeCell ref="F223:N225"/>
    <mergeCell ref="O223:P225"/>
    <mergeCell ref="Q223:R225"/>
    <mergeCell ref="S223:T225"/>
    <mergeCell ref="U223:V225"/>
    <mergeCell ref="DT221:DV222"/>
    <mergeCell ref="DW221:DY222"/>
    <mergeCell ref="DZ221:EB222"/>
    <mergeCell ref="CZ221:DC222"/>
    <mergeCell ref="DD221:DG222"/>
    <mergeCell ref="DH221:DJ222"/>
    <mergeCell ref="DN221:DP222"/>
    <mergeCell ref="DQ221:DS222"/>
    <mergeCell ref="CF221:CH222"/>
    <mergeCell ref="CI221:CK222"/>
    <mergeCell ref="CL221:CN222"/>
    <mergeCell ref="CO221:CQ222"/>
    <mergeCell ref="CR221:CU222"/>
    <mergeCell ref="CV221:CY222"/>
    <mergeCell ref="BO221:BQ222"/>
    <mergeCell ref="BR221:BT222"/>
    <mergeCell ref="BU221:BW222"/>
    <mergeCell ref="Z221:AC222"/>
    <mergeCell ref="AD221:AG222"/>
    <mergeCell ref="AH221:AJ222"/>
    <mergeCell ref="AQ221:AS222"/>
    <mergeCell ref="DK216:DM222"/>
    <mergeCell ref="CC216:CE220"/>
    <mergeCell ref="EQ184:EW215"/>
    <mergeCell ref="CL186:DC188"/>
    <mergeCell ref="DM186:DR188"/>
    <mergeCell ref="DS186:EJ188"/>
    <mergeCell ref="DJ184:DK215"/>
    <mergeCell ref="DL184:DL191"/>
    <mergeCell ref="DM184:DR185"/>
    <mergeCell ref="A219:B220"/>
    <mergeCell ref="CA219:CB220"/>
    <mergeCell ref="A221:B230"/>
    <mergeCell ref="C221:E222"/>
    <mergeCell ref="F221:H222"/>
    <mergeCell ref="I221:K222"/>
    <mergeCell ref="L221:N222"/>
    <mergeCell ref="O221:Q222"/>
    <mergeCell ref="R221:U222"/>
    <mergeCell ref="V221:Y222"/>
    <mergeCell ref="R218:U220"/>
    <mergeCell ref="V218:Y220"/>
    <mergeCell ref="AN218:AP220"/>
    <mergeCell ref="AQ218:AS220"/>
    <mergeCell ref="Z216:AC220"/>
    <mergeCell ref="AD216:AG220"/>
    <mergeCell ref="EO218:EQ220"/>
    <mergeCell ref="AH216:AJ220"/>
    <mergeCell ref="AN216:BB217"/>
    <mergeCell ref="AT218:AV220"/>
    <mergeCell ref="AW218:AY220"/>
    <mergeCell ref="AZ218:BB220"/>
    <mergeCell ref="C216:E220"/>
    <mergeCell ref="CF186:CK188"/>
    <mergeCell ref="CE192:CE199"/>
    <mergeCell ref="CF192:CK193"/>
    <mergeCell ref="AH189:AI191"/>
    <mergeCell ref="CL210:DC212"/>
    <mergeCell ref="DM210:DR212"/>
    <mergeCell ref="DS210:EJ212"/>
    <mergeCell ref="ER218:ET220"/>
    <mergeCell ref="EU218:EW220"/>
    <mergeCell ref="DN218:DP220"/>
    <mergeCell ref="DQ218:DS220"/>
    <mergeCell ref="DT218:DV220"/>
    <mergeCell ref="DW218:DY220"/>
    <mergeCell ref="DZ218:EB220"/>
    <mergeCell ref="BO218:BQ220"/>
    <mergeCell ref="BR218:BT220"/>
    <mergeCell ref="BU218:BW220"/>
    <mergeCell ref="DH216:DJ220"/>
    <mergeCell ref="DN216:EB217"/>
    <mergeCell ref="EC216:EW217"/>
    <mergeCell ref="CF216:CH220"/>
    <mergeCell ref="CI216:CK220"/>
    <mergeCell ref="CL216:CN220"/>
    <mergeCell ref="CO216:CQ220"/>
    <mergeCell ref="CR216:CY217"/>
    <mergeCell ref="CR218:CU220"/>
    <mergeCell ref="CV218:CY220"/>
    <mergeCell ref="BK200:BL204"/>
    <mergeCell ref="BM200:BP204"/>
    <mergeCell ref="CE200:CE207"/>
    <mergeCell ref="CF200:CK201"/>
    <mergeCell ref="CF210:CK212"/>
    <mergeCell ref="BQ185:BW201"/>
    <mergeCell ref="L210:AC212"/>
    <mergeCell ref="AL200:AL207"/>
    <mergeCell ref="X213:Y215"/>
    <mergeCell ref="Z213:AA215"/>
    <mergeCell ref="AB213:AC215"/>
    <mergeCell ref="AD213:AE215"/>
    <mergeCell ref="AF213:AG215"/>
    <mergeCell ref="F213:K215"/>
    <mergeCell ref="L213:M215"/>
    <mergeCell ref="N213:O215"/>
    <mergeCell ref="P213:Q215"/>
    <mergeCell ref="R213:S215"/>
    <mergeCell ref="F216:H220"/>
    <mergeCell ref="F186:K188"/>
    <mergeCell ref="L186:AC188"/>
    <mergeCell ref="AM186:AR188"/>
    <mergeCell ref="AS186:BJ188"/>
    <mergeCell ref="V213:W215"/>
    <mergeCell ref="AM200:AR201"/>
    <mergeCell ref="AS200:BJ201"/>
    <mergeCell ref="AM210:AR212"/>
    <mergeCell ref="AS210:BJ212"/>
    <mergeCell ref="AD189:AE191"/>
    <mergeCell ref="AF189:AG191"/>
    <mergeCell ref="T197:U199"/>
    <mergeCell ref="AB197:AC199"/>
    <mergeCell ref="AD197:AE199"/>
    <mergeCell ref="AF197:AG199"/>
    <mergeCell ref="F197:K199"/>
    <mergeCell ref="L197:M199"/>
    <mergeCell ref="I216:K220"/>
    <mergeCell ref="L216:N220"/>
    <mergeCell ref="DF192:DI196"/>
    <mergeCell ref="DL192:DL199"/>
    <mergeCell ref="BC216:BW217"/>
    <mergeCell ref="E208:E215"/>
    <mergeCell ref="F208:K209"/>
    <mergeCell ref="L208:AC209"/>
    <mergeCell ref="AD208:AE212"/>
    <mergeCell ref="AF208:AI212"/>
    <mergeCell ref="AL208:AL215"/>
    <mergeCell ref="V205:W207"/>
    <mergeCell ref="X205:Y207"/>
    <mergeCell ref="Z205:AA207"/>
    <mergeCell ref="AB205:AC207"/>
    <mergeCell ref="AD205:AE207"/>
    <mergeCell ref="AF205:AG207"/>
    <mergeCell ref="F205:K207"/>
    <mergeCell ref="L205:M207"/>
    <mergeCell ref="N205:O207"/>
    <mergeCell ref="P205:Q207"/>
    <mergeCell ref="R205:S207"/>
    <mergeCell ref="T205:U207"/>
    <mergeCell ref="F210:K212"/>
    <mergeCell ref="AH205:AI207"/>
    <mergeCell ref="AM205:BP207"/>
    <mergeCell ref="CF205:DI207"/>
    <mergeCell ref="F194:K196"/>
    <mergeCell ref="L194:AC196"/>
    <mergeCell ref="F202:K204"/>
    <mergeCell ref="L202:AC204"/>
    <mergeCell ref="N197:O199"/>
    <mergeCell ref="P197:Q199"/>
    <mergeCell ref="R197:S199"/>
    <mergeCell ref="DM205:EP207"/>
    <mergeCell ref="EK208:EL212"/>
    <mergeCell ref="EM208:EP212"/>
    <mergeCell ref="CL208:DC209"/>
    <mergeCell ref="DD208:DE212"/>
    <mergeCell ref="DF208:DI212"/>
    <mergeCell ref="DL208:DL215"/>
    <mergeCell ref="DM208:DR209"/>
    <mergeCell ref="DS208:EJ209"/>
    <mergeCell ref="AM208:AR209"/>
    <mergeCell ref="AS208:BJ209"/>
    <mergeCell ref="BK208:BL212"/>
    <mergeCell ref="BM208:BP212"/>
    <mergeCell ref="CE208:CE215"/>
    <mergeCell ref="CF208:CK209"/>
    <mergeCell ref="EK192:EL196"/>
    <mergeCell ref="CC184:CD215"/>
    <mergeCell ref="CE184:CE191"/>
    <mergeCell ref="CF184:CK185"/>
    <mergeCell ref="CL184:DC185"/>
    <mergeCell ref="DD184:DE188"/>
    <mergeCell ref="DF184:DI188"/>
    <mergeCell ref="CL192:DC193"/>
    <mergeCell ref="DD192:DE196"/>
    <mergeCell ref="EM192:EP196"/>
    <mergeCell ref="CL200:DC201"/>
    <mergeCell ref="EM200:EP204"/>
    <mergeCell ref="AM202:AR204"/>
    <mergeCell ref="AS202:BJ204"/>
    <mergeCell ref="BQ202:BW215"/>
    <mergeCell ref="CF202:CK204"/>
    <mergeCell ref="CL202:DC204"/>
    <mergeCell ref="DM202:DR204"/>
    <mergeCell ref="DS202:EJ204"/>
    <mergeCell ref="DD200:DE204"/>
    <mergeCell ref="DF200:DI204"/>
    <mergeCell ref="DL200:DL207"/>
    <mergeCell ref="DM200:DR201"/>
    <mergeCell ref="AM194:AR196"/>
    <mergeCell ref="T213:U215"/>
    <mergeCell ref="F184:K185"/>
    <mergeCell ref="DS200:EJ201"/>
    <mergeCell ref="EK200:EL204"/>
    <mergeCell ref="L184:AC185"/>
    <mergeCell ref="AD184:AE188"/>
    <mergeCell ref="AF184:AI188"/>
    <mergeCell ref="AJ184:AK215"/>
    <mergeCell ref="CF194:CK196"/>
    <mergeCell ref="CL194:DC196"/>
    <mergeCell ref="DM194:DR196"/>
    <mergeCell ref="DS194:EJ196"/>
    <mergeCell ref="AM192:AR193"/>
    <mergeCell ref="AS192:BJ193"/>
    <mergeCell ref="BK192:BL196"/>
    <mergeCell ref="BM192:BP196"/>
    <mergeCell ref="AM189:BP191"/>
    <mergeCell ref="CF189:DI191"/>
    <mergeCell ref="DM189:EP191"/>
    <mergeCell ref="AF192:AI196"/>
    <mergeCell ref="AL192:AL199"/>
    <mergeCell ref="V189:W191"/>
    <mergeCell ref="X189:Y191"/>
    <mergeCell ref="Z189:AA191"/>
    <mergeCell ref="AB189:AC191"/>
    <mergeCell ref="DS184:EJ185"/>
    <mergeCell ref="EK184:EL188"/>
    <mergeCell ref="EM184:EP188"/>
    <mergeCell ref="DM192:DR193"/>
    <mergeCell ref="DS192:EJ193"/>
    <mergeCell ref="F189:K191"/>
    <mergeCell ref="L189:M191"/>
    <mergeCell ref="AH197:AI199"/>
    <mergeCell ref="AM197:BP199"/>
    <mergeCell ref="CF197:DI199"/>
    <mergeCell ref="DM197:EP199"/>
    <mergeCell ref="V197:W199"/>
    <mergeCell ref="AS194:BJ196"/>
    <mergeCell ref="C184:D215"/>
    <mergeCell ref="E184:E191"/>
    <mergeCell ref="T181:U183"/>
    <mergeCell ref="V181:W183"/>
    <mergeCell ref="X181:Y183"/>
    <mergeCell ref="Z181:AA183"/>
    <mergeCell ref="AB181:AC183"/>
    <mergeCell ref="AD181:AE183"/>
    <mergeCell ref="N189:O191"/>
    <mergeCell ref="P189:Q191"/>
    <mergeCell ref="R189:S191"/>
    <mergeCell ref="T189:U191"/>
    <mergeCell ref="E200:E207"/>
    <mergeCell ref="F200:K201"/>
    <mergeCell ref="L200:AC201"/>
    <mergeCell ref="AD200:AE204"/>
    <mergeCell ref="AF200:AI204"/>
    <mergeCell ref="X197:Y199"/>
    <mergeCell ref="Z197:AA199"/>
    <mergeCell ref="E192:E199"/>
    <mergeCell ref="F192:K193"/>
    <mergeCell ref="L192:AC193"/>
    <mergeCell ref="AD192:AE196"/>
    <mergeCell ref="CL176:DC177"/>
    <mergeCell ref="DD176:DE180"/>
    <mergeCell ref="AL184:AL191"/>
    <mergeCell ref="AM184:AR185"/>
    <mergeCell ref="AS184:BJ185"/>
    <mergeCell ref="BK184:BL188"/>
    <mergeCell ref="BM184:BP188"/>
    <mergeCell ref="BQ184:BW184"/>
    <mergeCell ref="AF181:AG183"/>
    <mergeCell ref="AH181:AI183"/>
    <mergeCell ref="CF181:DI183"/>
    <mergeCell ref="EJ172:EW175"/>
    <mergeCell ref="F176:K177"/>
    <mergeCell ref="L176:AC177"/>
    <mergeCell ref="AD176:AE180"/>
    <mergeCell ref="AF176:AI180"/>
    <mergeCell ref="AJ176:AO183"/>
    <mergeCell ref="DO171:DU175"/>
    <mergeCell ref="EC171:EI175"/>
    <mergeCell ref="M172:S175"/>
    <mergeCell ref="AA172:AF175"/>
    <mergeCell ref="AG172:AJ175"/>
    <mergeCell ref="AK172:AN175"/>
    <mergeCell ref="AV172:BB175"/>
    <mergeCell ref="BJ172:BW175"/>
    <mergeCell ref="CM172:CS175"/>
    <mergeCell ref="DA172:DF175"/>
    <mergeCell ref="F178:K180"/>
    <mergeCell ref="BJ176:BO179"/>
    <mergeCell ref="L178:AC180"/>
    <mergeCell ref="CF178:CK180"/>
    <mergeCell ref="CL178:DC180"/>
    <mergeCell ref="F181:K183"/>
    <mergeCell ref="L181:M183"/>
    <mergeCell ref="N181:O183"/>
    <mergeCell ref="P181:Q183"/>
    <mergeCell ref="R181:S183"/>
    <mergeCell ref="DF176:DI180"/>
    <mergeCell ref="DJ176:DO183"/>
    <mergeCell ref="AP177:AV183"/>
    <mergeCell ref="DO166:DU170"/>
    <mergeCell ref="EC166:EI170"/>
    <mergeCell ref="M167:S170"/>
    <mergeCell ref="AA167:AF170"/>
    <mergeCell ref="AG167:AJ170"/>
    <mergeCell ref="AK167:AN170"/>
    <mergeCell ref="AV167:BB170"/>
    <mergeCell ref="BJ167:BW170"/>
    <mergeCell ref="CM167:CS170"/>
    <mergeCell ref="DA167:DF170"/>
    <mergeCell ref="BC166:BI170"/>
    <mergeCell ref="CC166:CC175"/>
    <mergeCell ref="CD166:CD175"/>
    <mergeCell ref="CE166:CE175"/>
    <mergeCell ref="CF166:CL170"/>
    <mergeCell ref="CT166:CZ170"/>
    <mergeCell ref="DG172:DJ175"/>
    <mergeCell ref="DK172:DN175"/>
    <mergeCell ref="DV172:EB175"/>
    <mergeCell ref="DP177:DV183"/>
    <mergeCell ref="CF176:CK177"/>
    <mergeCell ref="C166:C175"/>
    <mergeCell ref="D166:D175"/>
    <mergeCell ref="E166:E175"/>
    <mergeCell ref="F166:L170"/>
    <mergeCell ref="T166:Z170"/>
    <mergeCell ref="AO166:AU170"/>
    <mergeCell ref="CT161:CZ165"/>
    <mergeCell ref="DH161:DN165"/>
    <mergeCell ref="DV161:EB165"/>
    <mergeCell ref="EJ161:EP165"/>
    <mergeCell ref="M162:S165"/>
    <mergeCell ref="AA162:AG165"/>
    <mergeCell ref="AO162:AU165"/>
    <mergeCell ref="BC162:BI165"/>
    <mergeCell ref="BQ162:BW165"/>
    <mergeCell ref="CM162:CS165"/>
    <mergeCell ref="AV161:BB165"/>
    <mergeCell ref="BJ161:BP165"/>
    <mergeCell ref="CC161:CC165"/>
    <mergeCell ref="CD161:CD165"/>
    <mergeCell ref="CE161:CE165"/>
    <mergeCell ref="CF161:CL165"/>
    <mergeCell ref="DG167:DJ170"/>
    <mergeCell ref="DK167:DN170"/>
    <mergeCell ref="DV167:EB170"/>
    <mergeCell ref="EJ167:EW170"/>
    <mergeCell ref="F171:L175"/>
    <mergeCell ref="T171:Z175"/>
    <mergeCell ref="AO171:AU175"/>
    <mergeCell ref="BC171:BI175"/>
    <mergeCell ref="CF171:CL175"/>
    <mergeCell ref="AD144:AF146"/>
    <mergeCell ref="AG144:AI146"/>
    <mergeCell ref="AJ144:AN146"/>
    <mergeCell ref="AO144:AQ146"/>
    <mergeCell ref="CT171:CZ175"/>
    <mergeCell ref="C157:BW158"/>
    <mergeCell ref="CC157:EW158"/>
    <mergeCell ref="C159:BW160"/>
    <mergeCell ref="CC159:EW160"/>
    <mergeCell ref="C161:C165"/>
    <mergeCell ref="D161:D165"/>
    <mergeCell ref="E161:E165"/>
    <mergeCell ref="F161:L165"/>
    <mergeCell ref="T161:Z165"/>
    <mergeCell ref="AH161:AN165"/>
    <mergeCell ref="C153:F154"/>
    <mergeCell ref="G153:BW154"/>
    <mergeCell ref="CC153:CF154"/>
    <mergeCell ref="CG153:EW154"/>
    <mergeCell ref="C155:BW156"/>
    <mergeCell ref="CC155:EW156"/>
    <mergeCell ref="DA162:DG165"/>
    <mergeCell ref="DO162:DU165"/>
    <mergeCell ref="EC162:EI165"/>
    <mergeCell ref="EQ162:EW165"/>
    <mergeCell ref="C143:F143"/>
    <mergeCell ref="G143:J143"/>
    <mergeCell ref="CC143:CF143"/>
    <mergeCell ref="CG143:CJ143"/>
    <mergeCell ref="C144:F146"/>
    <mergeCell ref="G144:J146"/>
    <mergeCell ref="K144:N146"/>
    <mergeCell ref="O144:X146"/>
    <mergeCell ref="Y144:AC146"/>
    <mergeCell ref="EF147:EW148"/>
    <mergeCell ref="C150:U152"/>
    <mergeCell ref="V150:AM152"/>
    <mergeCell ref="AN150:BE152"/>
    <mergeCell ref="BF150:BW152"/>
    <mergeCell ref="CC150:CU152"/>
    <mergeCell ref="CV150:DM152"/>
    <mergeCell ref="DN150:EE152"/>
    <mergeCell ref="EF150:EW152"/>
    <mergeCell ref="AR144:AV146"/>
    <mergeCell ref="AW144:AY146"/>
    <mergeCell ref="EJ144:EN146"/>
    <mergeCell ref="EO144:ES146"/>
    <mergeCell ref="ET144:EW146"/>
    <mergeCell ref="C147:U148"/>
    <mergeCell ref="V147:AM148"/>
    <mergeCell ref="AN147:BE148"/>
    <mergeCell ref="BF147:BW148"/>
    <mergeCell ref="CC147:CU148"/>
    <mergeCell ref="CV147:DM148"/>
    <mergeCell ref="DN147:EE148"/>
    <mergeCell ref="DJ144:DN146"/>
    <mergeCell ref="DO144:DQ146"/>
    <mergeCell ref="ET140:EW142"/>
    <mergeCell ref="CY142:DF142"/>
    <mergeCell ref="DG142:DQ142"/>
    <mergeCell ref="DR142:DY142"/>
    <mergeCell ref="EE142:EN142"/>
    <mergeCell ref="CP137:DD139"/>
    <mergeCell ref="DE137:DS139"/>
    <mergeCell ref="DT137:EH139"/>
    <mergeCell ref="EI137:EW139"/>
    <mergeCell ref="CY144:DC146"/>
    <mergeCell ref="DD144:DF146"/>
    <mergeCell ref="DG144:DI146"/>
    <mergeCell ref="AZ144:BD146"/>
    <mergeCell ref="BE144:BI146"/>
    <mergeCell ref="BJ144:BN146"/>
    <mergeCell ref="BO144:BS146"/>
    <mergeCell ref="BT144:BW146"/>
    <mergeCell ref="CC144:CF146"/>
    <mergeCell ref="DR144:DV146"/>
    <mergeCell ref="DW144:DY146"/>
    <mergeCell ref="DZ144:ED146"/>
    <mergeCell ref="EE144:EI146"/>
    <mergeCell ref="CG144:CJ146"/>
    <mergeCell ref="CK144:CN146"/>
    <mergeCell ref="CO144:CX146"/>
    <mergeCell ref="C140:J142"/>
    <mergeCell ref="O140:X142"/>
    <mergeCell ref="Y140:AY141"/>
    <mergeCell ref="AZ140:BD142"/>
    <mergeCell ref="BE140:BS141"/>
    <mergeCell ref="BT140:BW142"/>
    <mergeCell ref="C137:O139"/>
    <mergeCell ref="P137:AD139"/>
    <mergeCell ref="AE137:AS139"/>
    <mergeCell ref="AT137:BH139"/>
    <mergeCell ref="BI137:BW139"/>
    <mergeCell ref="CC137:CO139"/>
    <mergeCell ref="EO142:ES142"/>
    <mergeCell ref="CO140:CX142"/>
    <mergeCell ref="CY140:DY141"/>
    <mergeCell ref="DZ140:ED142"/>
    <mergeCell ref="EE140:ES141"/>
    <mergeCell ref="K141:N142"/>
    <mergeCell ref="CK141:CN142"/>
    <mergeCell ref="Y142:AF142"/>
    <mergeCell ref="AG142:AQ142"/>
    <mergeCell ref="AR142:AY142"/>
    <mergeCell ref="BE142:BN142"/>
    <mergeCell ref="BO142:BS142"/>
    <mergeCell ref="CC140:CJ142"/>
    <mergeCell ref="CP134:DD135"/>
    <mergeCell ref="DE134:DS135"/>
    <mergeCell ref="DT134:EH135"/>
    <mergeCell ref="EI134:EW135"/>
    <mergeCell ref="C136:O136"/>
    <mergeCell ref="CC136:CO136"/>
    <mergeCell ref="C134:O135"/>
    <mergeCell ref="P134:AD135"/>
    <mergeCell ref="AE134:AS135"/>
    <mergeCell ref="AT134:BH135"/>
    <mergeCell ref="BI134:BW135"/>
    <mergeCell ref="CC134:CO135"/>
    <mergeCell ref="BB129:BW130"/>
    <mergeCell ref="DS129:DT133"/>
    <mergeCell ref="DU129:EA130"/>
    <mergeCell ref="EB129:EW130"/>
    <mergeCell ref="I130:AR131"/>
    <mergeCell ref="CI130:DR131"/>
    <mergeCell ref="AU131:BW133"/>
    <mergeCell ref="DU131:EW133"/>
    <mergeCell ref="I132:AR133"/>
    <mergeCell ref="CI132:DR133"/>
    <mergeCell ref="C123:F133"/>
    <mergeCell ref="G123:H133"/>
    <mergeCell ref="BJ125:BK126"/>
    <mergeCell ref="BL125:BM126"/>
    <mergeCell ref="I126:AR127"/>
    <mergeCell ref="CI126:DR127"/>
    <mergeCell ref="AS127:AY128"/>
    <mergeCell ref="AZ127:BW128"/>
    <mergeCell ref="DS127:DY128"/>
    <mergeCell ref="DZ127:EW128"/>
    <mergeCell ref="DM105:DN107"/>
    <mergeCell ref="DO105:EW107"/>
    <mergeCell ref="F108:N111"/>
    <mergeCell ref="O108:BW111"/>
    <mergeCell ref="CF108:CN111"/>
    <mergeCell ref="CO108:EW111"/>
    <mergeCell ref="I128:AR129"/>
    <mergeCell ref="CI128:DR129"/>
    <mergeCell ref="AS129:AT133"/>
    <mergeCell ref="AU129:BA130"/>
    <mergeCell ref="BN125:BO126"/>
    <mergeCell ref="BP125:BQ126"/>
    <mergeCell ref="BR125:BS126"/>
    <mergeCell ref="BT125:BU126"/>
    <mergeCell ref="BV125:BW126"/>
    <mergeCell ref="DS125:EW126"/>
    <mergeCell ref="CG123:CH133"/>
    <mergeCell ref="CI123:DR123"/>
    <mergeCell ref="DS123:DZ124"/>
    <mergeCell ref="EA123:EW124"/>
    <mergeCell ref="I124:AR125"/>
    <mergeCell ref="CI124:DR125"/>
    <mergeCell ref="AS125:AY126"/>
    <mergeCell ref="AZ125:BA126"/>
    <mergeCell ref="BB125:BC126"/>
    <mergeCell ref="BD125:BE126"/>
    <mergeCell ref="I123:AR123"/>
    <mergeCell ref="AS123:AZ124"/>
    <mergeCell ref="BA123:BW124"/>
    <mergeCell ref="CC123:CF133"/>
    <mergeCell ref="BF125:BG126"/>
    <mergeCell ref="BH125:BI126"/>
    <mergeCell ref="F116:AN117"/>
    <mergeCell ref="CF116:DN117"/>
    <mergeCell ref="R121:X122"/>
    <mergeCell ref="Z121:AB122"/>
    <mergeCell ref="AD121:AJ122"/>
    <mergeCell ref="AK121:BG122"/>
    <mergeCell ref="CR121:CX122"/>
    <mergeCell ref="CZ121:DB122"/>
    <mergeCell ref="DD121:DJ122"/>
    <mergeCell ref="DK121:EG122"/>
    <mergeCell ref="A113:B114"/>
    <mergeCell ref="BA113:BD114"/>
    <mergeCell ref="BE113:BW114"/>
    <mergeCell ref="CA113:CB114"/>
    <mergeCell ref="EA113:ED114"/>
    <mergeCell ref="EE113:EW114"/>
    <mergeCell ref="F112:N114"/>
    <mergeCell ref="O112:AZ114"/>
    <mergeCell ref="BA112:BW112"/>
    <mergeCell ref="CF112:CN114"/>
    <mergeCell ref="CO112:DZ114"/>
    <mergeCell ref="EA112:EW112"/>
    <mergeCell ref="AK105:AL107"/>
    <mergeCell ref="AM105:AN107"/>
    <mergeCell ref="AO105:BW107"/>
    <mergeCell ref="CC105:CE114"/>
    <mergeCell ref="CF105:CN107"/>
    <mergeCell ref="CA103:CB112"/>
    <mergeCell ref="CC103:CE104"/>
    <mergeCell ref="BR103:BT104"/>
    <mergeCell ref="BU103:BW104"/>
    <mergeCell ref="CL103:CN104"/>
    <mergeCell ref="CO103:CQ104"/>
    <mergeCell ref="CR103:CU104"/>
    <mergeCell ref="CV103:CY104"/>
    <mergeCell ref="BO103:BQ104"/>
    <mergeCell ref="AT103:AV104"/>
    <mergeCell ref="AW103:AY104"/>
    <mergeCell ref="AZ103:BB104"/>
    <mergeCell ref="AK98:AM104"/>
    <mergeCell ref="EO103:EQ104"/>
    <mergeCell ref="ER103:ET104"/>
    <mergeCell ref="EU103:EW104"/>
    <mergeCell ref="C105:E114"/>
    <mergeCell ref="F105:N107"/>
    <mergeCell ref="O105:P107"/>
    <mergeCell ref="Q105:R107"/>
    <mergeCell ref="S105:T107"/>
    <mergeCell ref="U105:V107"/>
    <mergeCell ref="DT103:DV104"/>
    <mergeCell ref="DW103:DY104"/>
    <mergeCell ref="DZ103:EB104"/>
    <mergeCell ref="CZ103:DC104"/>
    <mergeCell ref="DD103:DG104"/>
    <mergeCell ref="DH103:DJ104"/>
    <mergeCell ref="DN103:DP104"/>
    <mergeCell ref="DQ103:DS104"/>
    <mergeCell ref="CF103:CH104"/>
    <mergeCell ref="CI103:CK104"/>
    <mergeCell ref="DA105:DB107"/>
    <mergeCell ref="DC105:DD107"/>
    <mergeCell ref="DE105:DF107"/>
    <mergeCell ref="DG105:DH107"/>
    <mergeCell ref="DI105:DJ107"/>
    <mergeCell ref="DK105:DL107"/>
    <mergeCell ref="CO105:CP107"/>
    <mergeCell ref="CQ105:CR107"/>
    <mergeCell ref="CS105:CT107"/>
    <mergeCell ref="CU105:CV107"/>
    <mergeCell ref="CW105:CX107"/>
    <mergeCell ref="CY105:CZ107"/>
    <mergeCell ref="AI105:AJ107"/>
    <mergeCell ref="A101:B102"/>
    <mergeCell ref="CA101:CB102"/>
    <mergeCell ref="A103:B112"/>
    <mergeCell ref="C103:E104"/>
    <mergeCell ref="F103:H104"/>
    <mergeCell ref="I103:K104"/>
    <mergeCell ref="L103:N104"/>
    <mergeCell ref="O103:Q104"/>
    <mergeCell ref="R103:U104"/>
    <mergeCell ref="V103:Y104"/>
    <mergeCell ref="R100:U102"/>
    <mergeCell ref="V100:Y102"/>
    <mergeCell ref="AN100:AP102"/>
    <mergeCell ref="AQ100:AS102"/>
    <mergeCell ref="C98:E102"/>
    <mergeCell ref="W105:X107"/>
    <mergeCell ref="Y105:Z107"/>
    <mergeCell ref="A76:A99"/>
    <mergeCell ref="B76:B99"/>
    <mergeCell ref="F76:K78"/>
    <mergeCell ref="L76:AC78"/>
    <mergeCell ref="AM76:AR78"/>
    <mergeCell ref="AS76:BJ78"/>
    <mergeCell ref="AA105:AB107"/>
    <mergeCell ref="AC105:AD107"/>
    <mergeCell ref="F92:K94"/>
    <mergeCell ref="L92:AC94"/>
    <mergeCell ref="AE105:AF107"/>
    <mergeCell ref="AG105:AH107"/>
    <mergeCell ref="I98:K102"/>
    <mergeCell ref="L98:N102"/>
    <mergeCell ref="BU100:BW102"/>
    <mergeCell ref="Z103:AC104"/>
    <mergeCell ref="AD103:AG104"/>
    <mergeCell ref="AH103:AJ104"/>
    <mergeCell ref="AN103:AP104"/>
    <mergeCell ref="AQ103:AS104"/>
    <mergeCell ref="CC98:CE102"/>
    <mergeCell ref="L95:M97"/>
    <mergeCell ref="N95:O97"/>
    <mergeCell ref="P95:Q97"/>
    <mergeCell ref="R95:S97"/>
    <mergeCell ref="T95:U97"/>
    <mergeCell ref="BC95:BD97"/>
    <mergeCell ref="AH98:AJ102"/>
    <mergeCell ref="Z98:AC102"/>
    <mergeCell ref="AD98:AG102"/>
    <mergeCell ref="AW95:AX97"/>
    <mergeCell ref="CF98:CH102"/>
    <mergeCell ref="AF95:AG97"/>
    <mergeCell ref="BA95:BB97"/>
    <mergeCell ref="EM87:EN89"/>
    <mergeCell ref="EK95:EL97"/>
    <mergeCell ref="CL90:DC91"/>
    <mergeCell ref="DD90:DE94"/>
    <mergeCell ref="DF90:DI94"/>
    <mergeCell ref="DL90:DL97"/>
    <mergeCell ref="DM90:DR91"/>
    <mergeCell ref="DS90:EJ91"/>
    <mergeCell ref="CV95:CW97"/>
    <mergeCell ref="CX95:CY97"/>
    <mergeCell ref="CZ95:DA97"/>
    <mergeCell ref="DB95:DC97"/>
    <mergeCell ref="AM90:AR91"/>
    <mergeCell ref="AS90:BJ91"/>
    <mergeCell ref="DW95:DX97"/>
    <mergeCell ref="DY95:DZ97"/>
    <mergeCell ref="O98:Q102"/>
    <mergeCell ref="R98:Y99"/>
    <mergeCell ref="V95:W97"/>
    <mergeCell ref="X95:Y97"/>
    <mergeCell ref="Z95:AA97"/>
    <mergeCell ref="AB95:AC97"/>
    <mergeCell ref="AD95:AE97"/>
    <mergeCell ref="CT95:CU97"/>
    <mergeCell ref="AM92:AR94"/>
    <mergeCell ref="AS92:BJ94"/>
    <mergeCell ref="CF92:CK94"/>
    <mergeCell ref="CI98:CK102"/>
    <mergeCell ref="CL92:DC94"/>
    <mergeCell ref="DM92:DR94"/>
    <mergeCell ref="DS92:EJ94"/>
    <mergeCell ref="EC98:EW99"/>
    <mergeCell ref="DU95:DV97"/>
    <mergeCell ref="BE95:BF97"/>
    <mergeCell ref="AM95:AR97"/>
    <mergeCell ref="AS95:AT97"/>
    <mergeCell ref="AU95:AV97"/>
    <mergeCell ref="DH98:DJ102"/>
    <mergeCell ref="DN98:EB99"/>
    <mergeCell ref="CO98:CQ102"/>
    <mergeCell ref="CR98:CY99"/>
    <mergeCell ref="CR100:CU102"/>
    <mergeCell ref="CV100:CY102"/>
    <mergeCell ref="EK90:EL94"/>
    <mergeCell ref="AH95:AI97"/>
    <mergeCell ref="F98:H102"/>
    <mergeCell ref="AN98:BB99"/>
    <mergeCell ref="BC98:BW99"/>
    <mergeCell ref="AT100:AV102"/>
    <mergeCell ref="AW100:AY102"/>
    <mergeCell ref="AZ100:BB102"/>
    <mergeCell ref="CL98:CN102"/>
    <mergeCell ref="BI87:BJ89"/>
    <mergeCell ref="BK87:BL89"/>
    <mergeCell ref="EM95:EN97"/>
    <mergeCell ref="EO95:EP97"/>
    <mergeCell ref="EO100:EQ102"/>
    <mergeCell ref="EM90:EP94"/>
    <mergeCell ref="EO87:EP89"/>
    <mergeCell ref="EQ87:EW97"/>
    <mergeCell ref="EA95:EB97"/>
    <mergeCell ref="EC95:ED97"/>
    <mergeCell ref="EE95:EF97"/>
    <mergeCell ref="BI95:BJ97"/>
    <mergeCell ref="BK95:BL97"/>
    <mergeCell ref="BM95:BN97"/>
    <mergeCell ref="BO95:BP97"/>
    <mergeCell ref="BG95:BH97"/>
    <mergeCell ref="ER100:ET102"/>
    <mergeCell ref="EU100:EW102"/>
    <mergeCell ref="DN100:DP102"/>
    <mergeCell ref="DQ100:DS102"/>
    <mergeCell ref="DT100:DV102"/>
    <mergeCell ref="DW100:DY102"/>
    <mergeCell ref="DZ100:EB102"/>
    <mergeCell ref="BO100:BQ102"/>
    <mergeCell ref="BR100:BT102"/>
    <mergeCell ref="CR95:CS97"/>
    <mergeCell ref="EG95:EH97"/>
    <mergeCell ref="DD95:DE97"/>
    <mergeCell ref="DF95:DG97"/>
    <mergeCell ref="DH95:DI97"/>
    <mergeCell ref="DM95:DR97"/>
    <mergeCell ref="DS95:DT97"/>
    <mergeCell ref="E90:E97"/>
    <mergeCell ref="F90:K91"/>
    <mergeCell ref="L90:AC91"/>
    <mergeCell ref="AD90:AE94"/>
    <mergeCell ref="AF90:AI94"/>
    <mergeCell ref="AL90:AL97"/>
    <mergeCell ref="CE82:CE89"/>
    <mergeCell ref="CF82:CK83"/>
    <mergeCell ref="E82:E89"/>
    <mergeCell ref="F82:K83"/>
    <mergeCell ref="L82:AC83"/>
    <mergeCell ref="DY87:DZ89"/>
    <mergeCell ref="DB87:DC89"/>
    <mergeCell ref="DD87:DE89"/>
    <mergeCell ref="DF87:DG89"/>
    <mergeCell ref="DH87:DI89"/>
    <mergeCell ref="DM87:DR89"/>
    <mergeCell ref="DS87:DT89"/>
    <mergeCell ref="F95:K97"/>
    <mergeCell ref="AY87:AZ89"/>
    <mergeCell ref="BA87:BB89"/>
    <mergeCell ref="BC87:BD89"/>
    <mergeCell ref="BE87:BF89"/>
    <mergeCell ref="AB87:AC89"/>
    <mergeCell ref="AD87:AE89"/>
    <mergeCell ref="AF87:AG89"/>
    <mergeCell ref="AH87:AI89"/>
    <mergeCell ref="DL82:DL89"/>
    <mergeCell ref="DM82:DR83"/>
    <mergeCell ref="CL87:CM89"/>
    <mergeCell ref="CN87:CO89"/>
    <mergeCell ref="AS87:AT89"/>
    <mergeCell ref="EQ84:EW86"/>
    <mergeCell ref="F87:K89"/>
    <mergeCell ref="L87:M89"/>
    <mergeCell ref="N87:O89"/>
    <mergeCell ref="P87:Q89"/>
    <mergeCell ref="R87:S89"/>
    <mergeCell ref="T87:U89"/>
    <mergeCell ref="V87:W89"/>
    <mergeCell ref="X87:Y89"/>
    <mergeCell ref="Z87:AA89"/>
    <mergeCell ref="F84:K86"/>
    <mergeCell ref="L84:AC86"/>
    <mergeCell ref="AM84:AR86"/>
    <mergeCell ref="AS84:BJ86"/>
    <mergeCell ref="BQ84:BW86"/>
    <mergeCell ref="CF84:CK86"/>
    <mergeCell ref="DF82:DI86"/>
    <mergeCell ref="EK82:EL86"/>
    <mergeCell ref="EM82:EP86"/>
    <mergeCell ref="DM84:DR86"/>
    <mergeCell ref="DS84:EJ86"/>
    <mergeCell ref="DU87:DV89"/>
    <mergeCell ref="DW87:DX89"/>
    <mergeCell ref="BK82:BL86"/>
    <mergeCell ref="CP87:CQ89"/>
    <mergeCell ref="CR87:CS89"/>
    <mergeCell ref="CT87:CU89"/>
    <mergeCell ref="CV87:CW89"/>
    <mergeCell ref="BM82:BP86"/>
    <mergeCell ref="BM87:BN89"/>
    <mergeCell ref="EA87:EB89"/>
    <mergeCell ref="EC87:ED89"/>
    <mergeCell ref="AU87:AV89"/>
    <mergeCell ref="AW87:AX89"/>
    <mergeCell ref="AM87:AR89"/>
    <mergeCell ref="AY95:AZ97"/>
    <mergeCell ref="DD82:DE86"/>
    <mergeCell ref="EA79:EB81"/>
    <mergeCell ref="EC79:ED81"/>
    <mergeCell ref="EE79:EF81"/>
    <mergeCell ref="EG79:EH81"/>
    <mergeCell ref="EI79:EJ81"/>
    <mergeCell ref="EK79:EL81"/>
    <mergeCell ref="DD79:DE81"/>
    <mergeCell ref="DF79:DG81"/>
    <mergeCell ref="DH79:DI81"/>
    <mergeCell ref="DM79:DR81"/>
    <mergeCell ref="DS79:DT81"/>
    <mergeCell ref="DU79:DV81"/>
    <mergeCell ref="CR79:CS81"/>
    <mergeCell ref="CT79:CU81"/>
    <mergeCell ref="CV79:CW81"/>
    <mergeCell ref="CX79:CY81"/>
    <mergeCell ref="CZ79:DA81"/>
    <mergeCell ref="DB79:DC81"/>
    <mergeCell ref="DL74:DL81"/>
    <mergeCell ref="DS82:EJ83"/>
    <mergeCell ref="EE87:EF89"/>
    <mergeCell ref="EG87:EH89"/>
    <mergeCell ref="EI87:EJ89"/>
    <mergeCell ref="EI95:EJ97"/>
    <mergeCell ref="CX87:CY89"/>
    <mergeCell ref="CZ87:DA89"/>
    <mergeCell ref="BG87:BH89"/>
    <mergeCell ref="EK71:EL73"/>
    <mergeCell ref="CZ71:DA73"/>
    <mergeCell ref="DB71:DC73"/>
    <mergeCell ref="CF79:CK81"/>
    <mergeCell ref="DF71:DG73"/>
    <mergeCell ref="P79:Q81"/>
    <mergeCell ref="CP95:CQ97"/>
    <mergeCell ref="BA79:BB81"/>
    <mergeCell ref="BC79:BD81"/>
    <mergeCell ref="BE79:BF81"/>
    <mergeCell ref="BG79:BH81"/>
    <mergeCell ref="AD79:AE81"/>
    <mergeCell ref="AF79:AG81"/>
    <mergeCell ref="AH79:AI81"/>
    <mergeCell ref="AM79:AR81"/>
    <mergeCell ref="AS79:AT81"/>
    <mergeCell ref="AU79:AV81"/>
    <mergeCell ref="AD82:AE86"/>
    <mergeCell ref="AF82:AI86"/>
    <mergeCell ref="AL82:AL89"/>
    <mergeCell ref="AM82:AR83"/>
    <mergeCell ref="AS82:BJ83"/>
    <mergeCell ref="BM79:BN81"/>
    <mergeCell ref="BO79:BP81"/>
    <mergeCell ref="AW79:AX81"/>
    <mergeCell ref="AY79:AZ81"/>
    <mergeCell ref="CL82:DC83"/>
    <mergeCell ref="BK90:BL94"/>
    <mergeCell ref="BM90:BP94"/>
    <mergeCell ref="CE90:CE97"/>
    <mergeCell ref="CF90:CK91"/>
    <mergeCell ref="CF95:CK97"/>
    <mergeCell ref="BI79:BJ81"/>
    <mergeCell ref="BK79:BL81"/>
    <mergeCell ref="AB79:AC81"/>
    <mergeCell ref="EM71:EN73"/>
    <mergeCell ref="EO71:EP73"/>
    <mergeCell ref="CL79:CM81"/>
    <mergeCell ref="E74:E81"/>
    <mergeCell ref="C66:D97"/>
    <mergeCell ref="DM74:DR75"/>
    <mergeCell ref="DS74:EJ75"/>
    <mergeCell ref="EK74:EL78"/>
    <mergeCell ref="EM74:EP78"/>
    <mergeCell ref="DM76:DR78"/>
    <mergeCell ref="DS76:EJ78"/>
    <mergeCell ref="DW79:DX81"/>
    <mergeCell ref="DY79:DZ81"/>
    <mergeCell ref="BK74:BL78"/>
    <mergeCell ref="BM74:BP78"/>
    <mergeCell ref="CE74:CE81"/>
    <mergeCell ref="CF74:CK75"/>
    <mergeCell ref="CL74:DC75"/>
    <mergeCell ref="DD74:DE78"/>
    <mergeCell ref="CF76:CK78"/>
    <mergeCell ref="CL76:DC78"/>
    <mergeCell ref="CN79:CO81"/>
    <mergeCell ref="CP79:CQ81"/>
    <mergeCell ref="EM79:EN81"/>
    <mergeCell ref="EO79:EP81"/>
    <mergeCell ref="EC71:ED73"/>
    <mergeCell ref="EE71:EF73"/>
    <mergeCell ref="EG71:EH73"/>
    <mergeCell ref="EI71:EJ73"/>
    <mergeCell ref="DF74:DI78"/>
    <mergeCell ref="BO87:BP89"/>
    <mergeCell ref="BQ87:BW97"/>
    <mergeCell ref="EK87:EL89"/>
    <mergeCell ref="CL95:CM97"/>
    <mergeCell ref="CN95:CO97"/>
    <mergeCell ref="EQ69:EW83"/>
    <mergeCell ref="F71:K73"/>
    <mergeCell ref="L71:M73"/>
    <mergeCell ref="N71:O73"/>
    <mergeCell ref="P71:Q73"/>
    <mergeCell ref="R71:S73"/>
    <mergeCell ref="T71:U73"/>
    <mergeCell ref="V71:W73"/>
    <mergeCell ref="X71:Y73"/>
    <mergeCell ref="Z71:AA73"/>
    <mergeCell ref="EM66:EP70"/>
    <mergeCell ref="EQ66:EW68"/>
    <mergeCell ref="F68:K70"/>
    <mergeCell ref="L68:AC70"/>
    <mergeCell ref="AM68:AR70"/>
    <mergeCell ref="AS68:BJ70"/>
    <mergeCell ref="CF68:CK70"/>
    <mergeCell ref="CL68:DC70"/>
    <mergeCell ref="DM68:DR70"/>
    <mergeCell ref="DS68:EJ70"/>
    <mergeCell ref="DF66:DI70"/>
    <mergeCell ref="DJ66:DK97"/>
    <mergeCell ref="DL66:DL73"/>
    <mergeCell ref="DM66:DR67"/>
    <mergeCell ref="CL84:DC86"/>
    <mergeCell ref="CF87:CK89"/>
    <mergeCell ref="F74:K75"/>
    <mergeCell ref="L74:AC75"/>
    <mergeCell ref="AD74:AE78"/>
    <mergeCell ref="AF74:AI78"/>
    <mergeCell ref="AL74:AL81"/>
    <mergeCell ref="AM74:AR75"/>
    <mergeCell ref="F79:K81"/>
    <mergeCell ref="L79:M81"/>
    <mergeCell ref="N79:O81"/>
    <mergeCell ref="R79:S81"/>
    <mergeCell ref="T79:U81"/>
    <mergeCell ref="V79:W81"/>
    <mergeCell ref="X79:Y81"/>
    <mergeCell ref="Z79:AA81"/>
    <mergeCell ref="AS74:BJ75"/>
    <mergeCell ref="DS66:EJ67"/>
    <mergeCell ref="EK66:EL70"/>
    <mergeCell ref="DS71:DT73"/>
    <mergeCell ref="DU71:DV73"/>
    <mergeCell ref="DW71:DX73"/>
    <mergeCell ref="DY71:DZ73"/>
    <mergeCell ref="BQ66:BW68"/>
    <mergeCell ref="CC66:CD97"/>
    <mergeCell ref="CE66:CE73"/>
    <mergeCell ref="CF66:CK67"/>
    <mergeCell ref="CL66:DC67"/>
    <mergeCell ref="DD66:DE70"/>
    <mergeCell ref="BQ69:BW83"/>
    <mergeCell ref="CT71:CU73"/>
    <mergeCell ref="CV71:CW73"/>
    <mergeCell ref="CX71:CY73"/>
    <mergeCell ref="AJ66:AK97"/>
    <mergeCell ref="CP71:CQ73"/>
    <mergeCell ref="CR71:CS73"/>
    <mergeCell ref="BC71:BD73"/>
    <mergeCell ref="DD71:DE73"/>
    <mergeCell ref="BE71:BF73"/>
    <mergeCell ref="BG71:BH73"/>
    <mergeCell ref="AL66:AL73"/>
    <mergeCell ref="AM66:AR67"/>
    <mergeCell ref="AS66:BJ67"/>
    <mergeCell ref="BK66:BL70"/>
    <mergeCell ref="BM66:BP70"/>
    <mergeCell ref="AU71:AV73"/>
    <mergeCell ref="AW71:AX73"/>
    <mergeCell ref="AM71:AR73"/>
    <mergeCell ref="AS71:AT73"/>
    <mergeCell ref="AD66:AE70"/>
    <mergeCell ref="AF66:AI70"/>
    <mergeCell ref="T63:U65"/>
    <mergeCell ref="V63:W65"/>
    <mergeCell ref="X63:Y65"/>
    <mergeCell ref="Z63:AA65"/>
    <mergeCell ref="AB63:AC65"/>
    <mergeCell ref="AD63:AE65"/>
    <mergeCell ref="AW58:BB61"/>
    <mergeCell ref="BJ58:BO61"/>
    <mergeCell ref="AW62:BB65"/>
    <mergeCell ref="BJ62:BO65"/>
    <mergeCell ref="AP59:AV65"/>
    <mergeCell ref="AB71:AC73"/>
    <mergeCell ref="AD71:AE73"/>
    <mergeCell ref="AF71:AG73"/>
    <mergeCell ref="AH71:AI73"/>
    <mergeCell ref="BI71:BJ73"/>
    <mergeCell ref="AY71:AZ73"/>
    <mergeCell ref="BA71:BB73"/>
    <mergeCell ref="BK71:BL73"/>
    <mergeCell ref="BM71:BN73"/>
    <mergeCell ref="BO71:BP73"/>
    <mergeCell ref="E66:E73"/>
    <mergeCell ref="F66:K67"/>
    <mergeCell ref="L66:AC67"/>
    <mergeCell ref="EJ54:EW57"/>
    <mergeCell ref="F58:K59"/>
    <mergeCell ref="L58:AC59"/>
    <mergeCell ref="AD58:AE62"/>
    <mergeCell ref="AF58:AI62"/>
    <mergeCell ref="AJ58:AO65"/>
    <mergeCell ref="DO53:DU57"/>
    <mergeCell ref="EC53:EI57"/>
    <mergeCell ref="M54:S57"/>
    <mergeCell ref="AA54:AF57"/>
    <mergeCell ref="AG54:AJ57"/>
    <mergeCell ref="AK54:AN57"/>
    <mergeCell ref="AV54:BB57"/>
    <mergeCell ref="BJ54:BW57"/>
    <mergeCell ref="CM54:CS57"/>
    <mergeCell ref="DA54:DF57"/>
    <mergeCell ref="F60:K62"/>
    <mergeCell ref="L60:AC62"/>
    <mergeCell ref="CF60:CK62"/>
    <mergeCell ref="CL60:DC62"/>
    <mergeCell ref="F63:K65"/>
    <mergeCell ref="L63:M65"/>
    <mergeCell ref="N63:O65"/>
    <mergeCell ref="P63:Q65"/>
    <mergeCell ref="R63:S65"/>
    <mergeCell ref="DF58:DI62"/>
    <mergeCell ref="CX63:CY65"/>
    <mergeCell ref="CZ63:DA65"/>
    <mergeCell ref="DB63:DC65"/>
    <mergeCell ref="AG49:AJ52"/>
    <mergeCell ref="AK49:AN52"/>
    <mergeCell ref="AV49:BB52"/>
    <mergeCell ref="BJ49:BW52"/>
    <mergeCell ref="CM49:CS52"/>
    <mergeCell ref="DA49:DF52"/>
    <mergeCell ref="BC48:BI52"/>
    <mergeCell ref="CC48:CC57"/>
    <mergeCell ref="CD48:CD57"/>
    <mergeCell ref="CE48:CE57"/>
    <mergeCell ref="CF48:CL52"/>
    <mergeCell ref="CT48:CZ52"/>
    <mergeCell ref="DG54:DJ57"/>
    <mergeCell ref="DK54:DN57"/>
    <mergeCell ref="DV54:EB57"/>
    <mergeCell ref="DW58:EB61"/>
    <mergeCell ref="EA71:EB73"/>
    <mergeCell ref="DD63:DE65"/>
    <mergeCell ref="DF63:DG65"/>
    <mergeCell ref="DH63:DI65"/>
    <mergeCell ref="DJ58:DO65"/>
    <mergeCell ref="AF63:AG65"/>
    <mergeCell ref="AH63:AI65"/>
    <mergeCell ref="CF63:CK65"/>
    <mergeCell ref="CL63:CM65"/>
    <mergeCell ref="CN63:CO65"/>
    <mergeCell ref="CP63:CQ65"/>
    <mergeCell ref="DH71:DI73"/>
    <mergeCell ref="DM71:DR73"/>
    <mergeCell ref="CF71:CK73"/>
    <mergeCell ref="CL71:CM73"/>
    <mergeCell ref="CN71:CO73"/>
    <mergeCell ref="CE43:CE47"/>
    <mergeCell ref="CF43:CL47"/>
    <mergeCell ref="DG49:DJ52"/>
    <mergeCell ref="DK49:DN52"/>
    <mergeCell ref="DV49:EB52"/>
    <mergeCell ref="EJ49:EW52"/>
    <mergeCell ref="DP59:DV65"/>
    <mergeCell ref="CR63:CS65"/>
    <mergeCell ref="CF58:CK59"/>
    <mergeCell ref="CL58:DC59"/>
    <mergeCell ref="DD58:DE62"/>
    <mergeCell ref="CT63:CU65"/>
    <mergeCell ref="CV63:CW65"/>
    <mergeCell ref="C48:C57"/>
    <mergeCell ref="D48:D57"/>
    <mergeCell ref="E48:E57"/>
    <mergeCell ref="F48:L52"/>
    <mergeCell ref="T48:Z52"/>
    <mergeCell ref="AO48:AU52"/>
    <mergeCell ref="CT43:CZ47"/>
    <mergeCell ref="DH43:DN47"/>
    <mergeCell ref="DV43:EB47"/>
    <mergeCell ref="F53:L57"/>
    <mergeCell ref="T53:Z57"/>
    <mergeCell ref="AO53:AU57"/>
    <mergeCell ref="BC53:BI57"/>
    <mergeCell ref="CF53:CL57"/>
    <mergeCell ref="CT53:CZ57"/>
    <mergeCell ref="DO48:DU52"/>
    <mergeCell ref="EC48:EI52"/>
    <mergeCell ref="M49:S52"/>
    <mergeCell ref="AA49:AF52"/>
    <mergeCell ref="C39:BW40"/>
    <mergeCell ref="CC39:EW40"/>
    <mergeCell ref="C41:BW42"/>
    <mergeCell ref="CC41:EW42"/>
    <mergeCell ref="C43:C47"/>
    <mergeCell ref="D43:D47"/>
    <mergeCell ref="E43:E47"/>
    <mergeCell ref="F43:L47"/>
    <mergeCell ref="T43:Z47"/>
    <mergeCell ref="AH43:AN47"/>
    <mergeCell ref="EF32:EW34"/>
    <mergeCell ref="C35:F36"/>
    <mergeCell ref="G35:BW36"/>
    <mergeCell ref="CC35:CF36"/>
    <mergeCell ref="CG35:EW36"/>
    <mergeCell ref="C37:BW38"/>
    <mergeCell ref="CC37:EW38"/>
    <mergeCell ref="DA44:DG47"/>
    <mergeCell ref="DO44:DU47"/>
    <mergeCell ref="EC44:EI47"/>
    <mergeCell ref="EQ44:EW47"/>
    <mergeCell ref="EJ43:EP47"/>
    <mergeCell ref="M44:S47"/>
    <mergeCell ref="AA44:AG47"/>
    <mergeCell ref="AO44:AU47"/>
    <mergeCell ref="BC44:BI47"/>
    <mergeCell ref="BQ44:BW47"/>
    <mergeCell ref="CM44:CS47"/>
    <mergeCell ref="AV43:BB47"/>
    <mergeCell ref="BJ43:BP47"/>
    <mergeCell ref="CC43:CC47"/>
    <mergeCell ref="CD43:CD47"/>
    <mergeCell ref="EF29:EW30"/>
    <mergeCell ref="A30:B31"/>
    <mergeCell ref="CA30:CB31"/>
    <mergeCell ref="C32:U34"/>
    <mergeCell ref="V32:AM34"/>
    <mergeCell ref="AN32:BE34"/>
    <mergeCell ref="BF32:BW34"/>
    <mergeCell ref="CC32:CU34"/>
    <mergeCell ref="CV32:DM34"/>
    <mergeCell ref="DN32:EE34"/>
    <mergeCell ref="EJ26:EN28"/>
    <mergeCell ref="EO26:ES28"/>
    <mergeCell ref="ET26:EW28"/>
    <mergeCell ref="C29:U30"/>
    <mergeCell ref="V29:AM30"/>
    <mergeCell ref="AN29:BE30"/>
    <mergeCell ref="BF29:BW30"/>
    <mergeCell ref="CC29:CU30"/>
    <mergeCell ref="CV29:DM30"/>
    <mergeCell ref="DN29:EE30"/>
    <mergeCell ref="DJ26:DN28"/>
    <mergeCell ref="DO26:DQ28"/>
    <mergeCell ref="DR26:DV28"/>
    <mergeCell ref="DW26:DY28"/>
    <mergeCell ref="DZ26:ED28"/>
    <mergeCell ref="EE26:EI28"/>
    <mergeCell ref="CG26:CJ28"/>
    <mergeCell ref="CK26:CN28"/>
    <mergeCell ref="CO26:CX28"/>
    <mergeCell ref="CY26:DC28"/>
    <mergeCell ref="DD26:DF28"/>
    <mergeCell ref="DG26:DI28"/>
    <mergeCell ref="BO26:BS28"/>
    <mergeCell ref="BT26:BW28"/>
    <mergeCell ref="CC26:CF28"/>
    <mergeCell ref="AD26:AF28"/>
    <mergeCell ref="AG26:AI28"/>
    <mergeCell ref="AJ26:AN28"/>
    <mergeCell ref="AO26:AQ28"/>
    <mergeCell ref="AR26:AV28"/>
    <mergeCell ref="AW26:AY28"/>
    <mergeCell ref="EO24:ES24"/>
    <mergeCell ref="C25:F25"/>
    <mergeCell ref="G25:J25"/>
    <mergeCell ref="CC25:CF25"/>
    <mergeCell ref="CG25:CJ25"/>
    <mergeCell ref="C26:F28"/>
    <mergeCell ref="G26:J28"/>
    <mergeCell ref="K26:N28"/>
    <mergeCell ref="O26:X28"/>
    <mergeCell ref="Y26:AC28"/>
    <mergeCell ref="K23:N24"/>
    <mergeCell ref="CK23:CN24"/>
    <mergeCell ref="Y24:AF24"/>
    <mergeCell ref="AG24:AQ24"/>
    <mergeCell ref="AR24:AY24"/>
    <mergeCell ref="BE24:BN24"/>
    <mergeCell ref="BO24:BS24"/>
    <mergeCell ref="CC22:CJ24"/>
    <mergeCell ref="CO22:CX24"/>
    <mergeCell ref="CY22:DY23"/>
    <mergeCell ref="DZ22:ED24"/>
    <mergeCell ref="EE22:ES23"/>
    <mergeCell ref="BD7:BE8"/>
    <mergeCell ref="AS11:AT15"/>
    <mergeCell ref="AU11:BA12"/>
    <mergeCell ref="CA5:CB17"/>
    <mergeCell ref="CC5:CF15"/>
    <mergeCell ref="DS9:DY10"/>
    <mergeCell ref="DZ9:EW10"/>
    <mergeCell ref="EH7:EI8"/>
    <mergeCell ref="ET22:EW24"/>
    <mergeCell ref="CY24:DF24"/>
    <mergeCell ref="DG24:DQ24"/>
    <mergeCell ref="DR24:DY24"/>
    <mergeCell ref="EE24:EN24"/>
    <mergeCell ref="DT19:EH21"/>
    <mergeCell ref="EI19:EW21"/>
    <mergeCell ref="A20:B29"/>
    <mergeCell ref="CA20:CB29"/>
    <mergeCell ref="C22:J24"/>
    <mergeCell ref="O22:X24"/>
    <mergeCell ref="Y22:AY23"/>
    <mergeCell ref="AZ22:BD24"/>
    <mergeCell ref="BE22:BS23"/>
    <mergeCell ref="BT22:BW24"/>
    <mergeCell ref="AE19:AS21"/>
    <mergeCell ref="AT19:BH21"/>
    <mergeCell ref="BI19:BW21"/>
    <mergeCell ref="CC19:CO21"/>
    <mergeCell ref="CP19:DD21"/>
    <mergeCell ref="DE19:DS21"/>
    <mergeCell ref="AZ26:BD28"/>
    <mergeCell ref="BE26:BI28"/>
    <mergeCell ref="BJ26:BN28"/>
    <mergeCell ref="DS11:DT15"/>
    <mergeCell ref="DU11:EA12"/>
    <mergeCell ref="BF7:BG8"/>
    <mergeCell ref="BH7:BI8"/>
    <mergeCell ref="BJ7:BK8"/>
    <mergeCell ref="BL7:BM8"/>
    <mergeCell ref="BN7:BO8"/>
    <mergeCell ref="BP7:BQ8"/>
    <mergeCell ref="EI16:EW17"/>
    <mergeCell ref="A18:B19"/>
    <mergeCell ref="C18:O18"/>
    <mergeCell ref="CA18:CB19"/>
    <mergeCell ref="CC18:CO18"/>
    <mergeCell ref="C19:O21"/>
    <mergeCell ref="P19:AD21"/>
    <mergeCell ref="C16:O17"/>
    <mergeCell ref="P16:AD17"/>
    <mergeCell ref="AE16:AS17"/>
    <mergeCell ref="AT16:BH17"/>
    <mergeCell ref="BI16:BW17"/>
    <mergeCell ref="CC16:CO17"/>
    <mergeCell ref="EB11:EW12"/>
    <mergeCell ref="I12:AR13"/>
    <mergeCell ref="CI12:DR13"/>
    <mergeCell ref="AU13:BW15"/>
    <mergeCell ref="DU13:EW15"/>
    <mergeCell ref="I14:AR15"/>
    <mergeCell ref="CI14:DR15"/>
    <mergeCell ref="G7:H15"/>
    <mergeCell ref="AS7:AY8"/>
    <mergeCell ref="AZ7:BA8"/>
    <mergeCell ref="BB7:BC8"/>
    <mergeCell ref="S3:T4"/>
    <mergeCell ref="U3:V4"/>
    <mergeCell ref="W3:X4"/>
    <mergeCell ref="Y3:Z4"/>
    <mergeCell ref="I10:AR11"/>
    <mergeCell ref="CI10:DR11"/>
    <mergeCell ref="I7:AR7"/>
    <mergeCell ref="DS5:DZ6"/>
    <mergeCell ref="DT16:EH17"/>
    <mergeCell ref="EA5:EW6"/>
    <mergeCell ref="DZ7:EA8"/>
    <mergeCell ref="EB7:EC8"/>
    <mergeCell ref="ED7:EE8"/>
    <mergeCell ref="EF7:EG8"/>
    <mergeCell ref="DI3:DJ4"/>
    <mergeCell ref="DK3:DU4"/>
    <mergeCell ref="DV3:EJ4"/>
    <mergeCell ref="EK3:EW4"/>
    <mergeCell ref="ET7:EU8"/>
    <mergeCell ref="EV7:EW8"/>
    <mergeCell ref="EJ7:EK8"/>
    <mergeCell ref="EL7:EM8"/>
    <mergeCell ref="EN7:EO8"/>
    <mergeCell ref="EP7:EQ8"/>
    <mergeCell ref="ER7:ES8"/>
    <mergeCell ref="BR7:BS8"/>
    <mergeCell ref="BT7:BU8"/>
    <mergeCell ref="BV7:BW8"/>
    <mergeCell ref="CG7:CH15"/>
    <mergeCell ref="CI7:DR7"/>
    <mergeCell ref="DS7:DY8"/>
    <mergeCell ref="BB11:BW12"/>
    <mergeCell ref="C58:D65"/>
    <mergeCell ref="E58:E65"/>
    <mergeCell ref="CC58:CD65"/>
    <mergeCell ref="CE58:CE65"/>
    <mergeCell ref="A5:B17"/>
    <mergeCell ref="C5:F15"/>
    <mergeCell ref="G5:K6"/>
    <mergeCell ref="L5:AR6"/>
    <mergeCell ref="AS5:AZ6"/>
    <mergeCell ref="BA5:BW6"/>
    <mergeCell ref="CW3:CX4"/>
    <mergeCell ref="CY3:CZ4"/>
    <mergeCell ref="DA3:DB4"/>
    <mergeCell ref="DC3:DD4"/>
    <mergeCell ref="DE3:DF4"/>
    <mergeCell ref="DG3:DH4"/>
    <mergeCell ref="CK3:CL4"/>
    <mergeCell ref="CM3:CN4"/>
    <mergeCell ref="CO3:CP4"/>
    <mergeCell ref="CQ3:CR4"/>
    <mergeCell ref="CS3:CT4"/>
    <mergeCell ref="CU3:CV4"/>
    <mergeCell ref="BK3:BW4"/>
    <mergeCell ref="CA3:CB4"/>
    <mergeCell ref="I8:AR9"/>
    <mergeCell ref="CI8:DR9"/>
    <mergeCell ref="AS9:AY10"/>
    <mergeCell ref="AZ9:BW10"/>
    <mergeCell ref="CP16:DD17"/>
    <mergeCell ref="DE16:DS17"/>
    <mergeCell ref="AV3:BJ4"/>
    <mergeCell ref="Q3:R4"/>
    <mergeCell ref="C176:D183"/>
    <mergeCell ref="E176:E183"/>
    <mergeCell ref="CC176:CD183"/>
    <mergeCell ref="CE176:CE183"/>
    <mergeCell ref="EL2:EW2"/>
    <mergeCell ref="A3:B4"/>
    <mergeCell ref="C3:D4"/>
    <mergeCell ref="E3:F4"/>
    <mergeCell ref="G3:H4"/>
    <mergeCell ref="I3:J4"/>
    <mergeCell ref="K3:L4"/>
    <mergeCell ref="M3:N4"/>
    <mergeCell ref="O3:P4"/>
    <mergeCell ref="D2:AJ2"/>
    <mergeCell ref="AL2:AU2"/>
    <mergeCell ref="AW2:BJ2"/>
    <mergeCell ref="BL2:BW2"/>
    <mergeCell ref="CD2:DJ2"/>
    <mergeCell ref="DL2:DU2"/>
    <mergeCell ref="CC3:CD4"/>
    <mergeCell ref="CE3:CF4"/>
    <mergeCell ref="CG3:CH4"/>
    <mergeCell ref="CI3:CJ4"/>
    <mergeCell ref="AC3:AD4"/>
    <mergeCell ref="AE3:AF4"/>
    <mergeCell ref="AG3:AH4"/>
    <mergeCell ref="AI3:AJ4"/>
    <mergeCell ref="AK3:AU4"/>
    <mergeCell ref="AA3:AB4"/>
    <mergeCell ref="DW2:EJ2"/>
    <mergeCell ref="CG5:CK6"/>
    <mergeCell ref="CL5:DR6"/>
  </mergeCells>
  <phoneticPr fontId="17"/>
  <pageMargins left="0.31496062992125984" right="0.31496062992125984" top="0.31496062992125984" bottom="0.31496062992125984" header="0" footer="0"/>
  <pageSetup paperSize="9" scale="52" fitToWidth="0" fitToHeight="0" pageOrder="overThenDown" orientation="landscape"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12D7-CB5C-4530-AFE4-B0122507E675}">
  <sheetPr codeName="Sheet2"/>
  <dimension ref="A1:BU118"/>
  <sheetViews>
    <sheetView zoomScale="98" zoomScaleNormal="98" workbookViewId="0"/>
  </sheetViews>
  <sheetFormatPr defaultRowHeight="13"/>
  <cols>
    <col min="1" max="65" width="2.6640625" style="169" customWidth="1"/>
    <col min="66" max="80" width="9.75" style="169" customWidth="1"/>
    <col min="81" max="16384" width="8.6640625" style="169"/>
  </cols>
  <sheetData>
    <row r="1" spans="2:60" ht="6.75" customHeight="1">
      <c r="M1" s="811" t="s">
        <v>709</v>
      </c>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row>
    <row r="2" spans="2:60" ht="6.75" customHeight="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row>
    <row r="3" spans="2:60" ht="6.75" customHeight="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811"/>
      <c r="AR3" s="811"/>
      <c r="AS3" s="811"/>
      <c r="AT3" s="811"/>
      <c r="AU3" s="811"/>
      <c r="AV3" s="811"/>
      <c r="AW3" s="811"/>
      <c r="AX3" s="811"/>
      <c r="AY3" s="811"/>
      <c r="AZ3" s="811"/>
    </row>
    <row r="4" spans="2:60" ht="6.75" customHeight="1" thickBot="1"/>
    <row r="5" spans="2:60" ht="6.75" customHeight="1" thickBot="1">
      <c r="B5" s="842" t="s">
        <v>347</v>
      </c>
      <c r="C5" s="842"/>
      <c r="D5" s="842"/>
      <c r="E5" s="842"/>
      <c r="F5" s="842"/>
      <c r="G5" s="842"/>
      <c r="H5" s="843" t="s">
        <v>348</v>
      </c>
      <c r="I5" s="844"/>
      <c r="J5" s="844"/>
      <c r="K5" s="844"/>
      <c r="L5" s="844"/>
      <c r="M5" s="845"/>
      <c r="N5" s="845"/>
      <c r="O5" s="845"/>
      <c r="P5" s="845"/>
      <c r="Q5" s="845"/>
      <c r="R5" s="845"/>
      <c r="S5" s="845"/>
      <c r="T5" s="845"/>
      <c r="U5" s="845"/>
      <c r="V5" s="845"/>
      <c r="W5" s="845"/>
      <c r="X5" s="845"/>
      <c r="Y5" s="845"/>
      <c r="Z5" s="843" t="s">
        <v>349</v>
      </c>
      <c r="AA5" s="844"/>
      <c r="AB5" s="844"/>
      <c r="AC5" s="844"/>
      <c r="AD5" s="844"/>
      <c r="AE5" s="846" t="s">
        <v>248</v>
      </c>
      <c r="AF5" s="847"/>
      <c r="AG5" s="847"/>
      <c r="AH5" s="847"/>
      <c r="AI5" s="847"/>
      <c r="AJ5" s="847"/>
      <c r="AK5" s="847"/>
      <c r="AL5" s="847"/>
      <c r="AM5" s="847"/>
      <c r="AN5" s="847"/>
      <c r="AO5" s="847"/>
      <c r="AP5" s="848"/>
      <c r="AQ5" s="852" t="s">
        <v>350</v>
      </c>
      <c r="AR5" s="853"/>
      <c r="AS5" s="853"/>
      <c r="AT5" s="853"/>
      <c r="AU5" s="854"/>
      <c r="AV5" s="858" t="s">
        <v>10</v>
      </c>
      <c r="AW5" s="859"/>
      <c r="AX5" s="827" t="s">
        <v>248</v>
      </c>
      <c r="AY5" s="830" t="s">
        <v>277</v>
      </c>
      <c r="AZ5" s="827" t="s">
        <v>248</v>
      </c>
      <c r="BA5" s="830" t="s">
        <v>278</v>
      </c>
      <c r="BB5" s="827" t="s">
        <v>248</v>
      </c>
      <c r="BC5" s="881" t="s">
        <v>352</v>
      </c>
      <c r="BD5" s="884" t="s">
        <v>353</v>
      </c>
      <c r="BE5" s="885"/>
      <c r="BF5" s="885"/>
      <c r="BG5" s="885"/>
      <c r="BH5" s="885"/>
    </row>
    <row r="6" spans="2:60" ht="6.75" customHeight="1" thickBot="1">
      <c r="B6" s="842"/>
      <c r="C6" s="842"/>
      <c r="D6" s="842"/>
      <c r="E6" s="842"/>
      <c r="F6" s="842"/>
      <c r="G6" s="842"/>
      <c r="H6" s="844"/>
      <c r="I6" s="844"/>
      <c r="J6" s="844"/>
      <c r="K6" s="844"/>
      <c r="L6" s="844"/>
      <c r="M6" s="845"/>
      <c r="N6" s="845"/>
      <c r="O6" s="845"/>
      <c r="P6" s="845"/>
      <c r="Q6" s="845"/>
      <c r="R6" s="845"/>
      <c r="S6" s="845"/>
      <c r="T6" s="845"/>
      <c r="U6" s="845"/>
      <c r="V6" s="845"/>
      <c r="W6" s="845"/>
      <c r="X6" s="845"/>
      <c r="Y6" s="845"/>
      <c r="Z6" s="844"/>
      <c r="AA6" s="844"/>
      <c r="AB6" s="844"/>
      <c r="AC6" s="844"/>
      <c r="AD6" s="844"/>
      <c r="AE6" s="849"/>
      <c r="AF6" s="850"/>
      <c r="AG6" s="850"/>
      <c r="AH6" s="850"/>
      <c r="AI6" s="850"/>
      <c r="AJ6" s="850"/>
      <c r="AK6" s="850"/>
      <c r="AL6" s="850"/>
      <c r="AM6" s="850"/>
      <c r="AN6" s="850"/>
      <c r="AO6" s="850"/>
      <c r="AP6" s="851"/>
      <c r="AQ6" s="855"/>
      <c r="AR6" s="856"/>
      <c r="AS6" s="856"/>
      <c r="AT6" s="856"/>
      <c r="AU6" s="857"/>
      <c r="AV6" s="860"/>
      <c r="AW6" s="861"/>
      <c r="AX6" s="828"/>
      <c r="AY6" s="831"/>
      <c r="AZ6" s="828"/>
      <c r="BA6" s="831"/>
      <c r="BB6" s="828"/>
      <c r="BC6" s="882"/>
      <c r="BD6" s="885"/>
      <c r="BE6" s="885"/>
      <c r="BF6" s="885"/>
      <c r="BG6" s="885"/>
      <c r="BH6" s="885"/>
    </row>
    <row r="7" spans="2:60" ht="6.75" customHeight="1" thickBot="1">
      <c r="B7" s="864"/>
      <c r="C7" s="865"/>
      <c r="D7" s="865"/>
      <c r="E7" s="865"/>
      <c r="F7" s="865"/>
      <c r="G7" s="808"/>
      <c r="H7" s="844"/>
      <c r="I7" s="844"/>
      <c r="J7" s="844"/>
      <c r="K7" s="844"/>
      <c r="L7" s="844"/>
      <c r="M7" s="845"/>
      <c r="N7" s="845"/>
      <c r="O7" s="845"/>
      <c r="P7" s="845"/>
      <c r="Q7" s="845"/>
      <c r="R7" s="845"/>
      <c r="S7" s="845"/>
      <c r="T7" s="845"/>
      <c r="U7" s="845"/>
      <c r="V7" s="845"/>
      <c r="W7" s="845"/>
      <c r="X7" s="845"/>
      <c r="Y7" s="845"/>
      <c r="Z7" s="844"/>
      <c r="AA7" s="844"/>
      <c r="AB7" s="844"/>
      <c r="AC7" s="844"/>
      <c r="AD7" s="844"/>
      <c r="AE7" s="886" t="s">
        <v>248</v>
      </c>
      <c r="AF7" s="887"/>
      <c r="AG7" s="887"/>
      <c r="AH7" s="887"/>
      <c r="AI7" s="887"/>
      <c r="AJ7" s="887"/>
      <c r="AK7" s="887"/>
      <c r="AL7" s="887"/>
      <c r="AM7" s="887"/>
      <c r="AN7" s="887"/>
      <c r="AO7" s="888"/>
      <c r="AP7" s="889"/>
      <c r="AQ7" s="855"/>
      <c r="AR7" s="856"/>
      <c r="AS7" s="856"/>
      <c r="AT7" s="856"/>
      <c r="AU7" s="857"/>
      <c r="AV7" s="862"/>
      <c r="AW7" s="863"/>
      <c r="AX7" s="829"/>
      <c r="AY7" s="832"/>
      <c r="AZ7" s="829"/>
      <c r="BA7" s="832"/>
      <c r="BB7" s="829"/>
      <c r="BC7" s="883"/>
      <c r="BD7" s="885"/>
      <c r="BE7" s="885"/>
      <c r="BF7" s="885"/>
      <c r="BG7" s="885"/>
      <c r="BH7" s="885"/>
    </row>
    <row r="8" spans="2:60" ht="6.75" customHeight="1" thickBot="1">
      <c r="B8" s="866"/>
      <c r="C8" s="867"/>
      <c r="D8" s="867"/>
      <c r="E8" s="867"/>
      <c r="F8" s="867"/>
      <c r="G8" s="809"/>
      <c r="H8" s="844"/>
      <c r="I8" s="844"/>
      <c r="J8" s="844"/>
      <c r="K8" s="844"/>
      <c r="L8" s="844"/>
      <c r="M8" s="845"/>
      <c r="N8" s="845"/>
      <c r="O8" s="845"/>
      <c r="P8" s="845"/>
      <c r="Q8" s="845"/>
      <c r="R8" s="845"/>
      <c r="S8" s="845"/>
      <c r="T8" s="845"/>
      <c r="U8" s="845"/>
      <c r="V8" s="845"/>
      <c r="W8" s="845"/>
      <c r="X8" s="845"/>
      <c r="Y8" s="845"/>
      <c r="Z8" s="844"/>
      <c r="AA8" s="844"/>
      <c r="AB8" s="844"/>
      <c r="AC8" s="844"/>
      <c r="AD8" s="844"/>
      <c r="AE8" s="886"/>
      <c r="AF8" s="887"/>
      <c r="AG8" s="887"/>
      <c r="AH8" s="887"/>
      <c r="AI8" s="887"/>
      <c r="AJ8" s="887"/>
      <c r="AK8" s="887"/>
      <c r="AL8" s="887"/>
      <c r="AM8" s="887"/>
      <c r="AN8" s="887"/>
      <c r="AO8" s="888"/>
      <c r="AP8" s="889"/>
      <c r="AQ8" s="855" t="s">
        <v>354</v>
      </c>
      <c r="AR8" s="856"/>
      <c r="AS8" s="856"/>
      <c r="AT8" s="856"/>
      <c r="AU8" s="857"/>
      <c r="AV8" s="890"/>
      <c r="AW8" s="865"/>
      <c r="AX8" s="865"/>
      <c r="AY8" s="865"/>
      <c r="AZ8" s="865"/>
      <c r="BA8" s="865"/>
      <c r="BB8" s="865"/>
      <c r="BC8" s="891"/>
      <c r="BD8" s="885"/>
      <c r="BE8" s="885"/>
      <c r="BF8" s="885"/>
      <c r="BG8" s="885"/>
      <c r="BH8" s="885"/>
    </row>
    <row r="9" spans="2:60" ht="6.75" customHeight="1">
      <c r="B9" s="866"/>
      <c r="C9" s="867"/>
      <c r="D9" s="867"/>
      <c r="E9" s="867"/>
      <c r="F9" s="867"/>
      <c r="G9" s="809"/>
      <c r="H9" s="844"/>
      <c r="I9" s="844"/>
      <c r="J9" s="844"/>
      <c r="K9" s="844"/>
      <c r="L9" s="844"/>
      <c r="M9" s="845"/>
      <c r="N9" s="845"/>
      <c r="O9" s="845"/>
      <c r="P9" s="845"/>
      <c r="Q9" s="845"/>
      <c r="R9" s="845"/>
      <c r="S9" s="845"/>
      <c r="T9" s="845"/>
      <c r="U9" s="845"/>
      <c r="V9" s="845"/>
      <c r="W9" s="845"/>
      <c r="X9" s="845"/>
      <c r="Y9" s="845"/>
      <c r="Z9" s="844"/>
      <c r="AA9" s="844"/>
      <c r="AB9" s="844"/>
      <c r="AC9" s="844"/>
      <c r="AD9" s="844"/>
      <c r="AE9" s="886"/>
      <c r="AF9" s="887"/>
      <c r="AG9" s="887"/>
      <c r="AH9" s="887"/>
      <c r="AI9" s="887"/>
      <c r="AJ9" s="887"/>
      <c r="AK9" s="887"/>
      <c r="AL9" s="887"/>
      <c r="AM9" s="887"/>
      <c r="AN9" s="887"/>
      <c r="AO9" s="888"/>
      <c r="AP9" s="889"/>
      <c r="AQ9" s="855"/>
      <c r="AR9" s="856"/>
      <c r="AS9" s="856"/>
      <c r="AT9" s="856"/>
      <c r="AU9" s="857"/>
      <c r="AV9" s="892"/>
      <c r="AW9" s="867"/>
      <c r="AX9" s="867"/>
      <c r="AY9" s="867"/>
      <c r="AZ9" s="867"/>
      <c r="BA9" s="867"/>
      <c r="BB9" s="867"/>
      <c r="BC9" s="893"/>
      <c r="BD9" s="885"/>
      <c r="BE9" s="885"/>
      <c r="BF9" s="885"/>
      <c r="BG9" s="885"/>
      <c r="BH9" s="885"/>
    </row>
    <row r="10" spans="2:60" ht="6.75" customHeight="1">
      <c r="B10" s="866"/>
      <c r="C10" s="867"/>
      <c r="D10" s="867"/>
      <c r="E10" s="867"/>
      <c r="F10" s="867"/>
      <c r="G10" s="809"/>
      <c r="H10" s="868" t="s">
        <v>355</v>
      </c>
      <c r="I10" s="869"/>
      <c r="J10" s="869"/>
      <c r="K10" s="869"/>
      <c r="L10" s="869"/>
      <c r="M10" s="910" t="s">
        <v>356</v>
      </c>
      <c r="N10" s="910"/>
      <c r="O10" s="910"/>
      <c r="P10" s="910"/>
      <c r="Q10" s="910"/>
      <c r="R10" s="910"/>
      <c r="S10" s="910"/>
      <c r="T10" s="910"/>
      <c r="U10" s="910"/>
      <c r="V10" s="910"/>
      <c r="W10" s="910"/>
      <c r="X10" s="910"/>
      <c r="Y10" s="910"/>
      <c r="Z10" s="869" t="s">
        <v>357</v>
      </c>
      <c r="AA10" s="869"/>
      <c r="AB10" s="869"/>
      <c r="AC10" s="869"/>
      <c r="AD10" s="869"/>
      <c r="AE10" s="170"/>
      <c r="AF10" s="171"/>
      <c r="AG10" s="171"/>
      <c r="AH10" s="171"/>
      <c r="AI10" s="171"/>
      <c r="AJ10" s="171"/>
      <c r="AK10" s="171"/>
      <c r="AL10" s="171"/>
      <c r="AM10" s="171"/>
      <c r="AN10" s="171"/>
      <c r="AO10" s="171"/>
      <c r="AP10" s="172"/>
      <c r="AQ10" s="855"/>
      <c r="AR10" s="856"/>
      <c r="AS10" s="856"/>
      <c r="AT10" s="856"/>
      <c r="AU10" s="857"/>
      <c r="AV10" s="894"/>
      <c r="AW10" s="895"/>
      <c r="AX10" s="895"/>
      <c r="AY10" s="895"/>
      <c r="AZ10" s="895"/>
      <c r="BA10" s="895"/>
      <c r="BB10" s="895"/>
      <c r="BC10" s="880"/>
      <c r="BD10" s="877" t="s">
        <v>358</v>
      </c>
      <c r="BE10" s="878" t="s">
        <v>359</v>
      </c>
      <c r="BF10" s="879"/>
      <c r="BG10" s="879"/>
      <c r="BH10" s="880" t="s">
        <v>360</v>
      </c>
    </row>
    <row r="11" spans="2:60" ht="6.75" customHeight="1">
      <c r="B11" s="912" t="s">
        <v>361</v>
      </c>
      <c r="C11" s="913"/>
      <c r="D11" s="913"/>
      <c r="E11" s="913"/>
      <c r="F11" s="913"/>
      <c r="G11" s="914"/>
      <c r="H11" s="868"/>
      <c r="I11" s="869"/>
      <c r="J11" s="869"/>
      <c r="K11" s="869"/>
      <c r="L11" s="869"/>
      <c r="M11" s="173"/>
      <c r="N11" s="174"/>
      <c r="O11" s="175"/>
      <c r="P11" s="175"/>
      <c r="Q11" s="176"/>
      <c r="R11" s="174"/>
      <c r="S11" s="175"/>
      <c r="T11" s="175"/>
      <c r="U11" s="176"/>
      <c r="V11" s="174"/>
      <c r="W11" s="175"/>
      <c r="X11" s="175"/>
      <c r="Y11" s="176"/>
      <c r="Z11" s="869"/>
      <c r="AA11" s="869"/>
      <c r="AB11" s="869"/>
      <c r="AC11" s="869"/>
      <c r="AD11" s="869"/>
      <c r="AE11" s="177"/>
      <c r="AF11" s="178"/>
      <c r="AG11" s="178"/>
      <c r="AH11" s="179"/>
      <c r="AI11" s="178"/>
      <c r="AJ11" s="178"/>
      <c r="AK11" s="178"/>
      <c r="AL11" s="179"/>
      <c r="AM11" s="178"/>
      <c r="AN11" s="178"/>
      <c r="AO11" s="178"/>
      <c r="AP11" s="179"/>
      <c r="AQ11" s="855" t="s">
        <v>362</v>
      </c>
      <c r="AR11" s="856"/>
      <c r="AS11" s="856"/>
      <c r="AT11" s="856"/>
      <c r="AU11" s="857"/>
      <c r="AV11" s="867"/>
      <c r="AW11" s="867"/>
      <c r="AX11" s="867"/>
      <c r="AY11" s="867"/>
      <c r="AZ11" s="867"/>
      <c r="BA11" s="867"/>
      <c r="BB11" s="867"/>
      <c r="BC11" s="893"/>
      <c r="BD11" s="877"/>
      <c r="BE11" s="878"/>
      <c r="BF11" s="879"/>
      <c r="BG11" s="879"/>
      <c r="BH11" s="880"/>
    </row>
    <row r="12" spans="2:60" ht="6.75" customHeight="1">
      <c r="B12" s="915"/>
      <c r="C12" s="916"/>
      <c r="D12" s="916"/>
      <c r="E12" s="916"/>
      <c r="F12" s="916"/>
      <c r="G12" s="917"/>
      <c r="H12" s="869"/>
      <c r="I12" s="869"/>
      <c r="J12" s="869"/>
      <c r="K12" s="869"/>
      <c r="L12" s="869"/>
      <c r="M12" s="918"/>
      <c r="N12" s="812"/>
      <c r="O12" s="813"/>
      <c r="P12" s="813"/>
      <c r="Q12" s="814"/>
      <c r="R12" s="812"/>
      <c r="S12" s="813"/>
      <c r="T12" s="813"/>
      <c r="U12" s="814"/>
      <c r="V12" s="812"/>
      <c r="W12" s="813"/>
      <c r="X12" s="813"/>
      <c r="Y12" s="814"/>
      <c r="Z12" s="869"/>
      <c r="AA12" s="869"/>
      <c r="AB12" s="869"/>
      <c r="AC12" s="869"/>
      <c r="AD12" s="869"/>
      <c r="AE12" s="834"/>
      <c r="AF12" s="833"/>
      <c r="AG12" s="833"/>
      <c r="AH12" s="872"/>
      <c r="AI12" s="876"/>
      <c r="AJ12" s="833"/>
      <c r="AK12" s="833"/>
      <c r="AL12" s="872"/>
      <c r="AM12" s="834"/>
      <c r="AN12" s="833"/>
      <c r="AO12" s="833"/>
      <c r="AP12" s="872"/>
      <c r="AQ12" s="855"/>
      <c r="AR12" s="856"/>
      <c r="AS12" s="856"/>
      <c r="AT12" s="856"/>
      <c r="AU12" s="857"/>
      <c r="AV12" s="867"/>
      <c r="AW12" s="867"/>
      <c r="AX12" s="867"/>
      <c r="AY12" s="867"/>
      <c r="AZ12" s="867"/>
      <c r="BA12" s="867"/>
      <c r="BB12" s="867"/>
      <c r="BC12" s="893"/>
      <c r="BD12" s="877"/>
      <c r="BE12" s="879"/>
      <c r="BF12" s="879"/>
      <c r="BG12" s="879"/>
      <c r="BH12" s="880"/>
    </row>
    <row r="13" spans="2:60" ht="6.75" customHeight="1">
      <c r="B13" s="866"/>
      <c r="C13" s="867"/>
      <c r="D13" s="867"/>
      <c r="E13" s="867"/>
      <c r="F13" s="867"/>
      <c r="G13" s="809"/>
      <c r="H13" s="869"/>
      <c r="I13" s="869"/>
      <c r="J13" s="869"/>
      <c r="K13" s="869"/>
      <c r="L13" s="869"/>
      <c r="M13" s="918"/>
      <c r="N13" s="812"/>
      <c r="O13" s="813"/>
      <c r="P13" s="813"/>
      <c r="Q13" s="814"/>
      <c r="R13" s="812"/>
      <c r="S13" s="813"/>
      <c r="T13" s="813"/>
      <c r="U13" s="814"/>
      <c r="V13" s="812"/>
      <c r="W13" s="813"/>
      <c r="X13" s="813"/>
      <c r="Y13" s="814"/>
      <c r="Z13" s="869"/>
      <c r="AA13" s="869"/>
      <c r="AB13" s="869"/>
      <c r="AC13" s="869"/>
      <c r="AD13" s="869"/>
      <c r="AE13" s="834"/>
      <c r="AF13" s="833"/>
      <c r="AG13" s="833"/>
      <c r="AH13" s="872"/>
      <c r="AI13" s="876"/>
      <c r="AJ13" s="833"/>
      <c r="AK13" s="833"/>
      <c r="AL13" s="872"/>
      <c r="AM13" s="834"/>
      <c r="AN13" s="833"/>
      <c r="AO13" s="833"/>
      <c r="AP13" s="872"/>
      <c r="AQ13" s="855"/>
      <c r="AR13" s="856"/>
      <c r="AS13" s="856"/>
      <c r="AT13" s="856"/>
      <c r="AU13" s="857"/>
      <c r="AV13" s="867"/>
      <c r="AW13" s="867"/>
      <c r="AX13" s="867"/>
      <c r="AY13" s="867"/>
      <c r="AZ13" s="867"/>
      <c r="BA13" s="867"/>
      <c r="BB13" s="867"/>
      <c r="BC13" s="893"/>
      <c r="BD13" s="877"/>
      <c r="BE13" s="879"/>
      <c r="BF13" s="879"/>
      <c r="BG13" s="879"/>
      <c r="BH13" s="880"/>
    </row>
    <row r="14" spans="2:60" ht="6.75" customHeight="1" thickBot="1">
      <c r="B14" s="866"/>
      <c r="C14" s="867"/>
      <c r="D14" s="867"/>
      <c r="E14" s="867"/>
      <c r="F14" s="867"/>
      <c r="G14" s="809"/>
      <c r="H14" s="873" t="s">
        <v>363</v>
      </c>
      <c r="I14" s="874"/>
      <c r="J14" s="874"/>
      <c r="K14" s="874"/>
      <c r="L14" s="874"/>
      <c r="M14" s="875"/>
      <c r="N14" s="875"/>
      <c r="O14" s="875"/>
      <c r="P14" s="875"/>
      <c r="Q14" s="875"/>
      <c r="R14" s="875"/>
      <c r="S14" s="875"/>
      <c r="T14" s="875"/>
      <c r="U14" s="875"/>
      <c r="V14" s="875"/>
      <c r="W14" s="875"/>
      <c r="X14" s="875"/>
      <c r="Y14" s="875"/>
      <c r="Z14" s="873" t="s">
        <v>364</v>
      </c>
      <c r="AA14" s="874"/>
      <c r="AB14" s="874"/>
      <c r="AC14" s="874"/>
      <c r="AD14" s="874"/>
      <c r="AE14" s="911" t="s">
        <v>720</v>
      </c>
      <c r="AF14" s="778"/>
      <c r="AG14" s="778"/>
      <c r="AH14" s="778" t="s">
        <v>248</v>
      </c>
      <c r="AI14" s="778"/>
      <c r="AJ14" s="284" t="s">
        <v>721</v>
      </c>
      <c r="AK14" s="778" t="s">
        <v>248</v>
      </c>
      <c r="AL14" s="778"/>
      <c r="AM14" s="778"/>
      <c r="AN14" s="284" t="s">
        <v>722</v>
      </c>
      <c r="AO14" s="284"/>
      <c r="AP14" s="284"/>
      <c r="AQ14" s="284"/>
      <c r="AR14" s="284"/>
      <c r="AS14" s="284"/>
      <c r="AT14" s="284"/>
      <c r="AU14" s="284"/>
      <c r="AV14" s="284"/>
      <c r="AW14" s="285"/>
      <c r="AX14" s="896" t="s">
        <v>365</v>
      </c>
      <c r="AY14" s="897"/>
      <c r="AZ14" s="897"/>
      <c r="BA14" s="897" t="s">
        <v>366</v>
      </c>
      <c r="BB14" s="897"/>
      <c r="BC14" s="900"/>
      <c r="BD14" s="877"/>
      <c r="BE14" s="879"/>
      <c r="BF14" s="879"/>
      <c r="BG14" s="879"/>
      <c r="BH14" s="880"/>
    </row>
    <row r="15" spans="2:60" ht="6.75" customHeight="1" thickBot="1">
      <c r="B15" s="866"/>
      <c r="C15" s="867"/>
      <c r="D15" s="867"/>
      <c r="E15" s="867"/>
      <c r="F15" s="867"/>
      <c r="G15" s="809"/>
      <c r="H15" s="874"/>
      <c r="I15" s="874"/>
      <c r="J15" s="874"/>
      <c r="K15" s="874"/>
      <c r="L15" s="874"/>
      <c r="M15" s="875"/>
      <c r="N15" s="875"/>
      <c r="O15" s="875"/>
      <c r="P15" s="875"/>
      <c r="Q15" s="875"/>
      <c r="R15" s="875"/>
      <c r="S15" s="875"/>
      <c r="T15" s="875"/>
      <c r="U15" s="875"/>
      <c r="V15" s="875"/>
      <c r="W15" s="875"/>
      <c r="X15" s="875"/>
      <c r="Y15" s="875"/>
      <c r="Z15" s="874"/>
      <c r="AA15" s="874"/>
      <c r="AB15" s="874"/>
      <c r="AC15" s="874"/>
      <c r="AD15" s="874"/>
      <c r="AE15" s="903" t="s">
        <v>248</v>
      </c>
      <c r="AF15" s="904"/>
      <c r="AG15" s="904"/>
      <c r="AH15" s="904"/>
      <c r="AI15" s="904"/>
      <c r="AJ15" s="904"/>
      <c r="AK15" s="904"/>
      <c r="AL15" s="904"/>
      <c r="AM15" s="904"/>
      <c r="AN15" s="904"/>
      <c r="AO15" s="904"/>
      <c r="AP15" s="904"/>
      <c r="AQ15" s="904"/>
      <c r="AR15" s="904"/>
      <c r="AS15" s="904"/>
      <c r="AT15" s="904"/>
      <c r="AU15" s="904"/>
      <c r="AV15" s="904"/>
      <c r="AW15" s="905"/>
      <c r="AX15" s="898"/>
      <c r="AY15" s="898"/>
      <c r="AZ15" s="898"/>
      <c r="BA15" s="898"/>
      <c r="BB15" s="898"/>
      <c r="BC15" s="901"/>
      <c r="BD15" s="909"/>
      <c r="BE15" s="909"/>
      <c r="BF15" s="909"/>
      <c r="BG15" s="909"/>
      <c r="BH15" s="909"/>
    </row>
    <row r="16" spans="2:60" ht="6.75" customHeight="1" thickBot="1">
      <c r="B16" s="870" t="s">
        <v>367</v>
      </c>
      <c r="C16" s="870"/>
      <c r="D16" s="870"/>
      <c r="E16" s="870"/>
      <c r="F16" s="870"/>
      <c r="G16" s="870"/>
      <c r="H16" s="874"/>
      <c r="I16" s="874"/>
      <c r="J16" s="874"/>
      <c r="K16" s="874"/>
      <c r="L16" s="874"/>
      <c r="M16" s="875"/>
      <c r="N16" s="875"/>
      <c r="O16" s="875"/>
      <c r="P16" s="875"/>
      <c r="Q16" s="875"/>
      <c r="R16" s="875"/>
      <c r="S16" s="875"/>
      <c r="T16" s="875"/>
      <c r="U16" s="875"/>
      <c r="V16" s="875"/>
      <c r="W16" s="875"/>
      <c r="X16" s="875"/>
      <c r="Y16" s="875"/>
      <c r="Z16" s="874"/>
      <c r="AA16" s="874"/>
      <c r="AB16" s="874"/>
      <c r="AC16" s="874"/>
      <c r="AD16" s="874"/>
      <c r="AE16" s="903"/>
      <c r="AF16" s="904"/>
      <c r="AG16" s="904"/>
      <c r="AH16" s="904"/>
      <c r="AI16" s="904"/>
      <c r="AJ16" s="904"/>
      <c r="AK16" s="904"/>
      <c r="AL16" s="904"/>
      <c r="AM16" s="904"/>
      <c r="AN16" s="904"/>
      <c r="AO16" s="904"/>
      <c r="AP16" s="904"/>
      <c r="AQ16" s="904"/>
      <c r="AR16" s="904"/>
      <c r="AS16" s="904"/>
      <c r="AT16" s="904"/>
      <c r="AU16" s="904"/>
      <c r="AV16" s="904"/>
      <c r="AW16" s="905"/>
      <c r="AX16" s="898"/>
      <c r="AY16" s="898"/>
      <c r="AZ16" s="898"/>
      <c r="BA16" s="898"/>
      <c r="BB16" s="898"/>
      <c r="BC16" s="901"/>
      <c r="BD16" s="909"/>
      <c r="BE16" s="909"/>
      <c r="BF16" s="909"/>
      <c r="BG16" s="909"/>
      <c r="BH16" s="909"/>
    </row>
    <row r="17" spans="2:73" ht="6.75" customHeight="1" thickBot="1">
      <c r="B17" s="870"/>
      <c r="C17" s="870"/>
      <c r="D17" s="870"/>
      <c r="E17" s="870"/>
      <c r="F17" s="870"/>
      <c r="G17" s="870"/>
      <c r="H17" s="874"/>
      <c r="I17" s="874"/>
      <c r="J17" s="874"/>
      <c r="K17" s="874"/>
      <c r="L17" s="874"/>
      <c r="M17" s="875"/>
      <c r="N17" s="875"/>
      <c r="O17" s="875"/>
      <c r="P17" s="875"/>
      <c r="Q17" s="875"/>
      <c r="R17" s="875"/>
      <c r="S17" s="875"/>
      <c r="T17" s="875"/>
      <c r="U17" s="875"/>
      <c r="V17" s="875"/>
      <c r="W17" s="875"/>
      <c r="X17" s="875"/>
      <c r="Y17" s="875"/>
      <c r="Z17" s="874"/>
      <c r="AA17" s="874"/>
      <c r="AB17" s="874"/>
      <c r="AC17" s="874"/>
      <c r="AD17" s="874"/>
      <c r="AE17" s="906"/>
      <c r="AF17" s="907"/>
      <c r="AG17" s="907"/>
      <c r="AH17" s="907"/>
      <c r="AI17" s="907"/>
      <c r="AJ17" s="907"/>
      <c r="AK17" s="907"/>
      <c r="AL17" s="907"/>
      <c r="AM17" s="907"/>
      <c r="AN17" s="907"/>
      <c r="AO17" s="907"/>
      <c r="AP17" s="907"/>
      <c r="AQ17" s="907"/>
      <c r="AR17" s="907"/>
      <c r="AS17" s="907"/>
      <c r="AT17" s="907"/>
      <c r="AU17" s="907"/>
      <c r="AV17" s="907"/>
      <c r="AW17" s="908"/>
      <c r="AX17" s="899"/>
      <c r="AY17" s="899"/>
      <c r="AZ17" s="899"/>
      <c r="BA17" s="899"/>
      <c r="BB17" s="899"/>
      <c r="BC17" s="902"/>
      <c r="BD17" s="909"/>
      <c r="BE17" s="909"/>
      <c r="BF17" s="909"/>
      <c r="BG17" s="909"/>
      <c r="BH17" s="909"/>
    </row>
    <row r="18" spans="2:73" ht="6.75" customHeight="1">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row>
    <row r="19" spans="2:73" ht="6.75" customHeight="1">
      <c r="B19" s="871" t="s">
        <v>368</v>
      </c>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838"/>
      <c r="BH19" s="838"/>
    </row>
    <row r="20" spans="2:73" ht="6.75" customHeight="1">
      <c r="B20" s="838"/>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838"/>
      <c r="AO20" s="838"/>
      <c r="AP20" s="838"/>
      <c r="AQ20" s="838"/>
      <c r="AR20" s="838"/>
      <c r="AS20" s="838"/>
      <c r="AT20" s="838"/>
      <c r="AU20" s="838"/>
      <c r="AV20" s="838"/>
      <c r="AW20" s="838"/>
      <c r="AX20" s="838"/>
      <c r="AY20" s="838"/>
      <c r="AZ20" s="838"/>
      <c r="BA20" s="838"/>
      <c r="BB20" s="838"/>
      <c r="BC20" s="838"/>
      <c r="BD20" s="838"/>
      <c r="BE20" s="838"/>
      <c r="BF20" s="838"/>
      <c r="BG20" s="838"/>
      <c r="BH20" s="838"/>
    </row>
    <row r="21" spans="2:73" ht="6.75" customHeight="1" thickBot="1">
      <c r="B21" s="180"/>
      <c r="C21" s="181"/>
      <c r="D21" s="181"/>
      <c r="E21" s="181"/>
      <c r="F21" s="181"/>
      <c r="G21" s="181"/>
      <c r="H21" s="181"/>
      <c r="I21" s="180"/>
      <c r="J21" s="180"/>
      <c r="K21" s="180"/>
      <c r="L21" s="180"/>
      <c r="M21" s="180"/>
      <c r="N21" s="180"/>
      <c r="O21" s="180"/>
      <c r="P21" s="180"/>
      <c r="Q21" s="180"/>
      <c r="R21" s="180"/>
      <c r="S21" s="180"/>
      <c r="T21" s="181"/>
      <c r="U21" s="180"/>
      <c r="V21" s="181"/>
      <c r="W21" s="180"/>
      <c r="X21" s="180"/>
      <c r="Y21" s="180"/>
      <c r="Z21" s="180"/>
      <c r="AA21" s="180"/>
      <c r="AB21" s="180"/>
      <c r="AC21" s="181"/>
      <c r="AD21" s="180"/>
      <c r="AE21" s="180"/>
      <c r="AF21" s="180"/>
      <c r="AG21" s="180"/>
      <c r="AH21" s="181"/>
      <c r="AI21" s="180"/>
      <c r="AJ21" s="180"/>
      <c r="AK21" s="180"/>
      <c r="AL21" s="181"/>
      <c r="AM21" s="180"/>
      <c r="AN21" s="180"/>
      <c r="AO21" s="180"/>
      <c r="AP21" s="180"/>
      <c r="AQ21" s="180"/>
      <c r="AR21" s="180"/>
      <c r="AS21" s="180"/>
      <c r="AT21" s="180"/>
      <c r="AU21" s="180"/>
      <c r="AV21" s="180"/>
      <c r="AW21" s="180"/>
      <c r="AX21" s="180"/>
      <c r="AY21" s="180"/>
      <c r="AZ21" s="181"/>
      <c r="BA21" s="180"/>
      <c r="BB21" s="181"/>
      <c r="BC21" s="180"/>
      <c r="BD21" s="180"/>
      <c r="BE21" s="180"/>
      <c r="BF21" s="180"/>
      <c r="BG21" s="180"/>
      <c r="BH21" s="180"/>
    </row>
    <row r="22" spans="2:73" ht="6.75" customHeight="1" thickBot="1">
      <c r="B22" s="1012" t="s">
        <v>369</v>
      </c>
      <c r="C22" s="844" t="s">
        <v>370</v>
      </c>
      <c r="D22" s="844"/>
      <c r="E22" s="844"/>
      <c r="F22" s="844"/>
      <c r="G22" s="844"/>
      <c r="H22" s="1014" t="s">
        <v>371</v>
      </c>
      <c r="I22" s="1015"/>
      <c r="J22" s="1015"/>
      <c r="K22" s="1015"/>
      <c r="L22" s="1015"/>
      <c r="M22" s="1015"/>
      <c r="N22" s="1015"/>
      <c r="O22" s="1016"/>
      <c r="P22" s="835" t="s">
        <v>267</v>
      </c>
      <c r="Q22" s="792"/>
      <c r="R22" s="792"/>
      <c r="S22" s="792"/>
      <c r="T22" s="792"/>
      <c r="U22" s="792"/>
      <c r="V22" s="792"/>
      <c r="W22" s="792"/>
      <c r="X22" s="792"/>
      <c r="Y22" s="792"/>
      <c r="Z22" s="792"/>
      <c r="AA22" s="793"/>
      <c r="AB22" s="791" t="s">
        <v>712</v>
      </c>
      <c r="AC22" s="792"/>
      <c r="AD22" s="792"/>
      <c r="AE22" s="792"/>
      <c r="AF22" s="792"/>
      <c r="AG22" s="793"/>
      <c r="AH22" s="791" t="s">
        <v>711</v>
      </c>
      <c r="AI22" s="797"/>
      <c r="AJ22" s="797"/>
      <c r="AK22" s="797"/>
      <c r="AL22" s="797"/>
      <c r="AM22" s="797"/>
      <c r="AN22" s="798"/>
      <c r="AO22" s="932" t="s">
        <v>372</v>
      </c>
      <c r="AP22" s="933"/>
      <c r="AQ22" s="933"/>
      <c r="AR22" s="933"/>
      <c r="AS22" s="933"/>
      <c r="AT22" s="933"/>
      <c r="AU22" s="933"/>
      <c r="AV22" s="933"/>
      <c r="AW22" s="933"/>
      <c r="AX22" s="933"/>
      <c r="AY22" s="933"/>
      <c r="AZ22" s="933"/>
      <c r="BA22" s="934"/>
      <c r="BB22" s="935" t="s">
        <v>373</v>
      </c>
      <c r="BC22" s="935"/>
      <c r="BD22" s="935"/>
      <c r="BE22" s="935"/>
      <c r="BF22" s="935"/>
      <c r="BG22" s="935"/>
      <c r="BH22" s="935"/>
      <c r="BI22" s="936" t="s">
        <v>374</v>
      </c>
      <c r="BJ22" s="936" t="s">
        <v>375</v>
      </c>
      <c r="BK22" s="937" t="s">
        <v>376</v>
      </c>
      <c r="BL22" s="919" t="s">
        <v>377</v>
      </c>
      <c r="BM22" s="919" t="s">
        <v>378</v>
      </c>
    </row>
    <row r="23" spans="2:73" ht="6.75" customHeight="1" thickBot="1">
      <c r="B23" s="1012"/>
      <c r="C23" s="844"/>
      <c r="D23" s="844"/>
      <c r="E23" s="844"/>
      <c r="F23" s="844"/>
      <c r="G23" s="844"/>
      <c r="H23" s="785"/>
      <c r="I23" s="786"/>
      <c r="J23" s="786"/>
      <c r="K23" s="786"/>
      <c r="L23" s="786"/>
      <c r="M23" s="786"/>
      <c r="N23" s="786"/>
      <c r="O23" s="787"/>
      <c r="P23" s="794"/>
      <c r="Q23" s="795"/>
      <c r="R23" s="795"/>
      <c r="S23" s="795"/>
      <c r="T23" s="795"/>
      <c r="U23" s="795"/>
      <c r="V23" s="795"/>
      <c r="W23" s="795"/>
      <c r="X23" s="795"/>
      <c r="Y23" s="795"/>
      <c r="Z23" s="795"/>
      <c r="AA23" s="796"/>
      <c r="AB23" s="794"/>
      <c r="AC23" s="795"/>
      <c r="AD23" s="795"/>
      <c r="AE23" s="795"/>
      <c r="AF23" s="795"/>
      <c r="AG23" s="796"/>
      <c r="AH23" s="799"/>
      <c r="AI23" s="800"/>
      <c r="AJ23" s="800"/>
      <c r="AK23" s="800"/>
      <c r="AL23" s="800"/>
      <c r="AM23" s="800"/>
      <c r="AN23" s="801"/>
      <c r="AO23" s="892"/>
      <c r="AP23" s="867"/>
      <c r="AQ23" s="867"/>
      <c r="AR23" s="867"/>
      <c r="AS23" s="867"/>
      <c r="AT23" s="867"/>
      <c r="AU23" s="867"/>
      <c r="AV23" s="867"/>
      <c r="AW23" s="867"/>
      <c r="AX23" s="867"/>
      <c r="AY23" s="867"/>
      <c r="AZ23" s="867"/>
      <c r="BA23" s="809"/>
      <c r="BB23" s="935"/>
      <c r="BC23" s="935"/>
      <c r="BD23" s="935"/>
      <c r="BE23" s="935"/>
      <c r="BF23" s="935"/>
      <c r="BG23" s="935"/>
      <c r="BH23" s="935"/>
      <c r="BI23" s="936"/>
      <c r="BJ23" s="936"/>
      <c r="BK23" s="936"/>
      <c r="BL23" s="920"/>
      <c r="BM23" s="920"/>
    </row>
    <row r="24" spans="2:73" ht="6.75" customHeight="1" thickBot="1">
      <c r="B24" s="1012"/>
      <c r="C24" s="844"/>
      <c r="D24" s="844"/>
      <c r="E24" s="844"/>
      <c r="F24" s="844"/>
      <c r="G24" s="844"/>
      <c r="H24" s="785"/>
      <c r="I24" s="786"/>
      <c r="J24" s="786"/>
      <c r="K24" s="786"/>
      <c r="L24" s="786"/>
      <c r="M24" s="786"/>
      <c r="N24" s="786"/>
      <c r="O24" s="787"/>
      <c r="P24" s="794"/>
      <c r="Q24" s="795"/>
      <c r="R24" s="795"/>
      <c r="S24" s="795"/>
      <c r="T24" s="795"/>
      <c r="U24" s="795"/>
      <c r="V24" s="795"/>
      <c r="W24" s="795"/>
      <c r="X24" s="795"/>
      <c r="Y24" s="795"/>
      <c r="Z24" s="795"/>
      <c r="AA24" s="796"/>
      <c r="AB24" s="794"/>
      <c r="AC24" s="795"/>
      <c r="AD24" s="795"/>
      <c r="AE24" s="795"/>
      <c r="AF24" s="795"/>
      <c r="AG24" s="796"/>
      <c r="AH24" s="799"/>
      <c r="AI24" s="800"/>
      <c r="AJ24" s="800"/>
      <c r="AK24" s="800"/>
      <c r="AL24" s="800"/>
      <c r="AM24" s="800"/>
      <c r="AN24" s="801"/>
      <c r="AO24" s="892"/>
      <c r="AP24" s="867"/>
      <c r="AQ24" s="867"/>
      <c r="AR24" s="867"/>
      <c r="AS24" s="867"/>
      <c r="AT24" s="867"/>
      <c r="AU24" s="867"/>
      <c r="AV24" s="867"/>
      <c r="AW24" s="867"/>
      <c r="AX24" s="867"/>
      <c r="AY24" s="867"/>
      <c r="AZ24" s="867"/>
      <c r="BA24" s="809"/>
      <c r="BB24" s="921" t="s">
        <v>358</v>
      </c>
      <c r="BC24" s="878" t="s">
        <v>710</v>
      </c>
      <c r="BD24" s="879"/>
      <c r="BE24" s="879"/>
      <c r="BF24" s="879"/>
      <c r="BG24" s="879"/>
      <c r="BH24" s="880" t="s">
        <v>360</v>
      </c>
      <c r="BI24" s="936"/>
      <c r="BJ24" s="936"/>
      <c r="BK24" s="936"/>
      <c r="BL24" s="920"/>
      <c r="BM24" s="920"/>
    </row>
    <row r="25" spans="2:73" ht="6.75" customHeight="1" thickBot="1">
      <c r="B25" s="1012"/>
      <c r="C25" s="844"/>
      <c r="D25" s="844"/>
      <c r="E25" s="844"/>
      <c r="F25" s="844"/>
      <c r="G25" s="844"/>
      <c r="H25" s="785"/>
      <c r="I25" s="786"/>
      <c r="J25" s="786"/>
      <c r="K25" s="786"/>
      <c r="L25" s="786"/>
      <c r="M25" s="786"/>
      <c r="N25" s="786"/>
      <c r="O25" s="787"/>
      <c r="P25" s="799" t="s">
        <v>362</v>
      </c>
      <c r="Q25" s="795"/>
      <c r="R25" s="795"/>
      <c r="S25" s="795"/>
      <c r="T25" s="796"/>
      <c r="U25" s="794" t="s">
        <v>379</v>
      </c>
      <c r="V25" s="795"/>
      <c r="W25" s="795"/>
      <c r="X25" s="795"/>
      <c r="Y25" s="795"/>
      <c r="Z25" s="795"/>
      <c r="AA25" s="796"/>
      <c r="AB25" s="922" t="s">
        <v>713</v>
      </c>
      <c r="AC25" s="856"/>
      <c r="AD25" s="856"/>
      <c r="AE25" s="856"/>
      <c r="AF25" s="856"/>
      <c r="AG25" s="857"/>
      <c r="AH25" s="799" t="s">
        <v>380</v>
      </c>
      <c r="AI25" s="795"/>
      <c r="AJ25" s="796"/>
      <c r="AK25" s="799" t="s">
        <v>381</v>
      </c>
      <c r="AL25" s="795"/>
      <c r="AM25" s="795"/>
      <c r="AN25" s="796"/>
      <c r="AO25" s="892"/>
      <c r="AP25" s="867"/>
      <c r="AQ25" s="867"/>
      <c r="AR25" s="867"/>
      <c r="AS25" s="867"/>
      <c r="AT25" s="867"/>
      <c r="AU25" s="867"/>
      <c r="AV25" s="867"/>
      <c r="AW25" s="867"/>
      <c r="AX25" s="867"/>
      <c r="AY25" s="867"/>
      <c r="AZ25" s="867"/>
      <c r="BA25" s="809"/>
      <c r="BB25" s="921"/>
      <c r="BC25" s="879"/>
      <c r="BD25" s="879"/>
      <c r="BE25" s="879"/>
      <c r="BF25" s="879"/>
      <c r="BG25" s="879"/>
      <c r="BH25" s="880"/>
      <c r="BI25" s="936"/>
      <c r="BJ25" s="936"/>
      <c r="BK25" s="936"/>
      <c r="BL25" s="920"/>
      <c r="BM25" s="920"/>
    </row>
    <row r="26" spans="2:73" ht="6.75" customHeight="1" thickBot="1">
      <c r="B26" s="1012"/>
      <c r="C26" s="844"/>
      <c r="D26" s="844"/>
      <c r="E26" s="844"/>
      <c r="F26" s="844"/>
      <c r="G26" s="844"/>
      <c r="H26" s="785"/>
      <c r="I26" s="786"/>
      <c r="J26" s="786"/>
      <c r="K26" s="786"/>
      <c r="L26" s="786"/>
      <c r="M26" s="786"/>
      <c r="N26" s="786"/>
      <c r="O26" s="787"/>
      <c r="P26" s="794"/>
      <c r="Q26" s="795"/>
      <c r="R26" s="795"/>
      <c r="S26" s="795"/>
      <c r="T26" s="796"/>
      <c r="U26" s="794"/>
      <c r="V26" s="795"/>
      <c r="W26" s="795"/>
      <c r="X26" s="795"/>
      <c r="Y26" s="795"/>
      <c r="Z26" s="795"/>
      <c r="AA26" s="796"/>
      <c r="AB26" s="855"/>
      <c r="AC26" s="856"/>
      <c r="AD26" s="856"/>
      <c r="AE26" s="856"/>
      <c r="AF26" s="856"/>
      <c r="AG26" s="857"/>
      <c r="AH26" s="794"/>
      <c r="AI26" s="795"/>
      <c r="AJ26" s="796"/>
      <c r="AK26" s="794"/>
      <c r="AL26" s="795"/>
      <c r="AM26" s="795"/>
      <c r="AN26" s="796"/>
      <c r="AO26" s="892"/>
      <c r="AP26" s="867"/>
      <c r="AQ26" s="867"/>
      <c r="AR26" s="867"/>
      <c r="AS26" s="867"/>
      <c r="AT26" s="867"/>
      <c r="AU26" s="867"/>
      <c r="AV26" s="867"/>
      <c r="AW26" s="867"/>
      <c r="AX26" s="867"/>
      <c r="AY26" s="867"/>
      <c r="AZ26" s="867"/>
      <c r="BA26" s="809"/>
      <c r="BB26" s="921"/>
      <c r="BC26" s="879"/>
      <c r="BD26" s="879"/>
      <c r="BE26" s="879"/>
      <c r="BF26" s="879"/>
      <c r="BG26" s="879"/>
      <c r="BH26" s="880"/>
      <c r="BI26" s="936"/>
      <c r="BJ26" s="936"/>
      <c r="BK26" s="936"/>
      <c r="BL26" s="920"/>
      <c r="BM26" s="920"/>
    </row>
    <row r="27" spans="2:73" ht="6.75" customHeight="1" thickBot="1">
      <c r="B27" s="1012"/>
      <c r="C27" s="844"/>
      <c r="D27" s="844"/>
      <c r="E27" s="844"/>
      <c r="F27" s="844"/>
      <c r="G27" s="844"/>
      <c r="H27" s="788"/>
      <c r="I27" s="789"/>
      <c r="J27" s="789"/>
      <c r="K27" s="789"/>
      <c r="L27" s="789"/>
      <c r="M27" s="789"/>
      <c r="N27" s="789"/>
      <c r="O27" s="790"/>
      <c r="P27" s="794"/>
      <c r="Q27" s="795"/>
      <c r="R27" s="795"/>
      <c r="S27" s="795"/>
      <c r="T27" s="796"/>
      <c r="U27" s="794"/>
      <c r="V27" s="795"/>
      <c r="W27" s="795"/>
      <c r="X27" s="795"/>
      <c r="Y27" s="795"/>
      <c r="Z27" s="795"/>
      <c r="AA27" s="796"/>
      <c r="AB27" s="855"/>
      <c r="AC27" s="856"/>
      <c r="AD27" s="856"/>
      <c r="AE27" s="856"/>
      <c r="AF27" s="856"/>
      <c r="AG27" s="857"/>
      <c r="AH27" s="794"/>
      <c r="AI27" s="795"/>
      <c r="AJ27" s="796"/>
      <c r="AK27" s="794"/>
      <c r="AL27" s="795"/>
      <c r="AM27" s="795"/>
      <c r="AN27" s="796"/>
      <c r="AO27" s="894"/>
      <c r="AP27" s="895"/>
      <c r="AQ27" s="895"/>
      <c r="AR27" s="895"/>
      <c r="AS27" s="895"/>
      <c r="AT27" s="895"/>
      <c r="AU27" s="895"/>
      <c r="AV27" s="895"/>
      <c r="AW27" s="895"/>
      <c r="AX27" s="895"/>
      <c r="AY27" s="895"/>
      <c r="AZ27" s="895"/>
      <c r="BA27" s="810"/>
      <c r="BB27" s="921"/>
      <c r="BC27" s="879"/>
      <c r="BD27" s="879"/>
      <c r="BE27" s="879"/>
      <c r="BF27" s="879"/>
      <c r="BG27" s="879"/>
      <c r="BH27" s="880"/>
      <c r="BI27" s="936"/>
      <c r="BJ27" s="936"/>
      <c r="BK27" s="936"/>
      <c r="BL27" s="920"/>
      <c r="BM27" s="920"/>
    </row>
    <row r="28" spans="2:73" ht="6.75" customHeight="1" thickBot="1">
      <c r="B28" s="1012"/>
      <c r="C28" s="971" t="s">
        <v>30</v>
      </c>
      <c r="D28" s="958" t="s">
        <v>382</v>
      </c>
      <c r="E28" s="958"/>
      <c r="F28" s="958"/>
      <c r="G28" s="959"/>
      <c r="H28" s="1017"/>
      <c r="I28" s="836"/>
      <c r="J28" s="836"/>
      <c r="K28" s="836"/>
      <c r="L28" s="836"/>
      <c r="M28" s="836"/>
      <c r="N28" s="836"/>
      <c r="O28" s="837"/>
      <c r="P28" s="182"/>
      <c r="Q28" s="183"/>
      <c r="R28" s="183"/>
      <c r="S28" s="183"/>
      <c r="T28" s="183"/>
      <c r="U28" s="183"/>
      <c r="V28" s="183"/>
      <c r="W28" s="183"/>
      <c r="X28" s="183"/>
      <c r="Y28" s="183"/>
      <c r="Z28" s="183"/>
      <c r="AA28" s="184"/>
      <c r="AB28" s="923"/>
      <c r="AC28" s="924"/>
      <c r="AD28" s="924"/>
      <c r="AE28" s="924"/>
      <c r="AF28" s="924"/>
      <c r="AG28" s="925"/>
      <c r="AH28" s="802"/>
      <c r="AI28" s="803"/>
      <c r="AJ28" s="803"/>
      <c r="AK28" s="803"/>
      <c r="AL28" s="803"/>
      <c r="AM28" s="803"/>
      <c r="AN28" s="808" t="s">
        <v>383</v>
      </c>
      <c r="AO28" s="818"/>
      <c r="AP28" s="819"/>
      <c r="AQ28" s="819"/>
      <c r="AR28" s="819"/>
      <c r="AS28" s="819"/>
      <c r="AT28" s="819"/>
      <c r="AU28" s="819"/>
      <c r="AV28" s="819"/>
      <c r="AW28" s="819"/>
      <c r="AX28" s="819"/>
      <c r="AY28" s="819"/>
      <c r="AZ28" s="819"/>
      <c r="BA28" s="820"/>
      <c r="BB28" s="938"/>
      <c r="BC28" s="939"/>
      <c r="BD28" s="939"/>
      <c r="BE28" s="939"/>
      <c r="BF28" s="939"/>
      <c r="BG28" s="939"/>
      <c r="BH28" s="940"/>
      <c r="BI28" s="936"/>
      <c r="BJ28" s="936"/>
      <c r="BK28" s="936"/>
      <c r="BL28" s="920"/>
      <c r="BM28" s="920"/>
    </row>
    <row r="29" spans="2:73" ht="6.75" customHeight="1" thickBot="1">
      <c r="B29" s="1012"/>
      <c r="C29" s="785"/>
      <c r="D29" s="960"/>
      <c r="E29" s="960"/>
      <c r="F29" s="960"/>
      <c r="G29" s="961"/>
      <c r="H29" s="1018"/>
      <c r="I29" s="840"/>
      <c r="J29" s="840"/>
      <c r="K29" s="840"/>
      <c r="L29" s="840"/>
      <c r="M29" s="840"/>
      <c r="N29" s="840"/>
      <c r="O29" s="841"/>
      <c r="P29" s="185"/>
      <c r="Q29" s="186"/>
      <c r="R29" s="186"/>
      <c r="S29" s="187"/>
      <c r="T29" s="186"/>
      <c r="U29" s="186"/>
      <c r="V29" s="186"/>
      <c r="W29" s="187"/>
      <c r="X29" s="186"/>
      <c r="Y29" s="186"/>
      <c r="Z29" s="186"/>
      <c r="AA29" s="187"/>
      <c r="AB29" s="926"/>
      <c r="AC29" s="927"/>
      <c r="AD29" s="927"/>
      <c r="AE29" s="927"/>
      <c r="AF29" s="927"/>
      <c r="AG29" s="928"/>
      <c r="AH29" s="804"/>
      <c r="AI29" s="805"/>
      <c r="AJ29" s="805"/>
      <c r="AK29" s="805"/>
      <c r="AL29" s="805"/>
      <c r="AM29" s="805"/>
      <c r="AN29" s="809"/>
      <c r="AO29" s="821"/>
      <c r="AP29" s="822"/>
      <c r="AQ29" s="822"/>
      <c r="AR29" s="822"/>
      <c r="AS29" s="822"/>
      <c r="AT29" s="822"/>
      <c r="AU29" s="822"/>
      <c r="AV29" s="822"/>
      <c r="AW29" s="822"/>
      <c r="AX29" s="822"/>
      <c r="AY29" s="822"/>
      <c r="AZ29" s="822"/>
      <c r="BA29" s="823"/>
      <c r="BB29" s="941"/>
      <c r="BC29" s="942"/>
      <c r="BD29" s="942"/>
      <c r="BE29" s="942"/>
      <c r="BF29" s="942"/>
      <c r="BG29" s="942"/>
      <c r="BH29" s="943"/>
      <c r="BI29" s="936"/>
      <c r="BJ29" s="936"/>
      <c r="BK29" s="936"/>
      <c r="BL29" s="920"/>
      <c r="BM29" s="920"/>
    </row>
    <row r="30" spans="2:73" ht="6.75" customHeight="1" thickBot="1">
      <c r="B30" s="1012"/>
      <c r="C30" s="785"/>
      <c r="D30" s="960"/>
      <c r="E30" s="960"/>
      <c r="F30" s="960"/>
      <c r="G30" s="961"/>
      <c r="H30" s="969"/>
      <c r="I30" s="969"/>
      <c r="J30" s="969"/>
      <c r="K30" s="969"/>
      <c r="L30" s="969"/>
      <c r="M30" s="969"/>
      <c r="N30" s="969"/>
      <c r="O30" s="969"/>
      <c r="P30" s="970"/>
      <c r="Q30" s="815"/>
      <c r="R30" s="815"/>
      <c r="S30" s="816"/>
      <c r="T30" s="970"/>
      <c r="U30" s="815"/>
      <c r="V30" s="815"/>
      <c r="W30" s="816"/>
      <c r="X30" s="817"/>
      <c r="Y30" s="815"/>
      <c r="Z30" s="815"/>
      <c r="AA30" s="816"/>
      <c r="AB30" s="926"/>
      <c r="AC30" s="927"/>
      <c r="AD30" s="927"/>
      <c r="AE30" s="927"/>
      <c r="AF30" s="927"/>
      <c r="AG30" s="928"/>
      <c r="AH30" s="804"/>
      <c r="AI30" s="805"/>
      <c r="AJ30" s="805"/>
      <c r="AK30" s="805"/>
      <c r="AL30" s="805"/>
      <c r="AM30" s="805"/>
      <c r="AN30" s="809"/>
      <c r="AO30" s="821"/>
      <c r="AP30" s="822"/>
      <c r="AQ30" s="822"/>
      <c r="AR30" s="822"/>
      <c r="AS30" s="822"/>
      <c r="AT30" s="822"/>
      <c r="AU30" s="822"/>
      <c r="AV30" s="822"/>
      <c r="AW30" s="822"/>
      <c r="AX30" s="822"/>
      <c r="AY30" s="822"/>
      <c r="AZ30" s="822"/>
      <c r="BA30" s="823"/>
      <c r="BB30" s="941"/>
      <c r="BC30" s="942"/>
      <c r="BD30" s="942"/>
      <c r="BE30" s="942"/>
      <c r="BF30" s="942"/>
      <c r="BG30" s="942"/>
      <c r="BH30" s="943"/>
      <c r="BI30" s="936"/>
      <c r="BJ30" s="936"/>
      <c r="BK30" s="936"/>
      <c r="BL30" s="920"/>
      <c r="BM30" s="920"/>
    </row>
    <row r="31" spans="2:73" ht="6.75" customHeight="1" thickBot="1">
      <c r="B31" s="1012"/>
      <c r="C31" s="785"/>
      <c r="D31" s="960"/>
      <c r="E31" s="960"/>
      <c r="F31" s="960"/>
      <c r="G31" s="961"/>
      <c r="H31" s="969"/>
      <c r="I31" s="969"/>
      <c r="J31" s="969"/>
      <c r="K31" s="969"/>
      <c r="L31" s="969"/>
      <c r="M31" s="969"/>
      <c r="N31" s="969"/>
      <c r="O31" s="969"/>
      <c r="P31" s="970"/>
      <c r="Q31" s="815"/>
      <c r="R31" s="815"/>
      <c r="S31" s="816"/>
      <c r="T31" s="970"/>
      <c r="U31" s="815"/>
      <c r="V31" s="815"/>
      <c r="W31" s="816"/>
      <c r="X31" s="817"/>
      <c r="Y31" s="815"/>
      <c r="Z31" s="815"/>
      <c r="AA31" s="816"/>
      <c r="AB31" s="926"/>
      <c r="AC31" s="927"/>
      <c r="AD31" s="927"/>
      <c r="AE31" s="927"/>
      <c r="AF31" s="927"/>
      <c r="AG31" s="928"/>
      <c r="AH31" s="806"/>
      <c r="AI31" s="807"/>
      <c r="AJ31" s="807"/>
      <c r="AK31" s="807"/>
      <c r="AL31" s="807"/>
      <c r="AM31" s="807"/>
      <c r="AN31" s="810"/>
      <c r="AO31" s="821"/>
      <c r="AP31" s="822"/>
      <c r="AQ31" s="822"/>
      <c r="AR31" s="822"/>
      <c r="AS31" s="822"/>
      <c r="AT31" s="822"/>
      <c r="AU31" s="822"/>
      <c r="AV31" s="822"/>
      <c r="AW31" s="822"/>
      <c r="AX31" s="822"/>
      <c r="AY31" s="822"/>
      <c r="AZ31" s="822"/>
      <c r="BA31" s="823"/>
      <c r="BB31" s="941"/>
      <c r="BC31" s="942"/>
      <c r="BD31" s="942"/>
      <c r="BE31" s="942"/>
      <c r="BF31" s="942"/>
      <c r="BG31" s="942"/>
      <c r="BH31" s="943"/>
      <c r="BI31" s="936"/>
      <c r="BJ31" s="936"/>
      <c r="BK31" s="936"/>
      <c r="BL31" s="920"/>
      <c r="BM31" s="920"/>
      <c r="BO31" s="209" t="s">
        <v>411</v>
      </c>
      <c r="BP31" s="209"/>
      <c r="BQ31" s="209"/>
      <c r="BR31" s="209"/>
      <c r="BS31" s="209"/>
      <c r="BT31" s="209"/>
      <c r="BU31" s="209"/>
    </row>
    <row r="32" spans="2:73" ht="6.75" customHeight="1" thickBot="1">
      <c r="B32" s="1012"/>
      <c r="C32" s="785"/>
      <c r="D32" s="960"/>
      <c r="E32" s="960"/>
      <c r="F32" s="960"/>
      <c r="G32" s="961"/>
      <c r="H32" s="969"/>
      <c r="I32" s="969"/>
      <c r="J32" s="969"/>
      <c r="K32" s="969"/>
      <c r="L32" s="969"/>
      <c r="M32" s="969"/>
      <c r="N32" s="969"/>
      <c r="O32" s="969"/>
      <c r="P32" s="923"/>
      <c r="Q32" s="924"/>
      <c r="R32" s="924"/>
      <c r="S32" s="924"/>
      <c r="T32" s="925"/>
      <c r="U32" s="780" t="s">
        <v>384</v>
      </c>
      <c r="V32" s="965"/>
      <c r="W32" s="966"/>
      <c r="X32" s="966" t="s">
        <v>385</v>
      </c>
      <c r="Y32" s="966"/>
      <c r="Z32" s="966" t="s">
        <v>385</v>
      </c>
      <c r="AA32" s="946"/>
      <c r="AB32" s="926"/>
      <c r="AC32" s="927"/>
      <c r="AD32" s="927"/>
      <c r="AE32" s="927"/>
      <c r="AF32" s="927"/>
      <c r="AG32" s="928"/>
      <c r="AH32" s="890"/>
      <c r="AI32" s="865"/>
      <c r="AJ32" s="808"/>
      <c r="AK32" s="949"/>
      <c r="AL32" s="950"/>
      <c r="AM32" s="950"/>
      <c r="AN32" s="951"/>
      <c r="AO32" s="821"/>
      <c r="AP32" s="822"/>
      <c r="AQ32" s="822"/>
      <c r="AR32" s="822"/>
      <c r="AS32" s="822"/>
      <c r="AT32" s="822"/>
      <c r="AU32" s="822"/>
      <c r="AV32" s="822"/>
      <c r="AW32" s="822"/>
      <c r="AX32" s="822"/>
      <c r="AY32" s="822"/>
      <c r="AZ32" s="822"/>
      <c r="BA32" s="823"/>
      <c r="BB32" s="941"/>
      <c r="BC32" s="942"/>
      <c r="BD32" s="942"/>
      <c r="BE32" s="942"/>
      <c r="BF32" s="942"/>
      <c r="BG32" s="942"/>
      <c r="BH32" s="943"/>
      <c r="BI32" s="936"/>
      <c r="BJ32" s="936"/>
      <c r="BK32" s="936"/>
      <c r="BL32" s="920"/>
      <c r="BM32" s="920"/>
      <c r="BO32" s="209"/>
      <c r="BP32" s="209"/>
      <c r="BQ32" s="209"/>
      <c r="BR32" s="209"/>
      <c r="BS32" s="209"/>
      <c r="BT32" s="209"/>
      <c r="BU32" s="209"/>
    </row>
    <row r="33" spans="2:73" ht="6.75" customHeight="1" thickBot="1">
      <c r="B33" s="1012"/>
      <c r="C33" s="785"/>
      <c r="D33" s="960"/>
      <c r="E33" s="960"/>
      <c r="F33" s="960"/>
      <c r="G33" s="961"/>
      <c r="H33" s="969"/>
      <c r="I33" s="969"/>
      <c r="J33" s="969"/>
      <c r="K33" s="969"/>
      <c r="L33" s="969"/>
      <c r="M33" s="969"/>
      <c r="N33" s="969"/>
      <c r="O33" s="969"/>
      <c r="P33" s="926"/>
      <c r="Q33" s="927"/>
      <c r="R33" s="927"/>
      <c r="S33" s="927"/>
      <c r="T33" s="928"/>
      <c r="U33" s="786"/>
      <c r="V33" s="786"/>
      <c r="W33" s="967"/>
      <c r="X33" s="967"/>
      <c r="Y33" s="967"/>
      <c r="Z33" s="967"/>
      <c r="AA33" s="947"/>
      <c r="AB33" s="926"/>
      <c r="AC33" s="927"/>
      <c r="AD33" s="927"/>
      <c r="AE33" s="927"/>
      <c r="AF33" s="927"/>
      <c r="AG33" s="928"/>
      <c r="AH33" s="892"/>
      <c r="AI33" s="867"/>
      <c r="AJ33" s="809"/>
      <c r="AK33" s="952"/>
      <c r="AL33" s="953"/>
      <c r="AM33" s="953"/>
      <c r="AN33" s="954"/>
      <c r="AO33" s="821"/>
      <c r="AP33" s="822"/>
      <c r="AQ33" s="822"/>
      <c r="AR33" s="822"/>
      <c r="AS33" s="822"/>
      <c r="AT33" s="822"/>
      <c r="AU33" s="822"/>
      <c r="AV33" s="822"/>
      <c r="AW33" s="822"/>
      <c r="AX33" s="822"/>
      <c r="AY33" s="822"/>
      <c r="AZ33" s="822"/>
      <c r="BA33" s="823"/>
      <c r="BB33" s="941"/>
      <c r="BC33" s="942"/>
      <c r="BD33" s="942"/>
      <c r="BE33" s="942"/>
      <c r="BF33" s="942"/>
      <c r="BG33" s="942"/>
      <c r="BH33" s="943"/>
      <c r="BI33" s="936"/>
      <c r="BJ33" s="936"/>
      <c r="BK33" s="936"/>
      <c r="BL33" s="920"/>
      <c r="BM33" s="920"/>
      <c r="BO33" s="209"/>
      <c r="BP33" s="209">
        <v>1</v>
      </c>
      <c r="BQ33" s="209">
        <v>2</v>
      </c>
      <c r="BR33" s="209">
        <v>3</v>
      </c>
      <c r="BS33" s="209">
        <v>4</v>
      </c>
      <c r="BT33" s="209"/>
      <c r="BU33" s="209"/>
    </row>
    <row r="34" spans="2:73" ht="6.75" customHeight="1" thickBot="1">
      <c r="B34" s="1012"/>
      <c r="C34" s="788"/>
      <c r="D34" s="962"/>
      <c r="E34" s="962"/>
      <c r="F34" s="962"/>
      <c r="G34" s="963"/>
      <c r="H34" s="969"/>
      <c r="I34" s="969"/>
      <c r="J34" s="969"/>
      <c r="K34" s="969"/>
      <c r="L34" s="969"/>
      <c r="M34" s="969"/>
      <c r="N34" s="969"/>
      <c r="O34" s="969"/>
      <c r="P34" s="929"/>
      <c r="Q34" s="930"/>
      <c r="R34" s="930"/>
      <c r="S34" s="930"/>
      <c r="T34" s="931"/>
      <c r="U34" s="789"/>
      <c r="V34" s="789"/>
      <c r="W34" s="968"/>
      <c r="X34" s="968"/>
      <c r="Y34" s="968"/>
      <c r="Z34" s="968"/>
      <c r="AA34" s="948"/>
      <c r="AB34" s="929"/>
      <c r="AC34" s="930"/>
      <c r="AD34" s="930"/>
      <c r="AE34" s="930"/>
      <c r="AF34" s="930"/>
      <c r="AG34" s="931"/>
      <c r="AH34" s="894"/>
      <c r="AI34" s="895"/>
      <c r="AJ34" s="810"/>
      <c r="AK34" s="955"/>
      <c r="AL34" s="956"/>
      <c r="AM34" s="956"/>
      <c r="AN34" s="957"/>
      <c r="AO34" s="824"/>
      <c r="AP34" s="825"/>
      <c r="AQ34" s="825"/>
      <c r="AR34" s="825"/>
      <c r="AS34" s="825"/>
      <c r="AT34" s="825"/>
      <c r="AU34" s="825"/>
      <c r="AV34" s="825"/>
      <c r="AW34" s="825"/>
      <c r="AX34" s="825"/>
      <c r="AY34" s="825"/>
      <c r="AZ34" s="825"/>
      <c r="BA34" s="826"/>
      <c r="BB34" s="921"/>
      <c r="BC34" s="944"/>
      <c r="BD34" s="944"/>
      <c r="BE34" s="944"/>
      <c r="BF34" s="944"/>
      <c r="BG34" s="944"/>
      <c r="BH34" s="945"/>
      <c r="BI34" s="936"/>
      <c r="BJ34" s="936"/>
      <c r="BK34" s="936"/>
      <c r="BL34" s="920"/>
      <c r="BM34" s="920"/>
      <c r="BO34" s="209" t="s">
        <v>308</v>
      </c>
      <c r="BP34" s="209" t="b">
        <v>0</v>
      </c>
      <c r="BQ34" s="209" t="b">
        <v>0</v>
      </c>
      <c r="BR34" s="209" t="b">
        <v>0</v>
      </c>
      <c r="BS34" s="209" t="b">
        <v>0</v>
      </c>
      <c r="BT34" s="209"/>
      <c r="BU34" s="209"/>
    </row>
    <row r="35" spans="2:73" ht="6.75" customHeight="1" thickBot="1">
      <c r="B35" s="1012"/>
      <c r="C35" s="794" t="s">
        <v>386</v>
      </c>
      <c r="D35" s="958" t="s">
        <v>714</v>
      </c>
      <c r="E35" s="958"/>
      <c r="F35" s="958"/>
      <c r="G35" s="959"/>
      <c r="H35" s="869">
        <v>1</v>
      </c>
      <c r="I35" s="964"/>
      <c r="J35" s="964"/>
      <c r="K35" s="964"/>
      <c r="L35" s="964"/>
      <c r="M35" s="964"/>
      <c r="N35" s="964"/>
      <c r="O35" s="964"/>
      <c r="P35" s="182"/>
      <c r="Q35" s="183"/>
      <c r="R35" s="183"/>
      <c r="S35" s="183"/>
      <c r="T35" s="183"/>
      <c r="U35" s="183"/>
      <c r="V35" s="183"/>
      <c r="W35" s="183"/>
      <c r="X35" s="183"/>
      <c r="Y35" s="183"/>
      <c r="Z35" s="183"/>
      <c r="AA35" s="184"/>
      <c r="AB35" s="779"/>
      <c r="AC35" s="780"/>
      <c r="AD35" s="780"/>
      <c r="AE35" s="780"/>
      <c r="AF35" s="780"/>
      <c r="AG35" s="781"/>
      <c r="AH35" s="802"/>
      <c r="AI35" s="803"/>
      <c r="AJ35" s="803"/>
      <c r="AK35" s="803"/>
      <c r="AL35" s="803"/>
      <c r="AM35" s="803"/>
      <c r="AN35" s="808" t="s">
        <v>383</v>
      </c>
      <c r="AO35" s="818"/>
      <c r="AP35" s="819"/>
      <c r="AQ35" s="819"/>
      <c r="AR35" s="819"/>
      <c r="AS35" s="819"/>
      <c r="AT35" s="819"/>
      <c r="AU35" s="819"/>
      <c r="AV35" s="819"/>
      <c r="AW35" s="819"/>
      <c r="AX35" s="819"/>
      <c r="AY35" s="819"/>
      <c r="AZ35" s="819"/>
      <c r="BA35" s="820"/>
      <c r="BB35" s="938"/>
      <c r="BC35" s="939"/>
      <c r="BD35" s="939"/>
      <c r="BE35" s="939"/>
      <c r="BF35" s="939"/>
      <c r="BG35" s="939"/>
      <c r="BH35" s="940"/>
      <c r="BI35" s="936"/>
      <c r="BJ35" s="936"/>
      <c r="BK35" s="936"/>
      <c r="BL35" s="920"/>
      <c r="BM35" s="920"/>
      <c r="BO35" s="209" t="s">
        <v>39</v>
      </c>
      <c r="BP35" s="209" t="b">
        <v>0</v>
      </c>
      <c r="BQ35" s="209" t="b">
        <v>0</v>
      </c>
      <c r="BR35" s="209" t="b">
        <v>0</v>
      </c>
      <c r="BS35" s="209" t="b">
        <v>0</v>
      </c>
      <c r="BT35" s="209"/>
      <c r="BU35" s="209"/>
    </row>
    <row r="36" spans="2:73" ht="6.75" customHeight="1" thickBot="1">
      <c r="B36" s="1012"/>
      <c r="C36" s="794"/>
      <c r="D36" s="960"/>
      <c r="E36" s="960"/>
      <c r="F36" s="960"/>
      <c r="G36" s="961"/>
      <c r="H36" s="869"/>
      <c r="I36" s="964"/>
      <c r="J36" s="964"/>
      <c r="K36" s="964"/>
      <c r="L36" s="964"/>
      <c r="M36" s="964"/>
      <c r="N36" s="964"/>
      <c r="O36" s="964"/>
      <c r="P36" s="188"/>
      <c r="Q36" s="189"/>
      <c r="R36" s="189"/>
      <c r="S36" s="190"/>
      <c r="T36" s="189"/>
      <c r="U36" s="189"/>
      <c r="V36" s="189"/>
      <c r="W36" s="190"/>
      <c r="X36" s="189"/>
      <c r="Y36" s="189"/>
      <c r="Z36" s="189"/>
      <c r="AA36" s="190"/>
      <c r="AB36" s="782"/>
      <c r="AC36" s="783"/>
      <c r="AD36" s="783"/>
      <c r="AE36" s="783"/>
      <c r="AF36" s="783"/>
      <c r="AG36" s="784"/>
      <c r="AH36" s="804"/>
      <c r="AI36" s="805"/>
      <c r="AJ36" s="805"/>
      <c r="AK36" s="805"/>
      <c r="AL36" s="805"/>
      <c r="AM36" s="805"/>
      <c r="AN36" s="809"/>
      <c r="AO36" s="821"/>
      <c r="AP36" s="822"/>
      <c r="AQ36" s="822"/>
      <c r="AR36" s="822"/>
      <c r="AS36" s="822"/>
      <c r="AT36" s="822"/>
      <c r="AU36" s="822"/>
      <c r="AV36" s="822"/>
      <c r="AW36" s="822"/>
      <c r="AX36" s="822"/>
      <c r="AY36" s="822"/>
      <c r="AZ36" s="822"/>
      <c r="BA36" s="823"/>
      <c r="BB36" s="941"/>
      <c r="BC36" s="942"/>
      <c r="BD36" s="942"/>
      <c r="BE36" s="942"/>
      <c r="BF36" s="942"/>
      <c r="BG36" s="942"/>
      <c r="BH36" s="943"/>
      <c r="BI36" s="936"/>
      <c r="BJ36" s="936"/>
      <c r="BK36" s="936"/>
      <c r="BL36" s="920"/>
      <c r="BM36" s="920"/>
      <c r="BO36" s="209" t="s">
        <v>412</v>
      </c>
      <c r="BP36" s="209" t="b">
        <v>0</v>
      </c>
      <c r="BQ36" s="209" t="b">
        <v>0</v>
      </c>
      <c r="BR36" s="209" t="b">
        <v>0</v>
      </c>
      <c r="BS36" s="209" t="b">
        <v>0</v>
      </c>
      <c r="BT36" s="209"/>
      <c r="BU36" s="209"/>
    </row>
    <row r="37" spans="2:73" ht="6.75" customHeight="1" thickBot="1">
      <c r="B37" s="1012"/>
      <c r="C37" s="794"/>
      <c r="D37" s="960"/>
      <c r="E37" s="960"/>
      <c r="F37" s="960"/>
      <c r="G37" s="961"/>
      <c r="H37" s="869"/>
      <c r="I37" s="969"/>
      <c r="J37" s="969"/>
      <c r="K37" s="969"/>
      <c r="L37" s="969"/>
      <c r="M37" s="969"/>
      <c r="N37" s="969"/>
      <c r="O37" s="969"/>
      <c r="P37" s="970"/>
      <c r="Q37" s="815"/>
      <c r="R37" s="815"/>
      <c r="S37" s="816"/>
      <c r="T37" s="970"/>
      <c r="U37" s="815"/>
      <c r="V37" s="815"/>
      <c r="W37" s="816"/>
      <c r="X37" s="817"/>
      <c r="Y37" s="815"/>
      <c r="Z37" s="815"/>
      <c r="AA37" s="816"/>
      <c r="AB37" s="785"/>
      <c r="AC37" s="786"/>
      <c r="AD37" s="786"/>
      <c r="AE37" s="786"/>
      <c r="AF37" s="786"/>
      <c r="AG37" s="787"/>
      <c r="AH37" s="804"/>
      <c r="AI37" s="805"/>
      <c r="AJ37" s="805"/>
      <c r="AK37" s="805"/>
      <c r="AL37" s="805"/>
      <c r="AM37" s="805"/>
      <c r="AN37" s="809"/>
      <c r="AO37" s="821"/>
      <c r="AP37" s="822"/>
      <c r="AQ37" s="822"/>
      <c r="AR37" s="822"/>
      <c r="AS37" s="822"/>
      <c r="AT37" s="822"/>
      <c r="AU37" s="822"/>
      <c r="AV37" s="822"/>
      <c r="AW37" s="822"/>
      <c r="AX37" s="822"/>
      <c r="AY37" s="822"/>
      <c r="AZ37" s="822"/>
      <c r="BA37" s="823"/>
      <c r="BB37" s="941"/>
      <c r="BC37" s="942"/>
      <c r="BD37" s="942"/>
      <c r="BE37" s="942"/>
      <c r="BF37" s="942"/>
      <c r="BG37" s="942"/>
      <c r="BH37" s="943"/>
      <c r="BI37" s="936"/>
      <c r="BJ37" s="936"/>
      <c r="BK37" s="936"/>
      <c r="BL37" s="920"/>
      <c r="BM37" s="920"/>
      <c r="BO37" s="209"/>
      <c r="BP37" s="209"/>
      <c r="BQ37" s="209"/>
      <c r="BR37" s="209"/>
      <c r="BS37" s="209"/>
      <c r="BT37" s="209"/>
      <c r="BU37" s="209"/>
    </row>
    <row r="38" spans="2:73" ht="6.75" customHeight="1" thickBot="1">
      <c r="B38" s="1012"/>
      <c r="C38" s="794"/>
      <c r="D38" s="960"/>
      <c r="E38" s="960"/>
      <c r="F38" s="960"/>
      <c r="G38" s="961"/>
      <c r="H38" s="869"/>
      <c r="I38" s="969"/>
      <c r="J38" s="969"/>
      <c r="K38" s="969"/>
      <c r="L38" s="969"/>
      <c r="M38" s="969"/>
      <c r="N38" s="969"/>
      <c r="O38" s="969"/>
      <c r="P38" s="970"/>
      <c r="Q38" s="815"/>
      <c r="R38" s="815"/>
      <c r="S38" s="816"/>
      <c r="T38" s="970"/>
      <c r="U38" s="815"/>
      <c r="V38" s="815"/>
      <c r="W38" s="816"/>
      <c r="X38" s="817"/>
      <c r="Y38" s="815"/>
      <c r="Z38" s="815"/>
      <c r="AA38" s="816"/>
      <c r="AB38" s="788"/>
      <c r="AC38" s="789"/>
      <c r="AD38" s="789"/>
      <c r="AE38" s="789"/>
      <c r="AF38" s="789"/>
      <c r="AG38" s="790"/>
      <c r="AH38" s="806"/>
      <c r="AI38" s="807"/>
      <c r="AJ38" s="807"/>
      <c r="AK38" s="807"/>
      <c r="AL38" s="807"/>
      <c r="AM38" s="807"/>
      <c r="AN38" s="810"/>
      <c r="AO38" s="821"/>
      <c r="AP38" s="822"/>
      <c r="AQ38" s="822"/>
      <c r="AR38" s="822"/>
      <c r="AS38" s="822"/>
      <c r="AT38" s="822"/>
      <c r="AU38" s="822"/>
      <c r="AV38" s="822"/>
      <c r="AW38" s="822"/>
      <c r="AX38" s="822"/>
      <c r="AY38" s="822"/>
      <c r="AZ38" s="822"/>
      <c r="BA38" s="823"/>
      <c r="BB38" s="941"/>
      <c r="BC38" s="942"/>
      <c r="BD38" s="942"/>
      <c r="BE38" s="942"/>
      <c r="BF38" s="942"/>
      <c r="BG38" s="942"/>
      <c r="BH38" s="943"/>
      <c r="BI38" s="936"/>
      <c r="BJ38" s="936"/>
      <c r="BK38" s="936"/>
      <c r="BL38" s="920"/>
      <c r="BM38" s="920"/>
      <c r="BO38" s="209"/>
      <c r="BP38" s="209"/>
      <c r="BQ38" s="209"/>
      <c r="BR38" s="209"/>
      <c r="BS38" s="209"/>
      <c r="BT38" s="209"/>
      <c r="BU38" s="209"/>
    </row>
    <row r="39" spans="2:73" ht="6.75" customHeight="1" thickBot="1">
      <c r="B39" s="1012"/>
      <c r="C39" s="794"/>
      <c r="D39" s="960"/>
      <c r="E39" s="960"/>
      <c r="F39" s="960"/>
      <c r="G39" s="961"/>
      <c r="H39" s="869"/>
      <c r="I39" s="969"/>
      <c r="J39" s="969"/>
      <c r="K39" s="969"/>
      <c r="L39" s="969"/>
      <c r="M39" s="969"/>
      <c r="N39" s="969"/>
      <c r="O39" s="969"/>
      <c r="P39" s="890"/>
      <c r="Q39" s="865"/>
      <c r="R39" s="865"/>
      <c r="S39" s="865"/>
      <c r="T39" s="808"/>
      <c r="U39" s="780" t="s">
        <v>384</v>
      </c>
      <c r="V39" s="965"/>
      <c r="W39" s="966"/>
      <c r="X39" s="966" t="s">
        <v>385</v>
      </c>
      <c r="Y39" s="966"/>
      <c r="Z39" s="966" t="s">
        <v>385</v>
      </c>
      <c r="AA39" s="946"/>
      <c r="AB39" s="836"/>
      <c r="AC39" s="836"/>
      <c r="AD39" s="836"/>
      <c r="AE39" s="836"/>
      <c r="AF39" s="836"/>
      <c r="AG39" s="837"/>
      <c r="AH39" s="890"/>
      <c r="AI39" s="865"/>
      <c r="AJ39" s="808"/>
      <c r="AK39" s="890"/>
      <c r="AL39" s="865"/>
      <c r="AM39" s="865"/>
      <c r="AN39" s="808"/>
      <c r="AO39" s="821"/>
      <c r="AP39" s="822"/>
      <c r="AQ39" s="822"/>
      <c r="AR39" s="822"/>
      <c r="AS39" s="822"/>
      <c r="AT39" s="822"/>
      <c r="AU39" s="822"/>
      <c r="AV39" s="822"/>
      <c r="AW39" s="822"/>
      <c r="AX39" s="822"/>
      <c r="AY39" s="822"/>
      <c r="AZ39" s="822"/>
      <c r="BA39" s="823"/>
      <c r="BB39" s="941"/>
      <c r="BC39" s="942"/>
      <c r="BD39" s="942"/>
      <c r="BE39" s="942"/>
      <c r="BF39" s="942"/>
      <c r="BG39" s="942"/>
      <c r="BH39" s="943"/>
      <c r="BI39" s="936"/>
      <c r="BJ39" s="936"/>
      <c r="BK39" s="936"/>
      <c r="BL39" s="920"/>
      <c r="BM39" s="920"/>
      <c r="BO39" s="209"/>
      <c r="BP39" s="209"/>
      <c r="BQ39" s="209"/>
      <c r="BR39" s="209"/>
      <c r="BS39" s="209"/>
      <c r="BT39" s="209"/>
      <c r="BU39" s="209"/>
    </row>
    <row r="40" spans="2:73" ht="6.75" customHeight="1" thickBot="1">
      <c r="B40" s="1012"/>
      <c r="C40" s="794"/>
      <c r="D40" s="960"/>
      <c r="E40" s="960"/>
      <c r="F40" s="960"/>
      <c r="G40" s="961"/>
      <c r="H40" s="869"/>
      <c r="I40" s="969"/>
      <c r="J40" s="969"/>
      <c r="K40" s="969"/>
      <c r="L40" s="969"/>
      <c r="M40" s="969"/>
      <c r="N40" s="969"/>
      <c r="O40" s="969"/>
      <c r="P40" s="892"/>
      <c r="Q40" s="867"/>
      <c r="R40" s="867"/>
      <c r="S40" s="867"/>
      <c r="T40" s="809"/>
      <c r="U40" s="786"/>
      <c r="V40" s="786"/>
      <c r="W40" s="967"/>
      <c r="X40" s="967"/>
      <c r="Y40" s="967"/>
      <c r="Z40" s="967"/>
      <c r="AA40" s="947"/>
      <c r="AB40" s="838"/>
      <c r="AC40" s="838"/>
      <c r="AD40" s="838"/>
      <c r="AE40" s="838"/>
      <c r="AF40" s="838"/>
      <c r="AG40" s="839"/>
      <c r="AH40" s="892"/>
      <c r="AI40" s="867"/>
      <c r="AJ40" s="809"/>
      <c r="AK40" s="892"/>
      <c r="AL40" s="867"/>
      <c r="AM40" s="867"/>
      <c r="AN40" s="809"/>
      <c r="AO40" s="821"/>
      <c r="AP40" s="822"/>
      <c r="AQ40" s="822"/>
      <c r="AR40" s="822"/>
      <c r="AS40" s="822"/>
      <c r="AT40" s="822"/>
      <c r="AU40" s="822"/>
      <c r="AV40" s="822"/>
      <c r="AW40" s="822"/>
      <c r="AX40" s="822"/>
      <c r="AY40" s="822"/>
      <c r="AZ40" s="822"/>
      <c r="BA40" s="823"/>
      <c r="BB40" s="941"/>
      <c r="BC40" s="942"/>
      <c r="BD40" s="942"/>
      <c r="BE40" s="942"/>
      <c r="BF40" s="942"/>
      <c r="BG40" s="942"/>
      <c r="BH40" s="943"/>
      <c r="BI40" s="936"/>
      <c r="BJ40" s="936"/>
      <c r="BK40" s="936"/>
      <c r="BL40" s="920"/>
      <c r="BM40" s="920"/>
      <c r="BO40" s="209"/>
      <c r="BP40" s="209"/>
      <c r="BQ40" s="209"/>
      <c r="BR40" s="209"/>
      <c r="BS40" s="209"/>
      <c r="BT40" s="209"/>
      <c r="BU40" s="209"/>
    </row>
    <row r="41" spans="2:73" ht="6.75" customHeight="1" thickBot="1">
      <c r="B41" s="1012"/>
      <c r="C41" s="794"/>
      <c r="D41" s="960"/>
      <c r="E41" s="960"/>
      <c r="F41" s="960"/>
      <c r="G41" s="961"/>
      <c r="H41" s="869"/>
      <c r="I41" s="969"/>
      <c r="J41" s="969"/>
      <c r="K41" s="969"/>
      <c r="L41" s="969"/>
      <c r="M41" s="969"/>
      <c r="N41" s="969"/>
      <c r="O41" s="969"/>
      <c r="P41" s="894"/>
      <c r="Q41" s="895"/>
      <c r="R41" s="895"/>
      <c r="S41" s="895"/>
      <c r="T41" s="810"/>
      <c r="U41" s="789"/>
      <c r="V41" s="789"/>
      <c r="W41" s="968"/>
      <c r="X41" s="968"/>
      <c r="Y41" s="968"/>
      <c r="Z41" s="968"/>
      <c r="AA41" s="948"/>
      <c r="AB41" s="840"/>
      <c r="AC41" s="840"/>
      <c r="AD41" s="840"/>
      <c r="AE41" s="840"/>
      <c r="AF41" s="840"/>
      <c r="AG41" s="841"/>
      <c r="AH41" s="894"/>
      <c r="AI41" s="895"/>
      <c r="AJ41" s="810"/>
      <c r="AK41" s="894"/>
      <c r="AL41" s="895"/>
      <c r="AM41" s="895"/>
      <c r="AN41" s="810"/>
      <c r="AO41" s="824"/>
      <c r="AP41" s="825"/>
      <c r="AQ41" s="825"/>
      <c r="AR41" s="825"/>
      <c r="AS41" s="825"/>
      <c r="AT41" s="825"/>
      <c r="AU41" s="825"/>
      <c r="AV41" s="825"/>
      <c r="AW41" s="825"/>
      <c r="AX41" s="825"/>
      <c r="AY41" s="825"/>
      <c r="AZ41" s="825"/>
      <c r="BA41" s="826"/>
      <c r="BB41" s="921"/>
      <c r="BC41" s="944"/>
      <c r="BD41" s="944"/>
      <c r="BE41" s="944"/>
      <c r="BF41" s="944"/>
      <c r="BG41" s="944"/>
      <c r="BH41" s="945"/>
      <c r="BI41" s="936"/>
      <c r="BJ41" s="936"/>
      <c r="BK41" s="936"/>
      <c r="BL41" s="920"/>
      <c r="BM41" s="920"/>
      <c r="BO41" s="209"/>
      <c r="BP41" s="209"/>
      <c r="BQ41" s="209"/>
      <c r="BR41" s="209"/>
      <c r="BS41" s="209"/>
      <c r="BT41" s="209"/>
      <c r="BU41" s="209"/>
    </row>
    <row r="42" spans="2:73" ht="6.75" customHeight="1" thickBot="1">
      <c r="B42" s="1012"/>
      <c r="C42" s="794"/>
      <c r="D42" s="960"/>
      <c r="E42" s="960"/>
      <c r="F42" s="960"/>
      <c r="G42" s="961"/>
      <c r="H42" s="869">
        <v>2</v>
      </c>
      <c r="I42" s="964"/>
      <c r="J42" s="964"/>
      <c r="K42" s="964"/>
      <c r="L42" s="964"/>
      <c r="M42" s="964"/>
      <c r="N42" s="964"/>
      <c r="O42" s="964"/>
      <c r="P42" s="182"/>
      <c r="Q42" s="183"/>
      <c r="R42" s="183"/>
      <c r="S42" s="183"/>
      <c r="T42" s="183"/>
      <c r="U42" s="183"/>
      <c r="V42" s="183"/>
      <c r="W42" s="183"/>
      <c r="X42" s="183"/>
      <c r="Y42" s="183"/>
      <c r="Z42" s="183"/>
      <c r="AA42" s="184"/>
      <c r="AB42" s="779"/>
      <c r="AC42" s="780"/>
      <c r="AD42" s="780"/>
      <c r="AE42" s="780"/>
      <c r="AF42" s="780"/>
      <c r="AG42" s="781"/>
      <c r="AH42" s="802"/>
      <c r="AI42" s="803"/>
      <c r="AJ42" s="803"/>
      <c r="AK42" s="803"/>
      <c r="AL42" s="803"/>
      <c r="AM42" s="803"/>
      <c r="AN42" s="808" t="s">
        <v>383</v>
      </c>
      <c r="AO42" s="818"/>
      <c r="AP42" s="819"/>
      <c r="AQ42" s="819"/>
      <c r="AR42" s="819"/>
      <c r="AS42" s="819"/>
      <c r="AT42" s="819"/>
      <c r="AU42" s="819"/>
      <c r="AV42" s="819"/>
      <c r="AW42" s="819"/>
      <c r="AX42" s="819"/>
      <c r="AY42" s="819"/>
      <c r="AZ42" s="819"/>
      <c r="BA42" s="820"/>
      <c r="BB42" s="890"/>
      <c r="BC42" s="865"/>
      <c r="BD42" s="865"/>
      <c r="BE42" s="865"/>
      <c r="BF42" s="865"/>
      <c r="BG42" s="865"/>
      <c r="BH42" s="891"/>
      <c r="BI42" s="936"/>
      <c r="BJ42" s="936"/>
      <c r="BK42" s="936"/>
      <c r="BL42" s="920"/>
      <c r="BM42" s="920"/>
      <c r="BO42" s="209"/>
      <c r="BP42" s="209"/>
      <c r="BQ42" s="209"/>
      <c r="BR42" s="209"/>
      <c r="BS42" s="209"/>
      <c r="BT42" s="209"/>
      <c r="BU42" s="209"/>
    </row>
    <row r="43" spans="2:73" ht="6.75" customHeight="1" thickBot="1">
      <c r="B43" s="1012"/>
      <c r="C43" s="794"/>
      <c r="D43" s="960"/>
      <c r="E43" s="960"/>
      <c r="F43" s="960"/>
      <c r="G43" s="961"/>
      <c r="H43" s="869"/>
      <c r="I43" s="964"/>
      <c r="J43" s="964"/>
      <c r="K43" s="964"/>
      <c r="L43" s="964"/>
      <c r="M43" s="964"/>
      <c r="N43" s="964"/>
      <c r="O43" s="964"/>
      <c r="P43" s="188"/>
      <c r="Q43" s="189"/>
      <c r="R43" s="189"/>
      <c r="S43" s="190"/>
      <c r="T43" s="189"/>
      <c r="U43" s="189"/>
      <c r="V43" s="189"/>
      <c r="W43" s="190"/>
      <c r="X43" s="189"/>
      <c r="Y43" s="189"/>
      <c r="Z43" s="189"/>
      <c r="AA43" s="190"/>
      <c r="AB43" s="782"/>
      <c r="AC43" s="783"/>
      <c r="AD43" s="783"/>
      <c r="AE43" s="783"/>
      <c r="AF43" s="783"/>
      <c r="AG43" s="784"/>
      <c r="AH43" s="804"/>
      <c r="AI43" s="805"/>
      <c r="AJ43" s="805"/>
      <c r="AK43" s="805"/>
      <c r="AL43" s="805"/>
      <c r="AM43" s="805"/>
      <c r="AN43" s="809"/>
      <c r="AO43" s="821"/>
      <c r="AP43" s="822"/>
      <c r="AQ43" s="822"/>
      <c r="AR43" s="822"/>
      <c r="AS43" s="822"/>
      <c r="AT43" s="822"/>
      <c r="AU43" s="822"/>
      <c r="AV43" s="822"/>
      <c r="AW43" s="822"/>
      <c r="AX43" s="822"/>
      <c r="AY43" s="822"/>
      <c r="AZ43" s="822"/>
      <c r="BA43" s="823"/>
      <c r="BB43" s="892"/>
      <c r="BC43" s="867"/>
      <c r="BD43" s="867"/>
      <c r="BE43" s="867"/>
      <c r="BF43" s="867"/>
      <c r="BG43" s="867"/>
      <c r="BH43" s="893"/>
      <c r="BI43" s="936"/>
      <c r="BJ43" s="936"/>
      <c r="BK43" s="936"/>
      <c r="BL43" s="920"/>
      <c r="BM43" s="920"/>
      <c r="BO43" s="209"/>
      <c r="BP43" s="209"/>
      <c r="BQ43" s="209"/>
      <c r="BR43" s="209"/>
      <c r="BS43" s="209"/>
      <c r="BT43" s="209"/>
      <c r="BU43" s="209"/>
    </row>
    <row r="44" spans="2:73" ht="6.75" customHeight="1" thickBot="1">
      <c r="B44" s="1012"/>
      <c r="C44" s="794"/>
      <c r="D44" s="960"/>
      <c r="E44" s="960"/>
      <c r="F44" s="960"/>
      <c r="G44" s="961"/>
      <c r="H44" s="869"/>
      <c r="I44" s="969"/>
      <c r="J44" s="969"/>
      <c r="K44" s="969"/>
      <c r="L44" s="969"/>
      <c r="M44" s="969"/>
      <c r="N44" s="969"/>
      <c r="O44" s="969"/>
      <c r="P44" s="970"/>
      <c r="Q44" s="815"/>
      <c r="R44" s="815"/>
      <c r="S44" s="816"/>
      <c r="T44" s="970"/>
      <c r="U44" s="815"/>
      <c r="V44" s="815"/>
      <c r="W44" s="816"/>
      <c r="X44" s="817"/>
      <c r="Y44" s="815"/>
      <c r="Z44" s="815"/>
      <c r="AA44" s="816"/>
      <c r="AB44" s="785"/>
      <c r="AC44" s="786"/>
      <c r="AD44" s="786"/>
      <c r="AE44" s="786"/>
      <c r="AF44" s="786"/>
      <c r="AG44" s="787"/>
      <c r="AH44" s="804"/>
      <c r="AI44" s="805"/>
      <c r="AJ44" s="805"/>
      <c r="AK44" s="805"/>
      <c r="AL44" s="805"/>
      <c r="AM44" s="805"/>
      <c r="AN44" s="809"/>
      <c r="AO44" s="821"/>
      <c r="AP44" s="822"/>
      <c r="AQ44" s="822"/>
      <c r="AR44" s="822"/>
      <c r="AS44" s="822"/>
      <c r="AT44" s="822"/>
      <c r="AU44" s="822"/>
      <c r="AV44" s="822"/>
      <c r="AW44" s="822"/>
      <c r="AX44" s="822"/>
      <c r="AY44" s="822"/>
      <c r="AZ44" s="822"/>
      <c r="BA44" s="823"/>
      <c r="BB44" s="892"/>
      <c r="BC44" s="867"/>
      <c r="BD44" s="867"/>
      <c r="BE44" s="867"/>
      <c r="BF44" s="867"/>
      <c r="BG44" s="867"/>
      <c r="BH44" s="893"/>
      <c r="BI44" s="936"/>
      <c r="BJ44" s="936"/>
      <c r="BK44" s="936"/>
      <c r="BL44" s="920"/>
      <c r="BM44" s="920"/>
      <c r="BO44" s="209"/>
      <c r="BP44" s="209"/>
      <c r="BQ44" s="209"/>
      <c r="BR44" s="209"/>
      <c r="BS44" s="209"/>
      <c r="BT44" s="209"/>
      <c r="BU44" s="209"/>
    </row>
    <row r="45" spans="2:73" ht="6.75" customHeight="1" thickBot="1">
      <c r="B45" s="1012"/>
      <c r="C45" s="794"/>
      <c r="D45" s="960"/>
      <c r="E45" s="960"/>
      <c r="F45" s="960"/>
      <c r="G45" s="961"/>
      <c r="H45" s="869"/>
      <c r="I45" s="969"/>
      <c r="J45" s="969"/>
      <c r="K45" s="969"/>
      <c r="L45" s="969"/>
      <c r="M45" s="969"/>
      <c r="N45" s="969"/>
      <c r="O45" s="969"/>
      <c r="P45" s="970"/>
      <c r="Q45" s="815"/>
      <c r="R45" s="815"/>
      <c r="S45" s="816"/>
      <c r="T45" s="970"/>
      <c r="U45" s="815"/>
      <c r="V45" s="815"/>
      <c r="W45" s="816"/>
      <c r="X45" s="817"/>
      <c r="Y45" s="815"/>
      <c r="Z45" s="815"/>
      <c r="AA45" s="816"/>
      <c r="AB45" s="788"/>
      <c r="AC45" s="789"/>
      <c r="AD45" s="789"/>
      <c r="AE45" s="789"/>
      <c r="AF45" s="789"/>
      <c r="AG45" s="790"/>
      <c r="AH45" s="806"/>
      <c r="AI45" s="807"/>
      <c r="AJ45" s="807"/>
      <c r="AK45" s="807"/>
      <c r="AL45" s="807"/>
      <c r="AM45" s="807"/>
      <c r="AN45" s="810"/>
      <c r="AO45" s="821"/>
      <c r="AP45" s="822"/>
      <c r="AQ45" s="822"/>
      <c r="AR45" s="822"/>
      <c r="AS45" s="822"/>
      <c r="AT45" s="822"/>
      <c r="AU45" s="822"/>
      <c r="AV45" s="822"/>
      <c r="AW45" s="822"/>
      <c r="AX45" s="822"/>
      <c r="AY45" s="822"/>
      <c r="AZ45" s="822"/>
      <c r="BA45" s="823"/>
      <c r="BB45" s="892"/>
      <c r="BC45" s="867"/>
      <c r="BD45" s="867"/>
      <c r="BE45" s="867"/>
      <c r="BF45" s="867"/>
      <c r="BG45" s="867"/>
      <c r="BH45" s="893"/>
      <c r="BI45" s="936"/>
      <c r="BJ45" s="936"/>
      <c r="BK45" s="936"/>
      <c r="BL45" s="920"/>
      <c r="BM45" s="920"/>
      <c r="BO45" s="209"/>
      <c r="BP45" s="209"/>
      <c r="BQ45" s="209"/>
      <c r="BR45" s="209"/>
      <c r="BS45" s="209"/>
      <c r="BT45" s="209"/>
      <c r="BU45" s="209"/>
    </row>
    <row r="46" spans="2:73" ht="6.75" customHeight="1" thickBot="1">
      <c r="B46" s="1012"/>
      <c r="C46" s="794"/>
      <c r="D46" s="960"/>
      <c r="E46" s="960"/>
      <c r="F46" s="960"/>
      <c r="G46" s="961"/>
      <c r="H46" s="869"/>
      <c r="I46" s="969"/>
      <c r="J46" s="969"/>
      <c r="K46" s="969"/>
      <c r="L46" s="969"/>
      <c r="M46" s="969"/>
      <c r="N46" s="969"/>
      <c r="O46" s="969"/>
      <c r="P46" s="890"/>
      <c r="Q46" s="865"/>
      <c r="R46" s="865"/>
      <c r="S46" s="865"/>
      <c r="T46" s="808"/>
      <c r="U46" s="780" t="s">
        <v>384</v>
      </c>
      <c r="V46" s="965"/>
      <c r="W46" s="966"/>
      <c r="X46" s="966" t="s">
        <v>385</v>
      </c>
      <c r="Y46" s="966"/>
      <c r="Z46" s="966" t="s">
        <v>385</v>
      </c>
      <c r="AA46" s="946"/>
      <c r="AB46" s="836"/>
      <c r="AC46" s="836"/>
      <c r="AD46" s="836"/>
      <c r="AE46" s="836"/>
      <c r="AF46" s="836"/>
      <c r="AG46" s="837"/>
      <c r="AH46" s="890"/>
      <c r="AI46" s="865"/>
      <c r="AJ46" s="808"/>
      <c r="AK46" s="890"/>
      <c r="AL46" s="865"/>
      <c r="AM46" s="865"/>
      <c r="AN46" s="808"/>
      <c r="AO46" s="821"/>
      <c r="AP46" s="822"/>
      <c r="AQ46" s="822"/>
      <c r="AR46" s="822"/>
      <c r="AS46" s="822"/>
      <c r="AT46" s="822"/>
      <c r="AU46" s="822"/>
      <c r="AV46" s="822"/>
      <c r="AW46" s="822"/>
      <c r="AX46" s="822"/>
      <c r="AY46" s="822"/>
      <c r="AZ46" s="822"/>
      <c r="BA46" s="823"/>
      <c r="BB46" s="892"/>
      <c r="BC46" s="867"/>
      <c r="BD46" s="867"/>
      <c r="BE46" s="867"/>
      <c r="BF46" s="867"/>
      <c r="BG46" s="867"/>
      <c r="BH46" s="893"/>
      <c r="BI46" s="936"/>
      <c r="BJ46" s="936"/>
      <c r="BK46" s="936"/>
      <c r="BL46" s="920"/>
      <c r="BM46" s="920"/>
      <c r="BO46" s="209"/>
      <c r="BP46" s="209"/>
      <c r="BQ46" s="209"/>
      <c r="BR46" s="209"/>
      <c r="BS46" s="209"/>
      <c r="BT46" s="209"/>
      <c r="BU46" s="209"/>
    </row>
    <row r="47" spans="2:73" ht="6.75" customHeight="1" thickBot="1">
      <c r="B47" s="1012"/>
      <c r="C47" s="794"/>
      <c r="D47" s="960"/>
      <c r="E47" s="960"/>
      <c r="F47" s="960"/>
      <c r="G47" s="961"/>
      <c r="H47" s="869"/>
      <c r="I47" s="969"/>
      <c r="J47" s="969"/>
      <c r="K47" s="969"/>
      <c r="L47" s="969"/>
      <c r="M47" s="969"/>
      <c r="N47" s="969"/>
      <c r="O47" s="969"/>
      <c r="P47" s="892"/>
      <c r="Q47" s="867"/>
      <c r="R47" s="867"/>
      <c r="S47" s="867"/>
      <c r="T47" s="809"/>
      <c r="U47" s="786"/>
      <c r="V47" s="786"/>
      <c r="W47" s="967"/>
      <c r="X47" s="967"/>
      <c r="Y47" s="967"/>
      <c r="Z47" s="967"/>
      <c r="AA47" s="947"/>
      <c r="AB47" s="838"/>
      <c r="AC47" s="838"/>
      <c r="AD47" s="838"/>
      <c r="AE47" s="838"/>
      <c r="AF47" s="838"/>
      <c r="AG47" s="839"/>
      <c r="AH47" s="892"/>
      <c r="AI47" s="867"/>
      <c r="AJ47" s="809"/>
      <c r="AK47" s="892"/>
      <c r="AL47" s="867"/>
      <c r="AM47" s="867"/>
      <c r="AN47" s="809"/>
      <c r="AO47" s="821"/>
      <c r="AP47" s="822"/>
      <c r="AQ47" s="822"/>
      <c r="AR47" s="822"/>
      <c r="AS47" s="822"/>
      <c r="AT47" s="822"/>
      <c r="AU47" s="822"/>
      <c r="AV47" s="822"/>
      <c r="AW47" s="822"/>
      <c r="AX47" s="822"/>
      <c r="AY47" s="822"/>
      <c r="AZ47" s="822"/>
      <c r="BA47" s="823"/>
      <c r="BB47" s="892"/>
      <c r="BC47" s="867"/>
      <c r="BD47" s="867"/>
      <c r="BE47" s="867"/>
      <c r="BF47" s="867"/>
      <c r="BG47" s="867"/>
      <c r="BH47" s="893"/>
      <c r="BI47" s="936"/>
      <c r="BJ47" s="936"/>
      <c r="BK47" s="936"/>
      <c r="BL47" s="920"/>
      <c r="BM47" s="920"/>
      <c r="BO47" s="209"/>
      <c r="BP47" s="209"/>
      <c r="BQ47" s="209"/>
      <c r="BR47" s="209"/>
      <c r="BS47" s="209"/>
      <c r="BT47" s="209"/>
      <c r="BU47" s="209"/>
    </row>
    <row r="48" spans="2:73" ht="6.75" customHeight="1" thickBot="1">
      <c r="B48" s="1012"/>
      <c r="C48" s="794"/>
      <c r="D48" s="960"/>
      <c r="E48" s="960"/>
      <c r="F48" s="960"/>
      <c r="G48" s="961"/>
      <c r="H48" s="869"/>
      <c r="I48" s="969"/>
      <c r="J48" s="969"/>
      <c r="K48" s="969"/>
      <c r="L48" s="969"/>
      <c r="M48" s="969"/>
      <c r="N48" s="969"/>
      <c r="O48" s="969"/>
      <c r="P48" s="894"/>
      <c r="Q48" s="895"/>
      <c r="R48" s="895"/>
      <c r="S48" s="895"/>
      <c r="T48" s="810"/>
      <c r="U48" s="789"/>
      <c r="V48" s="789"/>
      <c r="W48" s="968"/>
      <c r="X48" s="968"/>
      <c r="Y48" s="968"/>
      <c r="Z48" s="968"/>
      <c r="AA48" s="948"/>
      <c r="AB48" s="840"/>
      <c r="AC48" s="840"/>
      <c r="AD48" s="840"/>
      <c r="AE48" s="840"/>
      <c r="AF48" s="840"/>
      <c r="AG48" s="841"/>
      <c r="AH48" s="894"/>
      <c r="AI48" s="895"/>
      <c r="AJ48" s="810"/>
      <c r="AK48" s="894"/>
      <c r="AL48" s="895"/>
      <c r="AM48" s="895"/>
      <c r="AN48" s="810"/>
      <c r="AO48" s="824"/>
      <c r="AP48" s="825"/>
      <c r="AQ48" s="825"/>
      <c r="AR48" s="825"/>
      <c r="AS48" s="825"/>
      <c r="AT48" s="825"/>
      <c r="AU48" s="825"/>
      <c r="AV48" s="825"/>
      <c r="AW48" s="825"/>
      <c r="AX48" s="825"/>
      <c r="AY48" s="825"/>
      <c r="AZ48" s="825"/>
      <c r="BA48" s="826"/>
      <c r="BB48" s="894"/>
      <c r="BC48" s="895"/>
      <c r="BD48" s="895"/>
      <c r="BE48" s="895"/>
      <c r="BF48" s="895"/>
      <c r="BG48" s="895"/>
      <c r="BH48" s="880"/>
      <c r="BI48" s="936"/>
      <c r="BJ48" s="936"/>
      <c r="BK48" s="936"/>
      <c r="BL48" s="920"/>
      <c r="BM48" s="920"/>
      <c r="BO48" s="209"/>
      <c r="BP48" s="209"/>
      <c r="BQ48" s="209"/>
      <c r="BR48" s="209"/>
      <c r="BS48" s="209"/>
      <c r="BT48" s="209"/>
      <c r="BU48" s="209"/>
    </row>
    <row r="49" spans="2:73" ht="6.75" customHeight="1" thickBot="1">
      <c r="B49" s="1012"/>
      <c r="C49" s="794"/>
      <c r="D49" s="960"/>
      <c r="E49" s="960"/>
      <c r="F49" s="960"/>
      <c r="G49" s="961"/>
      <c r="H49" s="869">
        <v>3</v>
      </c>
      <c r="I49" s="964"/>
      <c r="J49" s="964"/>
      <c r="K49" s="964"/>
      <c r="L49" s="964"/>
      <c r="M49" s="964"/>
      <c r="N49" s="964"/>
      <c r="O49" s="964"/>
      <c r="P49" s="191"/>
      <c r="Q49" s="192"/>
      <c r="R49" s="192"/>
      <c r="S49" s="192"/>
      <c r="T49" s="192"/>
      <c r="U49" s="192"/>
      <c r="V49" s="192"/>
      <c r="W49" s="192"/>
      <c r="X49" s="192"/>
      <c r="Y49" s="192"/>
      <c r="Z49" s="192"/>
      <c r="AA49" s="193"/>
      <c r="AB49" s="779"/>
      <c r="AC49" s="780"/>
      <c r="AD49" s="780"/>
      <c r="AE49" s="780"/>
      <c r="AF49" s="780"/>
      <c r="AG49" s="781"/>
      <c r="AH49" s="802"/>
      <c r="AI49" s="803"/>
      <c r="AJ49" s="803"/>
      <c r="AK49" s="803"/>
      <c r="AL49" s="803"/>
      <c r="AM49" s="803"/>
      <c r="AN49" s="808" t="s">
        <v>383</v>
      </c>
      <c r="AO49" s="818"/>
      <c r="AP49" s="819"/>
      <c r="AQ49" s="819"/>
      <c r="AR49" s="819"/>
      <c r="AS49" s="819"/>
      <c r="AT49" s="819"/>
      <c r="AU49" s="819"/>
      <c r="AV49" s="819"/>
      <c r="AW49" s="819"/>
      <c r="AX49" s="819"/>
      <c r="AY49" s="819"/>
      <c r="AZ49" s="819"/>
      <c r="BA49" s="820"/>
      <c r="BB49" s="890"/>
      <c r="BC49" s="865"/>
      <c r="BD49" s="865"/>
      <c r="BE49" s="865"/>
      <c r="BF49" s="865"/>
      <c r="BG49" s="865"/>
      <c r="BH49" s="891"/>
      <c r="BI49" s="936"/>
      <c r="BJ49" s="936"/>
      <c r="BK49" s="936"/>
      <c r="BL49" s="920"/>
      <c r="BM49" s="920"/>
      <c r="BO49" s="209"/>
      <c r="BP49" s="209"/>
      <c r="BQ49" s="209"/>
      <c r="BR49" s="209"/>
      <c r="BS49" s="209"/>
      <c r="BT49" s="209"/>
      <c r="BU49" s="209"/>
    </row>
    <row r="50" spans="2:73" ht="6.75" customHeight="1" thickBot="1">
      <c r="B50" s="1012"/>
      <c r="C50" s="794"/>
      <c r="D50" s="960"/>
      <c r="E50" s="960"/>
      <c r="F50" s="960"/>
      <c r="G50" s="961"/>
      <c r="H50" s="869"/>
      <c r="I50" s="964"/>
      <c r="J50" s="964"/>
      <c r="K50" s="964"/>
      <c r="L50" s="964"/>
      <c r="M50" s="964"/>
      <c r="N50" s="964"/>
      <c r="O50" s="964"/>
      <c r="P50" s="188"/>
      <c r="Q50" s="189"/>
      <c r="R50" s="189"/>
      <c r="S50" s="190"/>
      <c r="T50" s="189"/>
      <c r="U50" s="189"/>
      <c r="V50" s="189"/>
      <c r="W50" s="190"/>
      <c r="X50" s="189"/>
      <c r="Y50" s="189"/>
      <c r="Z50" s="189"/>
      <c r="AA50" s="190"/>
      <c r="AB50" s="782"/>
      <c r="AC50" s="783"/>
      <c r="AD50" s="783"/>
      <c r="AE50" s="783"/>
      <c r="AF50" s="783"/>
      <c r="AG50" s="784"/>
      <c r="AH50" s="804"/>
      <c r="AI50" s="805"/>
      <c r="AJ50" s="805"/>
      <c r="AK50" s="805"/>
      <c r="AL50" s="805"/>
      <c r="AM50" s="805"/>
      <c r="AN50" s="809"/>
      <c r="AO50" s="821"/>
      <c r="AP50" s="822"/>
      <c r="AQ50" s="822"/>
      <c r="AR50" s="822"/>
      <c r="AS50" s="822"/>
      <c r="AT50" s="822"/>
      <c r="AU50" s="822"/>
      <c r="AV50" s="822"/>
      <c r="AW50" s="822"/>
      <c r="AX50" s="822"/>
      <c r="AY50" s="822"/>
      <c r="AZ50" s="822"/>
      <c r="BA50" s="823"/>
      <c r="BB50" s="892"/>
      <c r="BC50" s="867"/>
      <c r="BD50" s="867"/>
      <c r="BE50" s="867"/>
      <c r="BF50" s="867"/>
      <c r="BG50" s="867"/>
      <c r="BH50" s="893"/>
      <c r="BI50" s="936"/>
      <c r="BJ50" s="936"/>
      <c r="BK50" s="936"/>
      <c r="BL50" s="920"/>
      <c r="BM50" s="920"/>
      <c r="BO50" s="209"/>
      <c r="BP50" s="209"/>
      <c r="BQ50" s="209"/>
      <c r="BR50" s="209"/>
      <c r="BS50" s="209"/>
      <c r="BT50" s="209"/>
      <c r="BU50" s="209"/>
    </row>
    <row r="51" spans="2:73" ht="6.75" customHeight="1" thickBot="1">
      <c r="B51" s="1012"/>
      <c r="C51" s="794"/>
      <c r="D51" s="960"/>
      <c r="E51" s="960"/>
      <c r="F51" s="960"/>
      <c r="G51" s="961"/>
      <c r="H51" s="869"/>
      <c r="I51" s="969"/>
      <c r="J51" s="969"/>
      <c r="K51" s="969"/>
      <c r="L51" s="969"/>
      <c r="M51" s="969"/>
      <c r="N51" s="969"/>
      <c r="O51" s="969"/>
      <c r="P51" s="970"/>
      <c r="Q51" s="815"/>
      <c r="R51" s="815"/>
      <c r="S51" s="816"/>
      <c r="T51" s="970"/>
      <c r="U51" s="815"/>
      <c r="V51" s="815"/>
      <c r="W51" s="816"/>
      <c r="X51" s="817"/>
      <c r="Y51" s="815"/>
      <c r="Z51" s="815"/>
      <c r="AA51" s="816"/>
      <c r="AB51" s="785"/>
      <c r="AC51" s="786"/>
      <c r="AD51" s="786"/>
      <c r="AE51" s="786"/>
      <c r="AF51" s="786"/>
      <c r="AG51" s="787"/>
      <c r="AH51" s="804"/>
      <c r="AI51" s="805"/>
      <c r="AJ51" s="805"/>
      <c r="AK51" s="805"/>
      <c r="AL51" s="805"/>
      <c r="AM51" s="805"/>
      <c r="AN51" s="809"/>
      <c r="AO51" s="821"/>
      <c r="AP51" s="822"/>
      <c r="AQ51" s="822"/>
      <c r="AR51" s="822"/>
      <c r="AS51" s="822"/>
      <c r="AT51" s="822"/>
      <c r="AU51" s="822"/>
      <c r="AV51" s="822"/>
      <c r="AW51" s="822"/>
      <c r="AX51" s="822"/>
      <c r="AY51" s="822"/>
      <c r="AZ51" s="822"/>
      <c r="BA51" s="823"/>
      <c r="BB51" s="892"/>
      <c r="BC51" s="867"/>
      <c r="BD51" s="867"/>
      <c r="BE51" s="867"/>
      <c r="BF51" s="867"/>
      <c r="BG51" s="867"/>
      <c r="BH51" s="893"/>
      <c r="BI51" s="936"/>
      <c r="BJ51" s="936"/>
      <c r="BK51" s="936"/>
      <c r="BL51" s="920"/>
      <c r="BM51" s="920"/>
      <c r="BO51" s="209"/>
      <c r="BP51" s="209"/>
      <c r="BQ51" s="209"/>
      <c r="BR51" s="209"/>
      <c r="BS51" s="209"/>
      <c r="BT51" s="209"/>
      <c r="BU51" s="209"/>
    </row>
    <row r="52" spans="2:73" ht="6.75" customHeight="1" thickBot="1">
      <c r="B52" s="1012"/>
      <c r="C52" s="794"/>
      <c r="D52" s="960"/>
      <c r="E52" s="960"/>
      <c r="F52" s="960"/>
      <c r="G52" s="961"/>
      <c r="H52" s="869"/>
      <c r="I52" s="969"/>
      <c r="J52" s="969"/>
      <c r="K52" s="969"/>
      <c r="L52" s="969"/>
      <c r="M52" s="969"/>
      <c r="N52" s="969"/>
      <c r="O52" s="969"/>
      <c r="P52" s="970"/>
      <c r="Q52" s="815"/>
      <c r="R52" s="815"/>
      <c r="S52" s="816"/>
      <c r="T52" s="970"/>
      <c r="U52" s="815"/>
      <c r="V52" s="815"/>
      <c r="W52" s="816"/>
      <c r="X52" s="817"/>
      <c r="Y52" s="815"/>
      <c r="Z52" s="815"/>
      <c r="AA52" s="816"/>
      <c r="AB52" s="788"/>
      <c r="AC52" s="789"/>
      <c r="AD52" s="789"/>
      <c r="AE52" s="789"/>
      <c r="AF52" s="789"/>
      <c r="AG52" s="790"/>
      <c r="AH52" s="806"/>
      <c r="AI52" s="807"/>
      <c r="AJ52" s="807"/>
      <c r="AK52" s="807"/>
      <c r="AL52" s="807"/>
      <c r="AM52" s="807"/>
      <c r="AN52" s="810"/>
      <c r="AO52" s="821"/>
      <c r="AP52" s="822"/>
      <c r="AQ52" s="822"/>
      <c r="AR52" s="822"/>
      <c r="AS52" s="822"/>
      <c r="AT52" s="822"/>
      <c r="AU52" s="822"/>
      <c r="AV52" s="822"/>
      <c r="AW52" s="822"/>
      <c r="AX52" s="822"/>
      <c r="AY52" s="822"/>
      <c r="AZ52" s="822"/>
      <c r="BA52" s="823"/>
      <c r="BB52" s="892"/>
      <c r="BC52" s="867"/>
      <c r="BD52" s="867"/>
      <c r="BE52" s="867"/>
      <c r="BF52" s="867"/>
      <c r="BG52" s="867"/>
      <c r="BH52" s="893"/>
      <c r="BI52" s="936"/>
      <c r="BJ52" s="936"/>
      <c r="BK52" s="936"/>
      <c r="BL52" s="920"/>
      <c r="BM52" s="920"/>
      <c r="BO52" s="209"/>
      <c r="BP52" s="209"/>
      <c r="BQ52" s="209"/>
      <c r="BR52" s="209"/>
      <c r="BS52" s="209"/>
      <c r="BT52" s="209"/>
      <c r="BU52" s="209"/>
    </row>
    <row r="53" spans="2:73" ht="6.75" customHeight="1" thickBot="1">
      <c r="B53" s="1012"/>
      <c r="C53" s="794"/>
      <c r="D53" s="960"/>
      <c r="E53" s="960"/>
      <c r="F53" s="960"/>
      <c r="G53" s="961"/>
      <c r="H53" s="869"/>
      <c r="I53" s="969"/>
      <c r="J53" s="969"/>
      <c r="K53" s="969"/>
      <c r="L53" s="969"/>
      <c r="M53" s="969"/>
      <c r="N53" s="969"/>
      <c r="O53" s="969"/>
      <c r="P53" s="890"/>
      <c r="Q53" s="865"/>
      <c r="R53" s="865"/>
      <c r="S53" s="865"/>
      <c r="T53" s="808"/>
      <c r="U53" s="780" t="s">
        <v>384</v>
      </c>
      <c r="V53" s="965"/>
      <c r="W53" s="966"/>
      <c r="X53" s="966" t="s">
        <v>385</v>
      </c>
      <c r="Y53" s="966"/>
      <c r="Z53" s="966" t="s">
        <v>385</v>
      </c>
      <c r="AA53" s="946"/>
      <c r="AB53" s="836"/>
      <c r="AC53" s="836"/>
      <c r="AD53" s="836"/>
      <c r="AE53" s="836"/>
      <c r="AF53" s="836"/>
      <c r="AG53" s="837"/>
      <c r="AH53" s="890"/>
      <c r="AI53" s="865"/>
      <c r="AJ53" s="808"/>
      <c r="AK53" s="890"/>
      <c r="AL53" s="865"/>
      <c r="AM53" s="865"/>
      <c r="AN53" s="808"/>
      <c r="AO53" s="821"/>
      <c r="AP53" s="822"/>
      <c r="AQ53" s="822"/>
      <c r="AR53" s="822"/>
      <c r="AS53" s="822"/>
      <c r="AT53" s="822"/>
      <c r="AU53" s="822"/>
      <c r="AV53" s="822"/>
      <c r="AW53" s="822"/>
      <c r="AX53" s="822"/>
      <c r="AY53" s="822"/>
      <c r="AZ53" s="822"/>
      <c r="BA53" s="823"/>
      <c r="BB53" s="892"/>
      <c r="BC53" s="867"/>
      <c r="BD53" s="867"/>
      <c r="BE53" s="867"/>
      <c r="BF53" s="867"/>
      <c r="BG53" s="867"/>
      <c r="BH53" s="893"/>
      <c r="BI53" s="936"/>
      <c r="BJ53" s="936"/>
      <c r="BK53" s="936"/>
      <c r="BL53" s="920"/>
      <c r="BM53" s="920"/>
      <c r="BO53" s="210" t="s">
        <v>413</v>
      </c>
      <c r="BP53" s="209"/>
      <c r="BQ53" s="209"/>
      <c r="BR53" s="209"/>
      <c r="BS53" s="209"/>
      <c r="BT53" s="209"/>
      <c r="BU53" s="209"/>
    </row>
    <row r="54" spans="2:73" ht="6.75" customHeight="1" thickBot="1">
      <c r="B54" s="1012"/>
      <c r="C54" s="794"/>
      <c r="D54" s="960"/>
      <c r="E54" s="960"/>
      <c r="F54" s="960"/>
      <c r="G54" s="961"/>
      <c r="H54" s="869"/>
      <c r="I54" s="969"/>
      <c r="J54" s="969"/>
      <c r="K54" s="969"/>
      <c r="L54" s="969"/>
      <c r="M54" s="969"/>
      <c r="N54" s="969"/>
      <c r="O54" s="969"/>
      <c r="P54" s="892"/>
      <c r="Q54" s="867"/>
      <c r="R54" s="867"/>
      <c r="S54" s="867"/>
      <c r="T54" s="809"/>
      <c r="U54" s="786"/>
      <c r="V54" s="786"/>
      <c r="W54" s="967"/>
      <c r="X54" s="967"/>
      <c r="Y54" s="967"/>
      <c r="Z54" s="967"/>
      <c r="AA54" s="947"/>
      <c r="AB54" s="838"/>
      <c r="AC54" s="838"/>
      <c r="AD54" s="838"/>
      <c r="AE54" s="838"/>
      <c r="AF54" s="838"/>
      <c r="AG54" s="839"/>
      <c r="AH54" s="892"/>
      <c r="AI54" s="867"/>
      <c r="AJ54" s="809"/>
      <c r="AK54" s="892"/>
      <c r="AL54" s="867"/>
      <c r="AM54" s="867"/>
      <c r="AN54" s="809"/>
      <c r="AO54" s="821"/>
      <c r="AP54" s="822"/>
      <c r="AQ54" s="822"/>
      <c r="AR54" s="822"/>
      <c r="AS54" s="822"/>
      <c r="AT54" s="822"/>
      <c r="AU54" s="822"/>
      <c r="AV54" s="822"/>
      <c r="AW54" s="822"/>
      <c r="AX54" s="822"/>
      <c r="AY54" s="822"/>
      <c r="AZ54" s="822"/>
      <c r="BA54" s="823"/>
      <c r="BB54" s="892"/>
      <c r="BC54" s="867"/>
      <c r="BD54" s="867"/>
      <c r="BE54" s="867"/>
      <c r="BF54" s="867"/>
      <c r="BG54" s="867"/>
      <c r="BH54" s="893"/>
      <c r="BI54" s="936"/>
      <c r="BJ54" s="936"/>
      <c r="BK54" s="936"/>
      <c r="BL54" s="920"/>
      <c r="BM54" s="920"/>
      <c r="BO54" s="209"/>
      <c r="BP54" s="209"/>
      <c r="BQ54" s="209"/>
      <c r="BR54" s="209"/>
      <c r="BS54" s="209"/>
      <c r="BT54" s="209"/>
      <c r="BU54" s="209"/>
    </row>
    <row r="55" spans="2:73" ht="6.75" customHeight="1" thickBot="1">
      <c r="B55" s="1012"/>
      <c r="C55" s="794"/>
      <c r="D55" s="960"/>
      <c r="E55" s="960"/>
      <c r="F55" s="960"/>
      <c r="G55" s="961"/>
      <c r="H55" s="869"/>
      <c r="I55" s="969"/>
      <c r="J55" s="969"/>
      <c r="K55" s="969"/>
      <c r="L55" s="969"/>
      <c r="M55" s="969"/>
      <c r="N55" s="969"/>
      <c r="O55" s="969"/>
      <c r="P55" s="894"/>
      <c r="Q55" s="895"/>
      <c r="R55" s="895"/>
      <c r="S55" s="895"/>
      <c r="T55" s="810"/>
      <c r="U55" s="789"/>
      <c r="V55" s="789"/>
      <c r="W55" s="968"/>
      <c r="X55" s="968"/>
      <c r="Y55" s="968"/>
      <c r="Z55" s="968"/>
      <c r="AA55" s="948"/>
      <c r="AB55" s="840"/>
      <c r="AC55" s="840"/>
      <c r="AD55" s="840"/>
      <c r="AE55" s="840"/>
      <c r="AF55" s="840"/>
      <c r="AG55" s="841"/>
      <c r="AH55" s="894"/>
      <c r="AI55" s="895"/>
      <c r="AJ55" s="810"/>
      <c r="AK55" s="894"/>
      <c r="AL55" s="895"/>
      <c r="AM55" s="895"/>
      <c r="AN55" s="810"/>
      <c r="AO55" s="824"/>
      <c r="AP55" s="825"/>
      <c r="AQ55" s="825"/>
      <c r="AR55" s="825"/>
      <c r="AS55" s="825"/>
      <c r="AT55" s="825"/>
      <c r="AU55" s="825"/>
      <c r="AV55" s="825"/>
      <c r="AW55" s="825"/>
      <c r="AX55" s="825"/>
      <c r="AY55" s="825"/>
      <c r="AZ55" s="825"/>
      <c r="BA55" s="826"/>
      <c r="BB55" s="894"/>
      <c r="BC55" s="895"/>
      <c r="BD55" s="895"/>
      <c r="BE55" s="895"/>
      <c r="BF55" s="895"/>
      <c r="BG55" s="895"/>
      <c r="BH55" s="880"/>
      <c r="BI55" s="936"/>
      <c r="BJ55" s="936"/>
      <c r="BK55" s="936"/>
      <c r="BL55" s="920"/>
      <c r="BM55" s="920"/>
      <c r="BO55" s="209" t="s">
        <v>414</v>
      </c>
      <c r="BP55" s="209" t="b">
        <v>0</v>
      </c>
      <c r="BQ55" s="209"/>
      <c r="BR55" s="209"/>
      <c r="BS55" s="209"/>
      <c r="BT55" s="209"/>
      <c r="BU55" s="209"/>
    </row>
    <row r="56" spans="2:73" ht="6.75" customHeight="1" thickBot="1">
      <c r="B56" s="1012"/>
      <c r="C56" s="794"/>
      <c r="D56" s="960"/>
      <c r="E56" s="960"/>
      <c r="F56" s="960"/>
      <c r="G56" s="961"/>
      <c r="H56" s="869">
        <v>4</v>
      </c>
      <c r="I56" s="964"/>
      <c r="J56" s="964"/>
      <c r="K56" s="964"/>
      <c r="L56" s="964"/>
      <c r="M56" s="964"/>
      <c r="N56" s="964"/>
      <c r="O56" s="964"/>
      <c r="P56" s="182"/>
      <c r="Q56" s="183"/>
      <c r="R56" s="183"/>
      <c r="S56" s="183"/>
      <c r="T56" s="183"/>
      <c r="U56" s="183"/>
      <c r="V56" s="183"/>
      <c r="W56" s="183"/>
      <c r="X56" s="183"/>
      <c r="Y56" s="183"/>
      <c r="Z56" s="183"/>
      <c r="AA56" s="184"/>
      <c r="AB56" s="779"/>
      <c r="AC56" s="780"/>
      <c r="AD56" s="780"/>
      <c r="AE56" s="780"/>
      <c r="AF56" s="780"/>
      <c r="AG56" s="781"/>
      <c r="AH56" s="802"/>
      <c r="AI56" s="803"/>
      <c r="AJ56" s="803"/>
      <c r="AK56" s="803"/>
      <c r="AL56" s="803"/>
      <c r="AM56" s="803"/>
      <c r="AN56" s="808" t="s">
        <v>383</v>
      </c>
      <c r="AO56" s="818"/>
      <c r="AP56" s="819"/>
      <c r="AQ56" s="819"/>
      <c r="AR56" s="819"/>
      <c r="AS56" s="819"/>
      <c r="AT56" s="819"/>
      <c r="AU56" s="819"/>
      <c r="AV56" s="819"/>
      <c r="AW56" s="819"/>
      <c r="AX56" s="819"/>
      <c r="AY56" s="819"/>
      <c r="AZ56" s="819"/>
      <c r="BA56" s="820"/>
      <c r="BB56" s="890"/>
      <c r="BC56" s="865"/>
      <c r="BD56" s="865"/>
      <c r="BE56" s="865"/>
      <c r="BF56" s="865"/>
      <c r="BG56" s="865"/>
      <c r="BH56" s="891"/>
      <c r="BI56" s="936"/>
      <c r="BJ56" s="936"/>
      <c r="BK56" s="936"/>
      <c r="BL56" s="920"/>
      <c r="BM56" s="920"/>
      <c r="BO56" s="209"/>
      <c r="BP56" s="209"/>
      <c r="BQ56" s="209"/>
      <c r="BR56" s="209"/>
      <c r="BS56" s="209"/>
      <c r="BT56" s="209"/>
      <c r="BU56" s="209"/>
    </row>
    <row r="57" spans="2:73" ht="6.75" customHeight="1" thickBot="1">
      <c r="B57" s="1012"/>
      <c r="C57" s="794"/>
      <c r="D57" s="960"/>
      <c r="E57" s="960"/>
      <c r="F57" s="960"/>
      <c r="G57" s="961"/>
      <c r="H57" s="869"/>
      <c r="I57" s="964"/>
      <c r="J57" s="964"/>
      <c r="K57" s="964"/>
      <c r="L57" s="964"/>
      <c r="M57" s="964"/>
      <c r="N57" s="964"/>
      <c r="O57" s="964"/>
      <c r="P57" s="188"/>
      <c r="Q57" s="189"/>
      <c r="R57" s="189"/>
      <c r="S57" s="190"/>
      <c r="T57" s="189"/>
      <c r="U57" s="189"/>
      <c r="V57" s="189"/>
      <c r="W57" s="190"/>
      <c r="X57" s="189"/>
      <c r="Y57" s="189"/>
      <c r="Z57" s="189"/>
      <c r="AA57" s="190"/>
      <c r="AB57" s="782"/>
      <c r="AC57" s="783"/>
      <c r="AD57" s="783"/>
      <c r="AE57" s="783"/>
      <c r="AF57" s="783"/>
      <c r="AG57" s="784"/>
      <c r="AH57" s="804"/>
      <c r="AI57" s="805"/>
      <c r="AJ57" s="805"/>
      <c r="AK57" s="805"/>
      <c r="AL57" s="805"/>
      <c r="AM57" s="805"/>
      <c r="AN57" s="809"/>
      <c r="AO57" s="821"/>
      <c r="AP57" s="822"/>
      <c r="AQ57" s="822"/>
      <c r="AR57" s="822"/>
      <c r="AS57" s="822"/>
      <c r="AT57" s="822"/>
      <c r="AU57" s="822"/>
      <c r="AV57" s="822"/>
      <c r="AW57" s="822"/>
      <c r="AX57" s="822"/>
      <c r="AY57" s="822"/>
      <c r="AZ57" s="822"/>
      <c r="BA57" s="823"/>
      <c r="BB57" s="892"/>
      <c r="BC57" s="867"/>
      <c r="BD57" s="867"/>
      <c r="BE57" s="867"/>
      <c r="BF57" s="867"/>
      <c r="BG57" s="867"/>
      <c r="BH57" s="893"/>
      <c r="BI57" s="936"/>
      <c r="BJ57" s="936"/>
      <c r="BK57" s="936"/>
      <c r="BL57" s="920"/>
      <c r="BM57" s="920"/>
      <c r="BO57" s="209" t="s">
        <v>415</v>
      </c>
      <c r="BP57" s="209" t="b">
        <v>0</v>
      </c>
      <c r="BQ57" s="209"/>
      <c r="BR57" s="209"/>
      <c r="BS57" s="209"/>
      <c r="BT57" s="209"/>
      <c r="BU57" s="209"/>
    </row>
    <row r="58" spans="2:73" ht="6.75" customHeight="1" thickBot="1">
      <c r="B58" s="1012"/>
      <c r="C58" s="794"/>
      <c r="D58" s="960"/>
      <c r="E58" s="960"/>
      <c r="F58" s="960"/>
      <c r="G58" s="961"/>
      <c r="H58" s="869"/>
      <c r="I58" s="969"/>
      <c r="J58" s="969"/>
      <c r="K58" s="969"/>
      <c r="L58" s="969"/>
      <c r="M58" s="969"/>
      <c r="N58" s="969"/>
      <c r="O58" s="969"/>
      <c r="P58" s="970"/>
      <c r="Q58" s="815"/>
      <c r="R58" s="815"/>
      <c r="S58" s="816"/>
      <c r="T58" s="970"/>
      <c r="U58" s="815"/>
      <c r="V58" s="815"/>
      <c r="W58" s="816"/>
      <c r="X58" s="817"/>
      <c r="Y58" s="815"/>
      <c r="Z58" s="815"/>
      <c r="AA58" s="816"/>
      <c r="AB58" s="785"/>
      <c r="AC58" s="786"/>
      <c r="AD58" s="786"/>
      <c r="AE58" s="786"/>
      <c r="AF58" s="786"/>
      <c r="AG58" s="787"/>
      <c r="AH58" s="804"/>
      <c r="AI58" s="805"/>
      <c r="AJ58" s="805"/>
      <c r="AK58" s="805"/>
      <c r="AL58" s="805"/>
      <c r="AM58" s="805"/>
      <c r="AN58" s="809"/>
      <c r="AO58" s="821"/>
      <c r="AP58" s="822"/>
      <c r="AQ58" s="822"/>
      <c r="AR58" s="822"/>
      <c r="AS58" s="822"/>
      <c r="AT58" s="822"/>
      <c r="AU58" s="822"/>
      <c r="AV58" s="822"/>
      <c r="AW58" s="822"/>
      <c r="AX58" s="822"/>
      <c r="AY58" s="822"/>
      <c r="AZ58" s="822"/>
      <c r="BA58" s="823"/>
      <c r="BB58" s="892"/>
      <c r="BC58" s="867"/>
      <c r="BD58" s="867"/>
      <c r="BE58" s="867"/>
      <c r="BF58" s="867"/>
      <c r="BG58" s="867"/>
      <c r="BH58" s="893"/>
      <c r="BI58" s="936"/>
      <c r="BJ58" s="936"/>
      <c r="BK58" s="936"/>
      <c r="BL58" s="920"/>
      <c r="BM58" s="920"/>
      <c r="BO58" s="209"/>
      <c r="BP58" s="209"/>
      <c r="BQ58" s="209"/>
      <c r="BR58" s="209"/>
      <c r="BS58" s="209"/>
      <c r="BT58" s="209"/>
      <c r="BU58" s="209"/>
    </row>
    <row r="59" spans="2:73" ht="6.75" customHeight="1" thickBot="1">
      <c r="B59" s="1012"/>
      <c r="C59" s="794"/>
      <c r="D59" s="960"/>
      <c r="E59" s="960"/>
      <c r="F59" s="960"/>
      <c r="G59" s="961"/>
      <c r="H59" s="869"/>
      <c r="I59" s="969"/>
      <c r="J59" s="969"/>
      <c r="K59" s="969"/>
      <c r="L59" s="969"/>
      <c r="M59" s="969"/>
      <c r="N59" s="969"/>
      <c r="O59" s="969"/>
      <c r="P59" s="970"/>
      <c r="Q59" s="815"/>
      <c r="R59" s="815"/>
      <c r="S59" s="816"/>
      <c r="T59" s="970"/>
      <c r="U59" s="815"/>
      <c r="V59" s="815"/>
      <c r="W59" s="816"/>
      <c r="X59" s="817"/>
      <c r="Y59" s="815"/>
      <c r="Z59" s="815"/>
      <c r="AA59" s="816"/>
      <c r="AB59" s="788"/>
      <c r="AC59" s="789"/>
      <c r="AD59" s="789"/>
      <c r="AE59" s="789"/>
      <c r="AF59" s="789"/>
      <c r="AG59" s="790"/>
      <c r="AH59" s="806"/>
      <c r="AI59" s="807"/>
      <c r="AJ59" s="807"/>
      <c r="AK59" s="807"/>
      <c r="AL59" s="807"/>
      <c r="AM59" s="807"/>
      <c r="AN59" s="810"/>
      <c r="AO59" s="821"/>
      <c r="AP59" s="822"/>
      <c r="AQ59" s="822"/>
      <c r="AR59" s="822"/>
      <c r="AS59" s="822"/>
      <c r="AT59" s="822"/>
      <c r="AU59" s="822"/>
      <c r="AV59" s="822"/>
      <c r="AW59" s="822"/>
      <c r="AX59" s="822"/>
      <c r="AY59" s="822"/>
      <c r="AZ59" s="822"/>
      <c r="BA59" s="823"/>
      <c r="BB59" s="892"/>
      <c r="BC59" s="867"/>
      <c r="BD59" s="867"/>
      <c r="BE59" s="867"/>
      <c r="BF59" s="867"/>
      <c r="BG59" s="867"/>
      <c r="BH59" s="893"/>
      <c r="BI59" s="936"/>
      <c r="BJ59" s="936"/>
      <c r="BK59" s="936"/>
      <c r="BL59" s="920"/>
      <c r="BM59" s="920"/>
      <c r="BO59" s="209" t="s">
        <v>416</v>
      </c>
      <c r="BP59" s="209" t="b">
        <v>0</v>
      </c>
      <c r="BQ59" s="209"/>
      <c r="BR59" s="209" t="s">
        <v>417</v>
      </c>
      <c r="BS59" s="209"/>
      <c r="BT59" s="209"/>
      <c r="BU59" s="209"/>
    </row>
    <row r="60" spans="2:73" ht="6.75" customHeight="1" thickBot="1">
      <c r="B60" s="1012"/>
      <c r="C60" s="794"/>
      <c r="D60" s="960"/>
      <c r="E60" s="960"/>
      <c r="F60" s="960"/>
      <c r="G60" s="961"/>
      <c r="H60" s="869"/>
      <c r="I60" s="969"/>
      <c r="J60" s="969"/>
      <c r="K60" s="969"/>
      <c r="L60" s="969"/>
      <c r="M60" s="969"/>
      <c r="N60" s="969"/>
      <c r="O60" s="969"/>
      <c r="P60" s="890"/>
      <c r="Q60" s="865"/>
      <c r="R60" s="865"/>
      <c r="S60" s="865"/>
      <c r="T60" s="808"/>
      <c r="U60" s="780" t="s">
        <v>384</v>
      </c>
      <c r="V60" s="965"/>
      <c r="W60" s="966"/>
      <c r="X60" s="966" t="s">
        <v>385</v>
      </c>
      <c r="Y60" s="966"/>
      <c r="Z60" s="966" t="s">
        <v>385</v>
      </c>
      <c r="AA60" s="946"/>
      <c r="AB60" s="836"/>
      <c r="AC60" s="836"/>
      <c r="AD60" s="836"/>
      <c r="AE60" s="836"/>
      <c r="AF60" s="836"/>
      <c r="AG60" s="837"/>
      <c r="AH60" s="890"/>
      <c r="AI60" s="865"/>
      <c r="AJ60" s="808"/>
      <c r="AK60" s="890"/>
      <c r="AL60" s="865"/>
      <c r="AM60" s="865"/>
      <c r="AN60" s="808"/>
      <c r="AO60" s="821"/>
      <c r="AP60" s="822"/>
      <c r="AQ60" s="822"/>
      <c r="AR60" s="822"/>
      <c r="AS60" s="822"/>
      <c r="AT60" s="822"/>
      <c r="AU60" s="822"/>
      <c r="AV60" s="822"/>
      <c r="AW60" s="822"/>
      <c r="AX60" s="822"/>
      <c r="AY60" s="822"/>
      <c r="AZ60" s="822"/>
      <c r="BA60" s="823"/>
      <c r="BB60" s="892"/>
      <c r="BC60" s="867"/>
      <c r="BD60" s="867"/>
      <c r="BE60" s="867"/>
      <c r="BF60" s="867"/>
      <c r="BG60" s="867"/>
      <c r="BH60" s="893"/>
      <c r="BI60" s="936"/>
      <c r="BJ60" s="936"/>
      <c r="BK60" s="936"/>
      <c r="BL60" s="920"/>
      <c r="BM60" s="920"/>
      <c r="BO60" s="209"/>
      <c r="BP60" s="209"/>
      <c r="BQ60" s="209"/>
      <c r="BR60" s="209"/>
      <c r="BS60" s="209"/>
      <c r="BT60" s="209"/>
      <c r="BU60" s="209"/>
    </row>
    <row r="61" spans="2:73" ht="6.75" customHeight="1" thickBot="1">
      <c r="B61" s="1012"/>
      <c r="C61" s="794"/>
      <c r="D61" s="960"/>
      <c r="E61" s="960"/>
      <c r="F61" s="960"/>
      <c r="G61" s="961"/>
      <c r="H61" s="869"/>
      <c r="I61" s="969"/>
      <c r="J61" s="969"/>
      <c r="K61" s="969"/>
      <c r="L61" s="969"/>
      <c r="M61" s="969"/>
      <c r="N61" s="969"/>
      <c r="O61" s="969"/>
      <c r="P61" s="892"/>
      <c r="Q61" s="867"/>
      <c r="R61" s="867"/>
      <c r="S61" s="867"/>
      <c r="T61" s="809"/>
      <c r="U61" s="786"/>
      <c r="V61" s="786"/>
      <c r="W61" s="967"/>
      <c r="X61" s="967"/>
      <c r="Y61" s="967"/>
      <c r="Z61" s="967"/>
      <c r="AA61" s="947"/>
      <c r="AB61" s="838"/>
      <c r="AC61" s="838"/>
      <c r="AD61" s="838"/>
      <c r="AE61" s="838"/>
      <c r="AF61" s="838"/>
      <c r="AG61" s="839"/>
      <c r="AH61" s="892"/>
      <c r="AI61" s="867"/>
      <c r="AJ61" s="809"/>
      <c r="AK61" s="892"/>
      <c r="AL61" s="867"/>
      <c r="AM61" s="867"/>
      <c r="AN61" s="809"/>
      <c r="AO61" s="821"/>
      <c r="AP61" s="822"/>
      <c r="AQ61" s="822"/>
      <c r="AR61" s="822"/>
      <c r="AS61" s="822"/>
      <c r="AT61" s="822"/>
      <c r="AU61" s="822"/>
      <c r="AV61" s="822"/>
      <c r="AW61" s="822"/>
      <c r="AX61" s="822"/>
      <c r="AY61" s="822"/>
      <c r="AZ61" s="822"/>
      <c r="BA61" s="823"/>
      <c r="BB61" s="892"/>
      <c r="BC61" s="867"/>
      <c r="BD61" s="867"/>
      <c r="BE61" s="867"/>
      <c r="BF61" s="867"/>
      <c r="BG61" s="867"/>
      <c r="BH61" s="893"/>
      <c r="BI61" s="936"/>
      <c r="BJ61" s="936"/>
      <c r="BK61" s="936"/>
      <c r="BL61" s="920"/>
      <c r="BM61" s="920"/>
      <c r="BO61" s="209" t="s">
        <v>418</v>
      </c>
      <c r="BP61" s="209" t="b">
        <v>0</v>
      </c>
      <c r="BQ61" s="209"/>
      <c r="BR61" s="209"/>
      <c r="BS61" s="209"/>
      <c r="BT61" s="209"/>
      <c r="BU61" s="209"/>
    </row>
    <row r="62" spans="2:73" ht="6.75" customHeight="1" thickBot="1">
      <c r="B62" s="1012"/>
      <c r="C62" s="794"/>
      <c r="D62" s="962"/>
      <c r="E62" s="962"/>
      <c r="F62" s="962"/>
      <c r="G62" s="963"/>
      <c r="H62" s="869"/>
      <c r="I62" s="969"/>
      <c r="J62" s="969"/>
      <c r="K62" s="969"/>
      <c r="L62" s="969"/>
      <c r="M62" s="969"/>
      <c r="N62" s="969"/>
      <c r="O62" s="969"/>
      <c r="P62" s="894"/>
      <c r="Q62" s="895"/>
      <c r="R62" s="895"/>
      <c r="S62" s="895"/>
      <c r="T62" s="810"/>
      <c r="U62" s="789"/>
      <c r="V62" s="789"/>
      <c r="W62" s="968"/>
      <c r="X62" s="968"/>
      <c r="Y62" s="968"/>
      <c r="Z62" s="968"/>
      <c r="AA62" s="948"/>
      <c r="AB62" s="840"/>
      <c r="AC62" s="840"/>
      <c r="AD62" s="840"/>
      <c r="AE62" s="840"/>
      <c r="AF62" s="840"/>
      <c r="AG62" s="841"/>
      <c r="AH62" s="894"/>
      <c r="AI62" s="895"/>
      <c r="AJ62" s="810"/>
      <c r="AK62" s="894"/>
      <c r="AL62" s="895"/>
      <c r="AM62" s="895"/>
      <c r="AN62" s="810"/>
      <c r="AO62" s="824"/>
      <c r="AP62" s="825"/>
      <c r="AQ62" s="825"/>
      <c r="AR62" s="825"/>
      <c r="AS62" s="825"/>
      <c r="AT62" s="825"/>
      <c r="AU62" s="825"/>
      <c r="AV62" s="825"/>
      <c r="AW62" s="825"/>
      <c r="AX62" s="825"/>
      <c r="AY62" s="825"/>
      <c r="AZ62" s="825"/>
      <c r="BA62" s="826"/>
      <c r="BB62" s="894"/>
      <c r="BC62" s="895"/>
      <c r="BD62" s="895"/>
      <c r="BE62" s="895"/>
      <c r="BF62" s="895"/>
      <c r="BG62" s="895"/>
      <c r="BH62" s="880"/>
      <c r="BI62" s="936"/>
      <c r="BJ62" s="936"/>
      <c r="BK62" s="936"/>
      <c r="BL62" s="920"/>
      <c r="BM62" s="920"/>
      <c r="BO62" s="209"/>
      <c r="BP62" s="209"/>
      <c r="BQ62" s="209"/>
      <c r="BR62" s="209"/>
      <c r="BS62" s="209"/>
      <c r="BT62" s="209"/>
      <c r="BU62" s="209"/>
    </row>
    <row r="63" spans="2:73" ht="6.75" customHeight="1" thickBot="1">
      <c r="B63" s="1012"/>
      <c r="C63" s="794" t="s">
        <v>32</v>
      </c>
      <c r="D63" s="958" t="s">
        <v>387</v>
      </c>
      <c r="E63" s="958"/>
      <c r="F63" s="958"/>
      <c r="G63" s="959"/>
      <c r="H63" s="194"/>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794" t="s">
        <v>388</v>
      </c>
      <c r="AH63" s="795"/>
      <c r="AI63" s="795"/>
      <c r="AJ63" s="795"/>
      <c r="AK63" s="795"/>
      <c r="AL63" s="795"/>
      <c r="AM63" s="795"/>
      <c r="AN63" s="795"/>
      <c r="AO63" s="795"/>
      <c r="AP63" s="795"/>
      <c r="AQ63" s="795"/>
      <c r="AR63" s="795"/>
      <c r="AS63" s="795"/>
      <c r="AT63" s="795"/>
      <c r="AU63" s="795"/>
      <c r="AV63" s="795"/>
      <c r="AW63" s="795"/>
      <c r="AX63" s="795"/>
      <c r="AY63" s="795"/>
      <c r="AZ63" s="795"/>
      <c r="BA63" s="796"/>
      <c r="BB63" s="794" t="s">
        <v>389</v>
      </c>
      <c r="BC63" s="795"/>
      <c r="BD63" s="795"/>
      <c r="BE63" s="795"/>
      <c r="BF63" s="795"/>
      <c r="BG63" s="795"/>
      <c r="BH63" s="989"/>
      <c r="BI63" s="936"/>
      <c r="BJ63" s="936"/>
      <c r="BK63" s="936"/>
      <c r="BL63" s="920"/>
      <c r="BM63" s="920"/>
      <c r="BO63" s="209"/>
      <c r="BP63" s="209"/>
      <c r="BQ63" s="209"/>
      <c r="BR63" s="209"/>
      <c r="BS63" s="209"/>
      <c r="BT63" s="209"/>
      <c r="BU63" s="209"/>
    </row>
    <row r="64" spans="2:73" ht="6.75" customHeight="1" thickBot="1">
      <c r="B64" s="1012"/>
      <c r="C64" s="794"/>
      <c r="D64" s="960"/>
      <c r="E64" s="960"/>
      <c r="F64" s="960"/>
      <c r="G64" s="961"/>
      <c r="H64" s="785"/>
      <c r="I64" s="785"/>
      <c r="J64" s="785"/>
      <c r="K64" s="990" t="s">
        <v>390</v>
      </c>
      <c r="L64" s="991"/>
      <c r="M64" s="991"/>
      <c r="N64" s="991"/>
      <c r="O64" s="991"/>
      <c r="P64" s="869" t="s">
        <v>391</v>
      </c>
      <c r="Q64" s="869"/>
      <c r="R64" s="869"/>
      <c r="S64" s="869"/>
      <c r="T64" s="992" t="s">
        <v>392</v>
      </c>
      <c r="U64" s="993"/>
      <c r="V64" s="993"/>
      <c r="W64" s="993"/>
      <c r="X64" s="869" t="s">
        <v>393</v>
      </c>
      <c r="Y64" s="869"/>
      <c r="Z64" s="869"/>
      <c r="AA64" s="869"/>
      <c r="AB64" s="982"/>
      <c r="AC64" s="838"/>
      <c r="AD64" s="838"/>
      <c r="AE64" s="838"/>
      <c r="AF64" s="196"/>
      <c r="AG64" s="794"/>
      <c r="AH64" s="795"/>
      <c r="AI64" s="795"/>
      <c r="AJ64" s="795"/>
      <c r="AK64" s="795"/>
      <c r="AL64" s="795"/>
      <c r="AM64" s="795"/>
      <c r="AN64" s="795"/>
      <c r="AO64" s="795"/>
      <c r="AP64" s="795"/>
      <c r="AQ64" s="795"/>
      <c r="AR64" s="795"/>
      <c r="AS64" s="795"/>
      <c r="AT64" s="795"/>
      <c r="AU64" s="795"/>
      <c r="AV64" s="795"/>
      <c r="AW64" s="795"/>
      <c r="AX64" s="795"/>
      <c r="AY64" s="795"/>
      <c r="AZ64" s="795"/>
      <c r="BA64" s="796"/>
      <c r="BB64" s="794"/>
      <c r="BC64" s="795"/>
      <c r="BD64" s="795"/>
      <c r="BE64" s="795"/>
      <c r="BF64" s="795"/>
      <c r="BG64" s="795"/>
      <c r="BH64" s="989"/>
      <c r="BI64" s="936"/>
      <c r="BJ64" s="936"/>
      <c r="BK64" s="936"/>
      <c r="BL64" s="920"/>
      <c r="BM64" s="920"/>
      <c r="BO64" s="209"/>
      <c r="BP64" s="209"/>
      <c r="BQ64" s="209"/>
      <c r="BR64" s="209"/>
      <c r="BS64" s="209"/>
      <c r="BT64" s="209"/>
      <c r="BU64" s="209"/>
    </row>
    <row r="65" spans="2:73" ht="6.75" customHeight="1" thickBot="1">
      <c r="B65" s="1012"/>
      <c r="C65" s="794"/>
      <c r="D65" s="960"/>
      <c r="E65" s="960"/>
      <c r="F65" s="960"/>
      <c r="G65" s="961"/>
      <c r="H65" s="785"/>
      <c r="I65" s="785"/>
      <c r="J65" s="785"/>
      <c r="K65" s="991"/>
      <c r="L65" s="991"/>
      <c r="M65" s="991"/>
      <c r="N65" s="991"/>
      <c r="O65" s="991"/>
      <c r="P65" s="869"/>
      <c r="Q65" s="869"/>
      <c r="R65" s="869"/>
      <c r="S65" s="869"/>
      <c r="T65" s="993"/>
      <c r="U65" s="993"/>
      <c r="V65" s="993"/>
      <c r="W65" s="993"/>
      <c r="X65" s="869"/>
      <c r="Y65" s="869"/>
      <c r="Z65" s="869"/>
      <c r="AA65" s="869"/>
      <c r="AB65" s="982"/>
      <c r="AC65" s="838"/>
      <c r="AD65" s="838"/>
      <c r="AE65" s="838"/>
      <c r="AF65" s="196"/>
      <c r="AG65" s="818"/>
      <c r="AH65" s="819"/>
      <c r="AI65" s="819"/>
      <c r="AJ65" s="819"/>
      <c r="AK65" s="819"/>
      <c r="AL65" s="819"/>
      <c r="AM65" s="819"/>
      <c r="AN65" s="819"/>
      <c r="AO65" s="819"/>
      <c r="AP65" s="819"/>
      <c r="AQ65" s="819"/>
      <c r="AR65" s="819"/>
      <c r="AS65" s="819"/>
      <c r="AT65" s="819"/>
      <c r="AU65" s="819"/>
      <c r="AV65" s="819"/>
      <c r="AW65" s="819"/>
      <c r="AX65" s="819"/>
      <c r="AY65" s="819"/>
      <c r="AZ65" s="819"/>
      <c r="BA65" s="820"/>
      <c r="BB65" s="994"/>
      <c r="BC65" s="995"/>
      <c r="BD65" s="995"/>
      <c r="BE65" s="995"/>
      <c r="BF65" s="995"/>
      <c r="BG65" s="995"/>
      <c r="BH65" s="996"/>
      <c r="BI65" s="936"/>
      <c r="BJ65" s="936"/>
      <c r="BK65" s="936"/>
      <c r="BL65" s="920"/>
      <c r="BM65" s="920"/>
      <c r="BO65" s="209"/>
      <c r="BP65" s="209"/>
      <c r="BQ65" s="209"/>
      <c r="BR65" s="209"/>
      <c r="BS65" s="209"/>
      <c r="BT65" s="209"/>
      <c r="BU65" s="209"/>
    </row>
    <row r="66" spans="2:73" ht="6.75" customHeight="1" thickBot="1">
      <c r="B66" s="1012"/>
      <c r="C66" s="794"/>
      <c r="D66" s="960"/>
      <c r="E66" s="960"/>
      <c r="F66" s="960"/>
      <c r="G66" s="961"/>
      <c r="H66" s="197"/>
      <c r="I66" s="196"/>
      <c r="J66" s="196"/>
      <c r="K66" s="991"/>
      <c r="L66" s="991"/>
      <c r="M66" s="991"/>
      <c r="N66" s="991"/>
      <c r="O66" s="991"/>
      <c r="P66" s="869"/>
      <c r="Q66" s="869"/>
      <c r="R66" s="869"/>
      <c r="S66" s="869"/>
      <c r="T66" s="993"/>
      <c r="U66" s="993"/>
      <c r="V66" s="993"/>
      <c r="W66" s="993"/>
      <c r="X66" s="869"/>
      <c r="Y66" s="869"/>
      <c r="Z66" s="869"/>
      <c r="AA66" s="869"/>
      <c r="AB66" s="982"/>
      <c r="AC66" s="838"/>
      <c r="AD66" s="838"/>
      <c r="AE66" s="838"/>
      <c r="AF66" s="196"/>
      <c r="AG66" s="821"/>
      <c r="AH66" s="822"/>
      <c r="AI66" s="822"/>
      <c r="AJ66" s="822"/>
      <c r="AK66" s="822"/>
      <c r="AL66" s="822"/>
      <c r="AM66" s="822"/>
      <c r="AN66" s="822"/>
      <c r="AO66" s="822"/>
      <c r="AP66" s="822"/>
      <c r="AQ66" s="822"/>
      <c r="AR66" s="822"/>
      <c r="AS66" s="822"/>
      <c r="AT66" s="822"/>
      <c r="AU66" s="822"/>
      <c r="AV66" s="822"/>
      <c r="AW66" s="822"/>
      <c r="AX66" s="822"/>
      <c r="AY66" s="822"/>
      <c r="AZ66" s="822"/>
      <c r="BA66" s="823"/>
      <c r="BB66" s="997"/>
      <c r="BC66" s="998"/>
      <c r="BD66" s="998"/>
      <c r="BE66" s="998"/>
      <c r="BF66" s="998"/>
      <c r="BG66" s="998"/>
      <c r="BH66" s="999"/>
      <c r="BI66" s="936"/>
      <c r="BJ66" s="936"/>
      <c r="BK66" s="936"/>
      <c r="BL66" s="920"/>
      <c r="BM66" s="920"/>
      <c r="BO66" s="209"/>
      <c r="BP66" s="209"/>
      <c r="BQ66" s="209"/>
      <c r="BR66" s="209"/>
      <c r="BS66" s="209"/>
      <c r="BT66" s="209"/>
      <c r="BU66" s="209"/>
    </row>
    <row r="67" spans="2:73" ht="6.75" customHeight="1" thickBot="1">
      <c r="B67" s="1012"/>
      <c r="C67" s="794"/>
      <c r="D67" s="960"/>
      <c r="E67" s="960"/>
      <c r="F67" s="960"/>
      <c r="G67" s="961"/>
      <c r="H67" s="197"/>
      <c r="I67" s="196"/>
      <c r="J67" s="196"/>
      <c r="K67" s="869" t="s">
        <v>394</v>
      </c>
      <c r="L67" s="869"/>
      <c r="M67" s="869"/>
      <c r="N67" s="869"/>
      <c r="O67" s="869"/>
      <c r="P67" s="869" t="str">
        <f>IF(BP69=2,"○","")</f>
        <v/>
      </c>
      <c r="Q67" s="869"/>
      <c r="R67" s="869"/>
      <c r="S67" s="869"/>
      <c r="T67" s="869" t="str">
        <f>IF(BQ69=2,"○","")</f>
        <v/>
      </c>
      <c r="U67" s="869"/>
      <c r="V67" s="869"/>
      <c r="W67" s="869"/>
      <c r="X67" s="971" t="str">
        <f>IF(BR69=2,"○","")</f>
        <v/>
      </c>
      <c r="Y67" s="965"/>
      <c r="Z67" s="965"/>
      <c r="AA67" s="965" t="s">
        <v>421</v>
      </c>
      <c r="AB67" s="982"/>
      <c r="AC67" s="838"/>
      <c r="AD67" s="838"/>
      <c r="AE67" s="838"/>
      <c r="AF67" s="196"/>
      <c r="AG67" s="821"/>
      <c r="AH67" s="822"/>
      <c r="AI67" s="822"/>
      <c r="AJ67" s="822"/>
      <c r="AK67" s="822"/>
      <c r="AL67" s="822"/>
      <c r="AM67" s="822"/>
      <c r="AN67" s="822"/>
      <c r="AO67" s="822"/>
      <c r="AP67" s="822"/>
      <c r="AQ67" s="822"/>
      <c r="AR67" s="822"/>
      <c r="AS67" s="822"/>
      <c r="AT67" s="822"/>
      <c r="AU67" s="822"/>
      <c r="AV67" s="822"/>
      <c r="AW67" s="822"/>
      <c r="AX67" s="822"/>
      <c r="AY67" s="822"/>
      <c r="AZ67" s="822"/>
      <c r="BA67" s="823"/>
      <c r="BB67" s="997"/>
      <c r="BC67" s="998"/>
      <c r="BD67" s="998"/>
      <c r="BE67" s="998"/>
      <c r="BF67" s="998"/>
      <c r="BG67" s="998"/>
      <c r="BH67" s="999"/>
      <c r="BI67" s="936"/>
      <c r="BJ67" s="936"/>
      <c r="BK67" s="936"/>
      <c r="BL67" s="920"/>
      <c r="BM67" s="920"/>
      <c r="BO67" s="209"/>
      <c r="BP67" s="209" t="s">
        <v>391</v>
      </c>
      <c r="BQ67" s="209" t="s">
        <v>419</v>
      </c>
      <c r="BR67" s="209" t="s">
        <v>393</v>
      </c>
      <c r="BS67" s="209"/>
      <c r="BT67" s="209"/>
      <c r="BU67" s="209"/>
    </row>
    <row r="68" spans="2:73" ht="6.75" customHeight="1" thickBot="1">
      <c r="B68" s="1012"/>
      <c r="C68" s="794"/>
      <c r="D68" s="960"/>
      <c r="E68" s="960"/>
      <c r="F68" s="960"/>
      <c r="G68" s="961"/>
      <c r="H68" s="197"/>
      <c r="I68" s="196"/>
      <c r="J68" s="196"/>
      <c r="K68" s="869"/>
      <c r="L68" s="869"/>
      <c r="M68" s="869"/>
      <c r="N68" s="869"/>
      <c r="O68" s="869"/>
      <c r="P68" s="869"/>
      <c r="Q68" s="869"/>
      <c r="R68" s="869"/>
      <c r="S68" s="869"/>
      <c r="T68" s="869"/>
      <c r="U68" s="869"/>
      <c r="V68" s="869"/>
      <c r="W68" s="869"/>
      <c r="X68" s="785"/>
      <c r="Y68" s="786"/>
      <c r="Z68" s="786"/>
      <c r="AA68" s="786"/>
      <c r="AB68" s="982"/>
      <c r="AC68" s="838"/>
      <c r="AD68" s="838"/>
      <c r="AE68" s="838"/>
      <c r="AF68" s="196"/>
      <c r="AG68" s="821"/>
      <c r="AH68" s="822"/>
      <c r="AI68" s="822"/>
      <c r="AJ68" s="822"/>
      <c r="AK68" s="822"/>
      <c r="AL68" s="822"/>
      <c r="AM68" s="822"/>
      <c r="AN68" s="822"/>
      <c r="AO68" s="822"/>
      <c r="AP68" s="822"/>
      <c r="AQ68" s="822"/>
      <c r="AR68" s="822"/>
      <c r="AS68" s="822"/>
      <c r="AT68" s="822"/>
      <c r="AU68" s="822"/>
      <c r="AV68" s="822"/>
      <c r="AW68" s="822"/>
      <c r="AX68" s="822"/>
      <c r="AY68" s="822"/>
      <c r="AZ68" s="822"/>
      <c r="BA68" s="823"/>
      <c r="BB68" s="997"/>
      <c r="BC68" s="998"/>
      <c r="BD68" s="998"/>
      <c r="BE68" s="998"/>
      <c r="BF68" s="998"/>
      <c r="BG68" s="998"/>
      <c r="BH68" s="999"/>
      <c r="BI68" s="936"/>
      <c r="BJ68" s="936"/>
      <c r="BK68" s="936"/>
      <c r="BL68" s="920"/>
      <c r="BM68" s="920"/>
      <c r="BO68" s="209"/>
      <c r="BP68" s="209"/>
      <c r="BQ68" s="209"/>
      <c r="BR68" s="209"/>
      <c r="BS68" s="209"/>
      <c r="BT68" s="209"/>
      <c r="BU68" s="209"/>
    </row>
    <row r="69" spans="2:73" ht="6.75" customHeight="1" thickBot="1">
      <c r="B69" s="1012"/>
      <c r="C69" s="794"/>
      <c r="D69" s="960"/>
      <c r="E69" s="960"/>
      <c r="F69" s="960"/>
      <c r="G69" s="961"/>
      <c r="H69" s="197"/>
      <c r="I69" s="196"/>
      <c r="J69" s="196"/>
      <c r="K69" s="869"/>
      <c r="L69" s="869"/>
      <c r="M69" s="869"/>
      <c r="N69" s="869"/>
      <c r="O69" s="869"/>
      <c r="P69" s="869"/>
      <c r="Q69" s="869"/>
      <c r="R69" s="869"/>
      <c r="S69" s="869"/>
      <c r="T69" s="869"/>
      <c r="U69" s="869"/>
      <c r="V69" s="869"/>
      <c r="W69" s="869"/>
      <c r="X69" s="788"/>
      <c r="Y69" s="789"/>
      <c r="Z69" s="789"/>
      <c r="AA69" s="789"/>
      <c r="AB69" s="982"/>
      <c r="AC69" s="838"/>
      <c r="AD69" s="838"/>
      <c r="AE69" s="838"/>
      <c r="AF69" s="196"/>
      <c r="AG69" s="821"/>
      <c r="AH69" s="822"/>
      <c r="AI69" s="822"/>
      <c r="AJ69" s="822"/>
      <c r="AK69" s="822"/>
      <c r="AL69" s="822"/>
      <c r="AM69" s="822"/>
      <c r="AN69" s="822"/>
      <c r="AO69" s="822"/>
      <c r="AP69" s="822"/>
      <c r="AQ69" s="822"/>
      <c r="AR69" s="822"/>
      <c r="AS69" s="822"/>
      <c r="AT69" s="822"/>
      <c r="AU69" s="822"/>
      <c r="AV69" s="822"/>
      <c r="AW69" s="822"/>
      <c r="AX69" s="822"/>
      <c r="AY69" s="822"/>
      <c r="AZ69" s="822"/>
      <c r="BA69" s="823"/>
      <c r="BB69" s="997"/>
      <c r="BC69" s="998"/>
      <c r="BD69" s="998"/>
      <c r="BE69" s="998"/>
      <c r="BF69" s="998"/>
      <c r="BG69" s="998"/>
      <c r="BH69" s="999"/>
      <c r="BI69" s="936"/>
      <c r="BJ69" s="936"/>
      <c r="BK69" s="936"/>
      <c r="BL69" s="920"/>
      <c r="BM69" s="920"/>
      <c r="BO69" s="209" t="s">
        <v>420</v>
      </c>
      <c r="BP69" s="209">
        <v>1</v>
      </c>
      <c r="BQ69" s="209">
        <v>1</v>
      </c>
      <c r="BR69" s="209">
        <v>1</v>
      </c>
      <c r="BS69" s="209"/>
      <c r="BT69" s="209"/>
      <c r="BU69" s="209"/>
    </row>
    <row r="70" spans="2:73" ht="6.75" customHeight="1" thickBot="1">
      <c r="B70" s="1012"/>
      <c r="C70" s="794"/>
      <c r="D70" s="960"/>
      <c r="E70" s="960"/>
      <c r="F70" s="960"/>
      <c r="G70" s="961"/>
      <c r="H70" s="197"/>
      <c r="I70" s="196"/>
      <c r="J70" s="196"/>
      <c r="K70" s="869" t="s">
        <v>395</v>
      </c>
      <c r="L70" s="869"/>
      <c r="M70" s="869"/>
      <c r="N70" s="869"/>
      <c r="O70" s="869"/>
      <c r="P70" s="869" t="str">
        <f>IF(BP71=2,"○","")</f>
        <v/>
      </c>
      <c r="Q70" s="869"/>
      <c r="R70" s="869"/>
      <c r="S70" s="869"/>
      <c r="T70" s="869" t="str">
        <f>IF(BQ71=2,"○","")</f>
        <v/>
      </c>
      <c r="U70" s="869"/>
      <c r="V70" s="869"/>
      <c r="W70" s="869"/>
      <c r="X70" s="971" t="str">
        <f>IF(BR71=2,"○","")</f>
        <v/>
      </c>
      <c r="Y70" s="965"/>
      <c r="Z70" s="965"/>
      <c r="AA70" s="965" t="s">
        <v>421</v>
      </c>
      <c r="AB70" s="982"/>
      <c r="AC70" s="838"/>
      <c r="AD70" s="838"/>
      <c r="AE70" s="838"/>
      <c r="AF70" s="196"/>
      <c r="AG70" s="821"/>
      <c r="AH70" s="822"/>
      <c r="AI70" s="822"/>
      <c r="AJ70" s="822"/>
      <c r="AK70" s="822"/>
      <c r="AL70" s="822"/>
      <c r="AM70" s="822"/>
      <c r="AN70" s="822"/>
      <c r="AO70" s="822"/>
      <c r="AP70" s="822"/>
      <c r="AQ70" s="822"/>
      <c r="AR70" s="822"/>
      <c r="AS70" s="822"/>
      <c r="AT70" s="822"/>
      <c r="AU70" s="822"/>
      <c r="AV70" s="822"/>
      <c r="AW70" s="822"/>
      <c r="AX70" s="822"/>
      <c r="AY70" s="822"/>
      <c r="AZ70" s="822"/>
      <c r="BA70" s="823"/>
      <c r="BB70" s="997"/>
      <c r="BC70" s="998"/>
      <c r="BD70" s="998"/>
      <c r="BE70" s="998"/>
      <c r="BF70" s="998"/>
      <c r="BG70" s="998"/>
      <c r="BH70" s="999"/>
      <c r="BI70" s="936"/>
      <c r="BJ70" s="936"/>
      <c r="BK70" s="936"/>
      <c r="BL70" s="920"/>
      <c r="BM70" s="920"/>
      <c r="BO70" s="209"/>
      <c r="BP70" s="209"/>
      <c r="BQ70" s="209"/>
      <c r="BR70" s="209"/>
      <c r="BS70" s="209"/>
      <c r="BT70" s="209"/>
      <c r="BU70" s="209"/>
    </row>
    <row r="71" spans="2:73" ht="6.75" customHeight="1" thickBot="1">
      <c r="B71" s="1012"/>
      <c r="C71" s="794"/>
      <c r="D71" s="960"/>
      <c r="E71" s="960"/>
      <c r="F71" s="960"/>
      <c r="G71" s="961"/>
      <c r="H71" s="197"/>
      <c r="I71" s="196"/>
      <c r="J71" s="196"/>
      <c r="K71" s="869"/>
      <c r="L71" s="869"/>
      <c r="M71" s="869"/>
      <c r="N71" s="869"/>
      <c r="O71" s="869"/>
      <c r="P71" s="869"/>
      <c r="Q71" s="869"/>
      <c r="R71" s="869"/>
      <c r="S71" s="869"/>
      <c r="T71" s="869"/>
      <c r="U71" s="869"/>
      <c r="V71" s="869"/>
      <c r="W71" s="869"/>
      <c r="X71" s="785"/>
      <c r="Y71" s="786"/>
      <c r="Z71" s="786"/>
      <c r="AA71" s="786"/>
      <c r="AB71" s="982"/>
      <c r="AC71" s="838"/>
      <c r="AD71" s="838"/>
      <c r="AE71" s="838"/>
      <c r="AF71" s="196"/>
      <c r="AG71" s="824"/>
      <c r="AH71" s="825"/>
      <c r="AI71" s="825"/>
      <c r="AJ71" s="825"/>
      <c r="AK71" s="825"/>
      <c r="AL71" s="825"/>
      <c r="AM71" s="825"/>
      <c r="AN71" s="825"/>
      <c r="AO71" s="825"/>
      <c r="AP71" s="825"/>
      <c r="AQ71" s="825"/>
      <c r="AR71" s="825"/>
      <c r="AS71" s="825"/>
      <c r="AT71" s="825"/>
      <c r="AU71" s="825"/>
      <c r="AV71" s="825"/>
      <c r="AW71" s="825"/>
      <c r="AX71" s="825"/>
      <c r="AY71" s="825"/>
      <c r="AZ71" s="825"/>
      <c r="BA71" s="826"/>
      <c r="BB71" s="1000"/>
      <c r="BC71" s="1001"/>
      <c r="BD71" s="1001"/>
      <c r="BE71" s="1001"/>
      <c r="BF71" s="1001"/>
      <c r="BG71" s="1001"/>
      <c r="BH71" s="1002"/>
      <c r="BI71" s="936"/>
      <c r="BJ71" s="936"/>
      <c r="BK71" s="936"/>
      <c r="BL71" s="920"/>
      <c r="BM71" s="920"/>
      <c r="BO71" s="209" t="s">
        <v>395</v>
      </c>
      <c r="BP71" s="209">
        <v>1</v>
      </c>
      <c r="BQ71" s="209">
        <v>1</v>
      </c>
      <c r="BR71" s="209">
        <v>1</v>
      </c>
      <c r="BS71" s="209"/>
      <c r="BT71" s="209"/>
      <c r="BU71" s="209"/>
    </row>
    <row r="72" spans="2:73" ht="6.75" customHeight="1" thickBot="1">
      <c r="B72" s="1012"/>
      <c r="C72" s="794"/>
      <c r="D72" s="960"/>
      <c r="E72" s="960"/>
      <c r="F72" s="960"/>
      <c r="G72" s="961"/>
      <c r="H72" s="197"/>
      <c r="I72" s="196"/>
      <c r="J72" s="196"/>
      <c r="K72" s="869"/>
      <c r="L72" s="869"/>
      <c r="M72" s="869"/>
      <c r="N72" s="869"/>
      <c r="O72" s="869"/>
      <c r="P72" s="869"/>
      <c r="Q72" s="869"/>
      <c r="R72" s="869"/>
      <c r="S72" s="869"/>
      <c r="T72" s="869"/>
      <c r="U72" s="869"/>
      <c r="V72" s="869"/>
      <c r="W72" s="869"/>
      <c r="X72" s="788"/>
      <c r="Y72" s="789"/>
      <c r="Z72" s="789"/>
      <c r="AA72" s="789"/>
      <c r="AB72" s="982"/>
      <c r="AC72" s="838"/>
      <c r="AD72" s="838"/>
      <c r="AE72" s="838"/>
      <c r="AF72" s="196"/>
      <c r="AG72" s="975" t="s">
        <v>396</v>
      </c>
      <c r="AH72" s="977" t="s">
        <v>715</v>
      </c>
      <c r="AI72" s="977"/>
      <c r="AJ72" s="977"/>
      <c r="AK72" s="977"/>
      <c r="AL72" s="977"/>
      <c r="AM72" s="977"/>
      <c r="AN72" s="977"/>
      <c r="AO72" s="977"/>
      <c r="AP72" s="977"/>
      <c r="AQ72" s="977"/>
      <c r="AR72" s="977"/>
      <c r="AS72" s="977"/>
      <c r="AT72" s="977"/>
      <c r="AU72" s="977"/>
      <c r="AV72" s="977"/>
      <c r="AW72" s="977"/>
      <c r="AX72" s="977"/>
      <c r="AY72" s="977"/>
      <c r="AZ72" s="977"/>
      <c r="BA72" s="977"/>
      <c r="BB72" s="977"/>
      <c r="BC72" s="977"/>
      <c r="BD72" s="977"/>
      <c r="BE72" s="977"/>
      <c r="BF72" s="977"/>
      <c r="BG72" s="977"/>
      <c r="BH72" s="978"/>
      <c r="BI72" s="936"/>
      <c r="BJ72" s="936"/>
      <c r="BK72" s="936"/>
      <c r="BL72" s="920"/>
      <c r="BM72" s="920"/>
      <c r="BO72" s="209"/>
      <c r="BP72" s="209"/>
      <c r="BQ72" s="209"/>
      <c r="BR72" s="209"/>
      <c r="BS72" s="209"/>
      <c r="BT72" s="209"/>
      <c r="BU72" s="209"/>
    </row>
    <row r="73" spans="2:73" ht="6.75" customHeight="1" thickBot="1">
      <c r="B73" s="1012"/>
      <c r="C73" s="794"/>
      <c r="D73" s="960"/>
      <c r="E73" s="960"/>
      <c r="F73" s="960"/>
      <c r="G73" s="961"/>
      <c r="H73" s="197"/>
      <c r="I73" s="196"/>
      <c r="J73" s="196"/>
      <c r="K73" s="869" t="s">
        <v>397</v>
      </c>
      <c r="L73" s="869"/>
      <c r="M73" s="869"/>
      <c r="N73" s="869"/>
      <c r="O73" s="869"/>
      <c r="P73" s="981"/>
      <c r="Q73" s="981"/>
      <c r="R73" s="981"/>
      <c r="S73" s="981"/>
      <c r="T73" s="869" t="str">
        <f>IF(BQ73=2,"○","")</f>
        <v/>
      </c>
      <c r="U73" s="869"/>
      <c r="V73" s="869"/>
      <c r="W73" s="869"/>
      <c r="X73" s="971" t="str">
        <f>IF(BR73=2,"○","")</f>
        <v/>
      </c>
      <c r="Y73" s="965"/>
      <c r="Z73" s="965"/>
      <c r="AA73" s="965" t="s">
        <v>421</v>
      </c>
      <c r="AB73" s="982"/>
      <c r="AC73" s="838"/>
      <c r="AD73" s="838"/>
      <c r="AE73" s="838"/>
      <c r="AF73" s="198"/>
      <c r="AG73" s="976"/>
      <c r="AH73" s="979"/>
      <c r="AI73" s="979"/>
      <c r="AJ73" s="979"/>
      <c r="AK73" s="979"/>
      <c r="AL73" s="979"/>
      <c r="AM73" s="979"/>
      <c r="AN73" s="979"/>
      <c r="AO73" s="979"/>
      <c r="AP73" s="979"/>
      <c r="AQ73" s="979"/>
      <c r="AR73" s="979"/>
      <c r="AS73" s="979"/>
      <c r="AT73" s="979"/>
      <c r="AU73" s="979"/>
      <c r="AV73" s="979"/>
      <c r="AW73" s="979"/>
      <c r="AX73" s="979"/>
      <c r="AY73" s="979"/>
      <c r="AZ73" s="979"/>
      <c r="BA73" s="979"/>
      <c r="BB73" s="979"/>
      <c r="BC73" s="979"/>
      <c r="BD73" s="979"/>
      <c r="BE73" s="979"/>
      <c r="BF73" s="979"/>
      <c r="BG73" s="979"/>
      <c r="BH73" s="980"/>
      <c r="BI73" s="936"/>
      <c r="BJ73" s="936"/>
      <c r="BK73" s="936"/>
      <c r="BL73" s="920"/>
      <c r="BM73" s="920"/>
      <c r="BO73" s="209" t="s">
        <v>397</v>
      </c>
      <c r="BP73" s="209"/>
      <c r="BQ73" s="209">
        <v>1</v>
      </c>
      <c r="BR73" s="209">
        <v>1</v>
      </c>
      <c r="BS73" s="209"/>
      <c r="BT73" s="209"/>
      <c r="BU73" s="209"/>
    </row>
    <row r="74" spans="2:73" ht="6.75" customHeight="1" thickBot="1">
      <c r="B74" s="1012"/>
      <c r="C74" s="794"/>
      <c r="D74" s="960"/>
      <c r="E74" s="960"/>
      <c r="F74" s="960"/>
      <c r="G74" s="961"/>
      <c r="H74" s="197"/>
      <c r="I74" s="196"/>
      <c r="J74" s="196"/>
      <c r="K74" s="869"/>
      <c r="L74" s="869"/>
      <c r="M74" s="869"/>
      <c r="N74" s="869"/>
      <c r="O74" s="869"/>
      <c r="P74" s="981"/>
      <c r="Q74" s="981"/>
      <c r="R74" s="981"/>
      <c r="S74" s="981"/>
      <c r="T74" s="869"/>
      <c r="U74" s="869"/>
      <c r="V74" s="869"/>
      <c r="W74" s="869"/>
      <c r="X74" s="785"/>
      <c r="Y74" s="786"/>
      <c r="Z74" s="786"/>
      <c r="AA74" s="786"/>
      <c r="AB74" s="982"/>
      <c r="AC74" s="838"/>
      <c r="AD74" s="838"/>
      <c r="AE74" s="838"/>
      <c r="AF74" s="198"/>
      <c r="AG74" s="976"/>
      <c r="AH74" s="979"/>
      <c r="AI74" s="979"/>
      <c r="AJ74" s="979"/>
      <c r="AK74" s="979"/>
      <c r="AL74" s="979"/>
      <c r="AM74" s="979"/>
      <c r="AN74" s="979"/>
      <c r="AO74" s="979"/>
      <c r="AP74" s="979"/>
      <c r="AQ74" s="979"/>
      <c r="AR74" s="979"/>
      <c r="AS74" s="979"/>
      <c r="AT74" s="979"/>
      <c r="AU74" s="979"/>
      <c r="AV74" s="979"/>
      <c r="AW74" s="979"/>
      <c r="AX74" s="979"/>
      <c r="AY74" s="979"/>
      <c r="AZ74" s="979"/>
      <c r="BA74" s="979"/>
      <c r="BB74" s="979"/>
      <c r="BC74" s="979"/>
      <c r="BD74" s="979"/>
      <c r="BE74" s="979"/>
      <c r="BF74" s="979"/>
      <c r="BG74" s="979"/>
      <c r="BH74" s="980"/>
      <c r="BI74" s="936"/>
      <c r="BJ74" s="936"/>
      <c r="BK74" s="936"/>
      <c r="BL74" s="920"/>
      <c r="BM74" s="920"/>
      <c r="BO74" s="209"/>
      <c r="BP74" s="209"/>
      <c r="BQ74" s="209"/>
      <c r="BR74" s="209"/>
      <c r="BS74" s="209"/>
      <c r="BT74" s="209"/>
      <c r="BU74" s="209"/>
    </row>
    <row r="75" spans="2:73" ht="6.75" customHeight="1" thickBot="1">
      <c r="B75" s="1012"/>
      <c r="C75" s="794"/>
      <c r="D75" s="960"/>
      <c r="E75" s="960"/>
      <c r="F75" s="960"/>
      <c r="G75" s="961"/>
      <c r="H75" s="197"/>
      <c r="I75" s="196"/>
      <c r="J75" s="196"/>
      <c r="K75" s="869"/>
      <c r="L75" s="869"/>
      <c r="M75" s="869"/>
      <c r="N75" s="869"/>
      <c r="O75" s="869"/>
      <c r="P75" s="981"/>
      <c r="Q75" s="981"/>
      <c r="R75" s="981"/>
      <c r="S75" s="981"/>
      <c r="T75" s="869"/>
      <c r="U75" s="869"/>
      <c r="V75" s="869"/>
      <c r="W75" s="869"/>
      <c r="X75" s="788"/>
      <c r="Y75" s="789"/>
      <c r="Z75" s="789"/>
      <c r="AA75" s="789"/>
      <c r="AB75" s="982"/>
      <c r="AC75" s="838"/>
      <c r="AD75" s="838"/>
      <c r="AE75" s="838"/>
      <c r="AF75" s="198"/>
      <c r="AG75" s="976"/>
      <c r="AH75" s="979"/>
      <c r="AI75" s="979"/>
      <c r="AJ75" s="979"/>
      <c r="AK75" s="979"/>
      <c r="AL75" s="979"/>
      <c r="AM75" s="979"/>
      <c r="AN75" s="979"/>
      <c r="AO75" s="979"/>
      <c r="AP75" s="979"/>
      <c r="AQ75" s="979"/>
      <c r="AR75" s="979"/>
      <c r="AS75" s="979"/>
      <c r="AT75" s="979"/>
      <c r="AU75" s="979"/>
      <c r="AV75" s="979"/>
      <c r="AW75" s="979"/>
      <c r="AX75" s="979"/>
      <c r="AY75" s="979"/>
      <c r="AZ75" s="979"/>
      <c r="BA75" s="979"/>
      <c r="BB75" s="979"/>
      <c r="BC75" s="979"/>
      <c r="BD75" s="979"/>
      <c r="BE75" s="979"/>
      <c r="BF75" s="979"/>
      <c r="BG75" s="979"/>
      <c r="BH75" s="980"/>
      <c r="BI75" s="936"/>
      <c r="BJ75" s="936"/>
      <c r="BK75" s="936"/>
      <c r="BL75" s="920"/>
      <c r="BM75" s="920"/>
      <c r="BO75" s="209"/>
      <c r="BP75" s="209"/>
      <c r="BQ75" s="209"/>
      <c r="BR75" s="209"/>
      <c r="BS75" s="209"/>
      <c r="BT75" s="209"/>
      <c r="BU75" s="209"/>
    </row>
    <row r="76" spans="2:73" ht="6.75" customHeight="1" thickBot="1">
      <c r="B76" s="1012"/>
      <c r="C76" s="794"/>
      <c r="D76" s="960"/>
      <c r="E76" s="960"/>
      <c r="F76" s="960"/>
      <c r="G76" s="961"/>
      <c r="H76" s="785" t="s">
        <v>398</v>
      </c>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199"/>
      <c r="AG76" s="983"/>
      <c r="AH76" s="979" t="s">
        <v>716</v>
      </c>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6"/>
      <c r="BI76" s="936"/>
      <c r="BJ76" s="936"/>
      <c r="BK76" s="936"/>
      <c r="BL76" s="920"/>
      <c r="BM76" s="920"/>
      <c r="BO76" s="209"/>
      <c r="BP76" s="209"/>
      <c r="BQ76" s="209"/>
      <c r="BR76" s="209"/>
      <c r="BS76" s="209"/>
      <c r="BT76" s="209"/>
      <c r="BU76" s="209"/>
    </row>
    <row r="77" spans="2:73" ht="6.75" customHeight="1" thickBot="1">
      <c r="B77" s="1012"/>
      <c r="C77" s="794"/>
      <c r="D77" s="960"/>
      <c r="E77" s="960"/>
      <c r="F77" s="960"/>
      <c r="G77" s="961"/>
      <c r="H77" s="785"/>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199"/>
      <c r="AG77" s="983"/>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6"/>
      <c r="BI77" s="936"/>
      <c r="BJ77" s="936"/>
      <c r="BK77" s="936"/>
      <c r="BL77" s="920"/>
      <c r="BM77" s="920"/>
      <c r="BO77" s="209"/>
      <c r="BP77" s="209"/>
      <c r="BQ77" s="209"/>
      <c r="BR77" s="209"/>
      <c r="BS77" s="209"/>
      <c r="BT77" s="209"/>
      <c r="BU77" s="209"/>
    </row>
    <row r="78" spans="2:73" ht="6.75" customHeight="1" thickBot="1">
      <c r="B78" s="1013"/>
      <c r="C78" s="972"/>
      <c r="D78" s="973"/>
      <c r="E78" s="973"/>
      <c r="F78" s="973"/>
      <c r="G78" s="974"/>
      <c r="H78" s="200"/>
      <c r="I78" s="201"/>
      <c r="J78" s="201"/>
      <c r="K78" s="202"/>
      <c r="L78" s="201"/>
      <c r="M78" s="201"/>
      <c r="N78" s="201"/>
      <c r="O78" s="201"/>
      <c r="P78" s="201"/>
      <c r="Q78" s="201"/>
      <c r="R78" s="201"/>
      <c r="S78" s="201"/>
      <c r="T78" s="201"/>
      <c r="U78" s="201"/>
      <c r="V78" s="201"/>
      <c r="W78" s="201"/>
      <c r="X78" s="201"/>
      <c r="Y78" s="201"/>
      <c r="Z78" s="201"/>
      <c r="AA78" s="201"/>
      <c r="AB78" s="201"/>
      <c r="AC78" s="201"/>
      <c r="AD78" s="201"/>
      <c r="AE78" s="201"/>
      <c r="AF78" s="201"/>
      <c r="AG78" s="984"/>
      <c r="AH78" s="987"/>
      <c r="AI78" s="987"/>
      <c r="AJ78" s="987"/>
      <c r="AK78" s="987"/>
      <c r="AL78" s="987"/>
      <c r="AM78" s="987"/>
      <c r="AN78" s="987"/>
      <c r="AO78" s="987"/>
      <c r="AP78" s="987"/>
      <c r="AQ78" s="987"/>
      <c r="AR78" s="987"/>
      <c r="AS78" s="987"/>
      <c r="AT78" s="987"/>
      <c r="AU78" s="987"/>
      <c r="AV78" s="987"/>
      <c r="AW78" s="987"/>
      <c r="AX78" s="987"/>
      <c r="AY78" s="987"/>
      <c r="AZ78" s="987"/>
      <c r="BA78" s="987"/>
      <c r="BB78" s="987"/>
      <c r="BC78" s="987"/>
      <c r="BD78" s="987"/>
      <c r="BE78" s="987"/>
      <c r="BF78" s="987"/>
      <c r="BG78" s="987"/>
      <c r="BH78" s="988"/>
      <c r="BI78" s="936"/>
      <c r="BJ78" s="936"/>
      <c r="BK78" s="936"/>
      <c r="BL78" s="920"/>
      <c r="BM78" s="920"/>
      <c r="BO78" s="209"/>
      <c r="BP78" s="209"/>
      <c r="BQ78" s="209"/>
      <c r="BR78" s="209"/>
      <c r="BS78" s="209"/>
      <c r="BT78" s="209"/>
      <c r="BU78" s="209"/>
    </row>
    <row r="79" spans="2:73" ht="6.75" customHeight="1" thickBot="1">
      <c r="B79" s="1003" t="s">
        <v>399</v>
      </c>
      <c r="C79" s="1005" t="s">
        <v>400</v>
      </c>
      <c r="D79" s="1005"/>
      <c r="E79" s="1006"/>
      <c r="F79" s="1006"/>
      <c r="G79" s="1006"/>
      <c r="H79" s="1008" t="s">
        <v>401</v>
      </c>
      <c r="I79" s="1009"/>
      <c r="J79" s="1009"/>
      <c r="K79" s="1009"/>
      <c r="L79" s="1009"/>
      <c r="M79" s="1009"/>
      <c r="N79" s="1010" t="s">
        <v>402</v>
      </c>
      <c r="O79" s="1011"/>
      <c r="P79" s="1009" t="s">
        <v>403</v>
      </c>
      <c r="Q79" s="1009"/>
      <c r="R79" s="1009"/>
      <c r="S79" s="1009"/>
      <c r="T79" s="1009"/>
      <c r="U79" s="1009"/>
      <c r="V79" s="1009"/>
      <c r="W79" s="1009"/>
      <c r="X79" s="1009"/>
      <c r="Y79" s="1009"/>
      <c r="Z79" s="1009"/>
      <c r="AA79" s="1009"/>
      <c r="AB79" s="1009"/>
      <c r="AC79" s="1009"/>
      <c r="AD79" s="1009"/>
      <c r="AE79" s="1009"/>
      <c r="AF79" s="1009"/>
      <c r="AG79" s="1009"/>
      <c r="AH79" s="1009"/>
      <c r="AI79" s="1009"/>
      <c r="AJ79" s="1009" t="s">
        <v>404</v>
      </c>
      <c r="AK79" s="1009"/>
      <c r="AL79" s="1009"/>
      <c r="AM79" s="1009"/>
      <c r="AN79" s="1009"/>
      <c r="AO79" s="1009"/>
      <c r="AP79" s="1009"/>
      <c r="AQ79" s="1009"/>
      <c r="AR79" s="1009"/>
      <c r="AS79" s="1009"/>
      <c r="AT79" s="1009"/>
      <c r="AU79" s="1009"/>
      <c r="AV79" s="1009"/>
      <c r="AW79" s="1009"/>
      <c r="AX79" s="1009"/>
      <c r="AY79" s="1009"/>
      <c r="AZ79" s="1009"/>
      <c r="BA79" s="1009"/>
      <c r="BB79" s="1026" t="s">
        <v>373</v>
      </c>
      <c r="BC79" s="1026"/>
      <c r="BD79" s="1026"/>
      <c r="BE79" s="1026"/>
      <c r="BF79" s="1026"/>
      <c r="BG79" s="1026"/>
      <c r="BH79" s="1026"/>
      <c r="BI79" s="936"/>
      <c r="BJ79" s="936"/>
      <c r="BK79" s="936"/>
      <c r="BL79" s="920"/>
      <c r="BM79" s="920"/>
      <c r="BO79" s="209"/>
      <c r="BP79" s="209"/>
      <c r="BQ79" s="209"/>
      <c r="BR79" s="209"/>
      <c r="BS79" s="209"/>
      <c r="BT79" s="209"/>
      <c r="BU79" s="209"/>
    </row>
    <row r="80" spans="2:73" ht="6.75" customHeight="1" thickBot="1">
      <c r="B80" s="1004"/>
      <c r="C80" s="1007"/>
      <c r="D80" s="1007"/>
      <c r="E80" s="1007"/>
      <c r="F80" s="1007"/>
      <c r="G80" s="1007"/>
      <c r="H80" s="869"/>
      <c r="I80" s="869"/>
      <c r="J80" s="869"/>
      <c r="K80" s="869"/>
      <c r="L80" s="869"/>
      <c r="M80" s="869"/>
      <c r="N80" s="993"/>
      <c r="O80" s="993"/>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869"/>
      <c r="BA80" s="869"/>
      <c r="BB80" s="1027"/>
      <c r="BC80" s="1027"/>
      <c r="BD80" s="1027"/>
      <c r="BE80" s="1027"/>
      <c r="BF80" s="1027"/>
      <c r="BG80" s="1027"/>
      <c r="BH80" s="1027"/>
      <c r="BI80" s="936"/>
      <c r="BJ80" s="936"/>
      <c r="BK80" s="936"/>
      <c r="BL80" s="920"/>
      <c r="BM80" s="920"/>
    </row>
    <row r="81" spans="2:65" ht="6.75" customHeight="1" thickBot="1">
      <c r="B81" s="1004"/>
      <c r="C81" s="1007"/>
      <c r="D81" s="1007"/>
      <c r="E81" s="1007"/>
      <c r="F81" s="1007"/>
      <c r="G81" s="1007"/>
      <c r="H81" s="869"/>
      <c r="I81" s="869"/>
      <c r="J81" s="869"/>
      <c r="K81" s="869"/>
      <c r="L81" s="869"/>
      <c r="M81" s="869"/>
      <c r="N81" s="993"/>
      <c r="O81" s="993"/>
      <c r="P81" s="869"/>
      <c r="Q81" s="869"/>
      <c r="R81" s="869"/>
      <c r="S81" s="869"/>
      <c r="T81" s="869"/>
      <c r="U81" s="869"/>
      <c r="V81" s="869"/>
      <c r="W81" s="869"/>
      <c r="X81" s="869"/>
      <c r="Y81" s="869"/>
      <c r="Z81" s="869"/>
      <c r="AA81" s="869"/>
      <c r="AB81" s="869"/>
      <c r="AC81" s="869"/>
      <c r="AD81" s="869"/>
      <c r="AE81" s="869"/>
      <c r="AF81" s="869"/>
      <c r="AG81" s="869"/>
      <c r="AH81" s="869"/>
      <c r="AI81" s="869"/>
      <c r="AJ81" s="869" t="s">
        <v>6</v>
      </c>
      <c r="AK81" s="869"/>
      <c r="AL81" s="869"/>
      <c r="AM81" s="869"/>
      <c r="AN81" s="869"/>
      <c r="AO81" s="869"/>
      <c r="AP81" s="993" t="s">
        <v>362</v>
      </c>
      <c r="AQ81" s="993"/>
      <c r="AR81" s="993"/>
      <c r="AS81" s="869" t="s">
        <v>121</v>
      </c>
      <c r="AT81" s="869"/>
      <c r="AU81" s="869"/>
      <c r="AV81" s="869"/>
      <c r="AW81" s="869"/>
      <c r="AX81" s="869"/>
      <c r="AY81" s="869"/>
      <c r="AZ81" s="869"/>
      <c r="BA81" s="869"/>
      <c r="BB81" s="1027"/>
      <c r="BC81" s="1027"/>
      <c r="BD81" s="1027"/>
      <c r="BE81" s="1027"/>
      <c r="BF81" s="1027"/>
      <c r="BG81" s="1027"/>
      <c r="BH81" s="1027"/>
      <c r="BI81" s="936"/>
      <c r="BJ81" s="936"/>
      <c r="BK81" s="936"/>
      <c r="BL81" s="920"/>
      <c r="BM81" s="920"/>
    </row>
    <row r="82" spans="2:65" ht="6.75" customHeight="1" thickBot="1">
      <c r="B82" s="1004"/>
      <c r="C82" s="1007"/>
      <c r="D82" s="1007"/>
      <c r="E82" s="1007"/>
      <c r="F82" s="1007"/>
      <c r="G82" s="1007"/>
      <c r="H82" s="869"/>
      <c r="I82" s="869"/>
      <c r="J82" s="869"/>
      <c r="K82" s="869"/>
      <c r="L82" s="869"/>
      <c r="M82" s="869"/>
      <c r="N82" s="993"/>
      <c r="O82" s="993"/>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993"/>
      <c r="AQ82" s="993"/>
      <c r="AR82" s="993"/>
      <c r="AS82" s="869"/>
      <c r="AT82" s="869"/>
      <c r="AU82" s="869"/>
      <c r="AV82" s="869"/>
      <c r="AW82" s="869"/>
      <c r="AX82" s="869"/>
      <c r="AY82" s="869"/>
      <c r="AZ82" s="869"/>
      <c r="BA82" s="869"/>
      <c r="BB82" s="1027"/>
      <c r="BC82" s="1027"/>
      <c r="BD82" s="1027"/>
      <c r="BE82" s="1027"/>
      <c r="BF82" s="1027"/>
      <c r="BG82" s="1027"/>
      <c r="BH82" s="1027"/>
      <c r="BI82" s="936"/>
      <c r="BJ82" s="936"/>
      <c r="BK82" s="936"/>
      <c r="BL82" s="920"/>
      <c r="BM82" s="920"/>
    </row>
    <row r="83" spans="2:65" ht="6.75" customHeight="1" thickBot="1">
      <c r="B83" s="1004"/>
      <c r="C83" s="1007"/>
      <c r="D83" s="1007"/>
      <c r="E83" s="1007"/>
      <c r="F83" s="1007"/>
      <c r="G83" s="1007"/>
      <c r="H83" s="969"/>
      <c r="I83" s="969"/>
      <c r="J83" s="969"/>
      <c r="K83" s="969"/>
      <c r="L83" s="969"/>
      <c r="M83" s="969"/>
      <c r="N83" s="1028"/>
      <c r="O83" s="1028"/>
      <c r="P83" s="1020" t="s">
        <v>351</v>
      </c>
      <c r="Q83" s="1021"/>
      <c r="R83" s="1029"/>
      <c r="S83" s="795" t="s">
        <v>405</v>
      </c>
      <c r="T83" s="1029"/>
      <c r="U83" s="795" t="s">
        <v>405</v>
      </c>
      <c r="V83" s="1031"/>
      <c r="W83" s="969"/>
      <c r="X83" s="969"/>
      <c r="Y83" s="969"/>
      <c r="Z83" s="969"/>
      <c r="AA83" s="969"/>
      <c r="AB83" s="969"/>
      <c r="AC83" s="969"/>
      <c r="AD83" s="969"/>
      <c r="AE83" s="969"/>
      <c r="AF83" s="969"/>
      <c r="AG83" s="969"/>
      <c r="AH83" s="969"/>
      <c r="AI83" s="969"/>
      <c r="AJ83" s="969"/>
      <c r="AK83" s="969"/>
      <c r="AL83" s="969"/>
      <c r="AM83" s="969"/>
      <c r="AN83" s="969"/>
      <c r="AO83" s="969"/>
      <c r="AP83" s="1028"/>
      <c r="AQ83" s="1028"/>
      <c r="AR83" s="1028"/>
      <c r="AS83" s="969"/>
      <c r="AT83" s="969"/>
      <c r="AU83" s="969"/>
      <c r="AV83" s="969"/>
      <c r="AW83" s="969"/>
      <c r="AX83" s="969"/>
      <c r="AY83" s="969"/>
      <c r="AZ83" s="969"/>
      <c r="BA83" s="969"/>
      <c r="BB83" s="1030"/>
      <c r="BC83" s="1030"/>
      <c r="BD83" s="1030"/>
      <c r="BE83" s="1030"/>
      <c r="BF83" s="1030"/>
      <c r="BG83" s="1030"/>
      <c r="BH83" s="1030"/>
      <c r="BI83" s="936"/>
      <c r="BJ83" s="936"/>
      <c r="BK83" s="936"/>
      <c r="BL83" s="920"/>
      <c r="BM83" s="920"/>
    </row>
    <row r="84" spans="2:65" ht="6.75" customHeight="1" thickBot="1">
      <c r="B84" s="1004"/>
      <c r="C84" s="1007"/>
      <c r="D84" s="1007"/>
      <c r="E84" s="1007"/>
      <c r="F84" s="1007"/>
      <c r="G84" s="1007"/>
      <c r="H84" s="969"/>
      <c r="I84" s="969"/>
      <c r="J84" s="969"/>
      <c r="K84" s="969"/>
      <c r="L84" s="969"/>
      <c r="M84" s="969"/>
      <c r="N84" s="1028"/>
      <c r="O84" s="1028"/>
      <c r="P84" s="1021"/>
      <c r="Q84" s="1021"/>
      <c r="R84" s="1029"/>
      <c r="S84" s="795"/>
      <c r="T84" s="1029"/>
      <c r="U84" s="795"/>
      <c r="V84" s="1031"/>
      <c r="W84" s="969"/>
      <c r="X84" s="969"/>
      <c r="Y84" s="969"/>
      <c r="Z84" s="969"/>
      <c r="AA84" s="969"/>
      <c r="AB84" s="969"/>
      <c r="AC84" s="969"/>
      <c r="AD84" s="969"/>
      <c r="AE84" s="969"/>
      <c r="AF84" s="969"/>
      <c r="AG84" s="969"/>
      <c r="AH84" s="969"/>
      <c r="AI84" s="969"/>
      <c r="AJ84" s="969"/>
      <c r="AK84" s="969"/>
      <c r="AL84" s="969"/>
      <c r="AM84" s="969"/>
      <c r="AN84" s="969"/>
      <c r="AO84" s="969"/>
      <c r="AP84" s="1028"/>
      <c r="AQ84" s="1028"/>
      <c r="AR84" s="1028"/>
      <c r="AS84" s="969"/>
      <c r="AT84" s="969"/>
      <c r="AU84" s="969"/>
      <c r="AV84" s="969"/>
      <c r="AW84" s="969"/>
      <c r="AX84" s="969"/>
      <c r="AY84" s="969"/>
      <c r="AZ84" s="969"/>
      <c r="BA84" s="969"/>
      <c r="BB84" s="1030"/>
      <c r="BC84" s="1030"/>
      <c r="BD84" s="1030"/>
      <c r="BE84" s="1030"/>
      <c r="BF84" s="1030"/>
      <c r="BG84" s="1030"/>
      <c r="BH84" s="1030"/>
      <c r="BI84" s="936"/>
      <c r="BJ84" s="936"/>
      <c r="BK84" s="936"/>
      <c r="BL84" s="920"/>
      <c r="BM84" s="920"/>
    </row>
    <row r="85" spans="2:65" ht="6.75" customHeight="1" thickBot="1">
      <c r="B85" s="1004"/>
      <c r="C85" s="1007"/>
      <c r="D85" s="1007"/>
      <c r="E85" s="1007"/>
      <c r="F85" s="1007"/>
      <c r="G85" s="1007"/>
      <c r="H85" s="969"/>
      <c r="I85" s="969"/>
      <c r="J85" s="969"/>
      <c r="K85" s="969"/>
      <c r="L85" s="969"/>
      <c r="M85" s="969"/>
      <c r="N85" s="1028"/>
      <c r="O85" s="1028"/>
      <c r="P85" s="1021"/>
      <c r="Q85" s="1021"/>
      <c r="R85" s="1029"/>
      <c r="S85" s="795"/>
      <c r="T85" s="1029"/>
      <c r="U85" s="795"/>
      <c r="V85" s="1031"/>
      <c r="W85" s="969"/>
      <c r="X85" s="969"/>
      <c r="Y85" s="969"/>
      <c r="Z85" s="969"/>
      <c r="AA85" s="969"/>
      <c r="AB85" s="969"/>
      <c r="AC85" s="969"/>
      <c r="AD85" s="969"/>
      <c r="AE85" s="969"/>
      <c r="AF85" s="969"/>
      <c r="AG85" s="969"/>
      <c r="AH85" s="969"/>
      <c r="AI85" s="969"/>
      <c r="AJ85" s="969"/>
      <c r="AK85" s="969"/>
      <c r="AL85" s="969"/>
      <c r="AM85" s="969"/>
      <c r="AN85" s="969"/>
      <c r="AO85" s="969"/>
      <c r="AP85" s="1028"/>
      <c r="AQ85" s="1028"/>
      <c r="AR85" s="1028"/>
      <c r="AS85" s="969"/>
      <c r="AT85" s="969"/>
      <c r="AU85" s="969"/>
      <c r="AV85" s="969"/>
      <c r="AW85" s="969"/>
      <c r="AX85" s="969"/>
      <c r="AY85" s="969"/>
      <c r="AZ85" s="969"/>
      <c r="BA85" s="969"/>
      <c r="BB85" s="1030"/>
      <c r="BC85" s="1030"/>
      <c r="BD85" s="1030"/>
      <c r="BE85" s="1030"/>
      <c r="BF85" s="1030"/>
      <c r="BG85" s="1030"/>
      <c r="BH85" s="1030"/>
      <c r="BI85" s="936"/>
      <c r="BJ85" s="936"/>
      <c r="BK85" s="936"/>
      <c r="BL85" s="920"/>
      <c r="BM85" s="920"/>
    </row>
    <row r="86" spans="2:65" ht="6.75" customHeight="1" thickBot="1">
      <c r="B86" s="1004"/>
      <c r="C86" s="1007"/>
      <c r="D86" s="1007"/>
      <c r="E86" s="1007"/>
      <c r="F86" s="1007"/>
      <c r="G86" s="1007"/>
      <c r="H86" s="875"/>
      <c r="I86" s="875"/>
      <c r="J86" s="875"/>
      <c r="K86" s="875"/>
      <c r="L86" s="875"/>
      <c r="M86" s="875"/>
      <c r="N86" s="1019"/>
      <c r="O86" s="1019"/>
      <c r="P86" s="1020" t="s">
        <v>351</v>
      </c>
      <c r="Q86" s="1021"/>
      <c r="R86" s="1023"/>
      <c r="S86" s="1024" t="s">
        <v>405</v>
      </c>
      <c r="T86" s="1023"/>
      <c r="U86" s="1024" t="s">
        <v>405</v>
      </c>
      <c r="V86" s="1025"/>
      <c r="W86" s="875"/>
      <c r="X86" s="875"/>
      <c r="Y86" s="875"/>
      <c r="Z86" s="875"/>
      <c r="AA86" s="875"/>
      <c r="AB86" s="875"/>
      <c r="AC86" s="875"/>
      <c r="AD86" s="875"/>
      <c r="AE86" s="875"/>
      <c r="AF86" s="875"/>
      <c r="AG86" s="875"/>
      <c r="AH86" s="875"/>
      <c r="AI86" s="875"/>
      <c r="AJ86" s="875"/>
      <c r="AK86" s="875"/>
      <c r="AL86" s="875"/>
      <c r="AM86" s="875"/>
      <c r="AN86" s="875"/>
      <c r="AO86" s="875"/>
      <c r="AP86" s="1019"/>
      <c r="AQ86" s="1019"/>
      <c r="AR86" s="1019"/>
      <c r="AS86" s="875"/>
      <c r="AT86" s="875"/>
      <c r="AU86" s="875"/>
      <c r="AV86" s="875"/>
      <c r="AW86" s="875"/>
      <c r="AX86" s="875"/>
      <c r="AY86" s="875"/>
      <c r="AZ86" s="875"/>
      <c r="BA86" s="875"/>
      <c r="BB86" s="1051"/>
      <c r="BC86" s="1051"/>
      <c r="BD86" s="1051"/>
      <c r="BE86" s="1051"/>
      <c r="BF86" s="1051"/>
      <c r="BG86" s="1051"/>
      <c r="BH86" s="1051"/>
      <c r="BI86" s="936"/>
      <c r="BJ86" s="936"/>
      <c r="BK86" s="936"/>
      <c r="BL86" s="920"/>
      <c r="BM86" s="920"/>
    </row>
    <row r="87" spans="2:65" ht="6.75" customHeight="1" thickBot="1">
      <c r="B87" s="1004"/>
      <c r="C87" s="1007"/>
      <c r="D87" s="1007"/>
      <c r="E87" s="1007"/>
      <c r="F87" s="1007"/>
      <c r="G87" s="1007"/>
      <c r="H87" s="875"/>
      <c r="I87" s="875"/>
      <c r="J87" s="875"/>
      <c r="K87" s="875"/>
      <c r="L87" s="875"/>
      <c r="M87" s="875"/>
      <c r="N87" s="1019"/>
      <c r="O87" s="1019"/>
      <c r="P87" s="1021"/>
      <c r="Q87" s="1021"/>
      <c r="R87" s="1023"/>
      <c r="S87" s="1024"/>
      <c r="T87" s="1023"/>
      <c r="U87" s="1024"/>
      <c r="V87" s="1025"/>
      <c r="W87" s="875"/>
      <c r="X87" s="875"/>
      <c r="Y87" s="875"/>
      <c r="Z87" s="875"/>
      <c r="AA87" s="875"/>
      <c r="AB87" s="875"/>
      <c r="AC87" s="875"/>
      <c r="AD87" s="875"/>
      <c r="AE87" s="875"/>
      <c r="AF87" s="875"/>
      <c r="AG87" s="875"/>
      <c r="AH87" s="875"/>
      <c r="AI87" s="875"/>
      <c r="AJ87" s="875"/>
      <c r="AK87" s="875"/>
      <c r="AL87" s="875"/>
      <c r="AM87" s="875"/>
      <c r="AN87" s="875"/>
      <c r="AO87" s="875"/>
      <c r="AP87" s="1019"/>
      <c r="AQ87" s="1019"/>
      <c r="AR87" s="1019"/>
      <c r="AS87" s="875"/>
      <c r="AT87" s="875"/>
      <c r="AU87" s="875"/>
      <c r="AV87" s="875"/>
      <c r="AW87" s="875"/>
      <c r="AX87" s="875"/>
      <c r="AY87" s="875"/>
      <c r="AZ87" s="875"/>
      <c r="BA87" s="875"/>
      <c r="BB87" s="1051"/>
      <c r="BC87" s="1051"/>
      <c r="BD87" s="1051"/>
      <c r="BE87" s="1051"/>
      <c r="BF87" s="1051"/>
      <c r="BG87" s="1051"/>
      <c r="BH87" s="1051"/>
      <c r="BI87" s="936"/>
      <c r="BJ87" s="936"/>
      <c r="BK87" s="936"/>
      <c r="BL87" s="920"/>
      <c r="BM87" s="920"/>
    </row>
    <row r="88" spans="2:65" ht="6.75" customHeight="1" thickBot="1">
      <c r="B88" s="1004"/>
      <c r="C88" s="1007"/>
      <c r="D88" s="1007"/>
      <c r="E88" s="1007"/>
      <c r="F88" s="1007"/>
      <c r="G88" s="1007"/>
      <c r="H88" s="875"/>
      <c r="I88" s="875"/>
      <c r="J88" s="875"/>
      <c r="K88" s="875"/>
      <c r="L88" s="875"/>
      <c r="M88" s="875"/>
      <c r="N88" s="1019"/>
      <c r="O88" s="1019"/>
      <c r="P88" s="1022"/>
      <c r="Q88" s="1022"/>
      <c r="R88" s="1023"/>
      <c r="S88" s="1024"/>
      <c r="T88" s="1023"/>
      <c r="U88" s="1024"/>
      <c r="V88" s="1025"/>
      <c r="W88" s="875"/>
      <c r="X88" s="875"/>
      <c r="Y88" s="875"/>
      <c r="Z88" s="875"/>
      <c r="AA88" s="875"/>
      <c r="AB88" s="875"/>
      <c r="AC88" s="875"/>
      <c r="AD88" s="875"/>
      <c r="AE88" s="875"/>
      <c r="AF88" s="875"/>
      <c r="AG88" s="875"/>
      <c r="AH88" s="875"/>
      <c r="AI88" s="875"/>
      <c r="AJ88" s="875"/>
      <c r="AK88" s="875"/>
      <c r="AL88" s="875"/>
      <c r="AM88" s="875"/>
      <c r="AN88" s="875"/>
      <c r="AO88" s="875"/>
      <c r="AP88" s="1019"/>
      <c r="AQ88" s="1019"/>
      <c r="AR88" s="1019"/>
      <c r="AS88" s="875"/>
      <c r="AT88" s="875"/>
      <c r="AU88" s="875"/>
      <c r="AV88" s="875"/>
      <c r="AW88" s="875"/>
      <c r="AX88" s="875"/>
      <c r="AY88" s="875"/>
      <c r="AZ88" s="875"/>
      <c r="BA88" s="875"/>
      <c r="BB88" s="1051"/>
      <c r="BC88" s="1051"/>
      <c r="BD88" s="1051"/>
      <c r="BE88" s="1051"/>
      <c r="BF88" s="1051"/>
      <c r="BG88" s="1051"/>
      <c r="BH88" s="1051"/>
      <c r="BI88" s="936"/>
      <c r="BJ88" s="936"/>
      <c r="BK88" s="936"/>
      <c r="BL88" s="920"/>
      <c r="BM88" s="920"/>
    </row>
    <row r="89" spans="2:65" ht="6.75" customHeight="1">
      <c r="B89" s="180"/>
      <c r="C89" s="1055" t="s">
        <v>406</v>
      </c>
      <c r="D89" s="1055"/>
      <c r="E89" s="1055"/>
      <c r="F89" s="1055"/>
      <c r="G89" s="1055"/>
      <c r="H89" s="1055"/>
      <c r="I89" s="1055"/>
      <c r="J89" s="1055"/>
      <c r="K89" s="1055"/>
      <c r="L89" s="1055"/>
      <c r="M89" s="1055"/>
      <c r="N89" s="1055"/>
      <c r="O89" s="1055"/>
      <c r="P89" s="1055"/>
      <c r="Q89" s="1055"/>
      <c r="R89" s="1055"/>
      <c r="S89" s="1055"/>
      <c r="T89" s="1055"/>
      <c r="U89" s="1055"/>
      <c r="V89" s="1055"/>
      <c r="W89" s="1055"/>
      <c r="X89" s="1055"/>
      <c r="Y89" s="1055"/>
      <c r="Z89" s="1055"/>
      <c r="AA89" s="1055"/>
      <c r="AB89" s="1055"/>
      <c r="AC89" s="1055"/>
      <c r="AD89" s="1055"/>
      <c r="AE89" s="1055"/>
      <c r="AF89" s="1055"/>
      <c r="AG89" s="1055"/>
      <c r="AH89" s="1055"/>
      <c r="AI89" s="1055"/>
      <c r="AJ89" s="1055"/>
      <c r="AK89" s="1055"/>
      <c r="AL89" s="1055"/>
      <c r="AM89" s="1055"/>
      <c r="AN89" s="1055"/>
      <c r="AO89" s="1055"/>
      <c r="AP89" s="1055"/>
      <c r="AQ89" s="1055"/>
      <c r="AR89" s="1055"/>
      <c r="AS89" s="1055"/>
      <c r="AT89" s="1055"/>
      <c r="AU89" s="1055"/>
      <c r="AV89" s="1055"/>
      <c r="AW89" s="1055"/>
      <c r="AX89" s="1055"/>
      <c r="AY89" s="1055"/>
      <c r="AZ89" s="1055"/>
      <c r="BA89" s="1055"/>
      <c r="BB89" s="1055"/>
      <c r="BC89" s="1055"/>
      <c r="BD89" s="1055"/>
      <c r="BE89" s="1055"/>
      <c r="BF89" s="1055"/>
      <c r="BG89" s="1055"/>
      <c r="BH89" s="180"/>
      <c r="BI89" s="936"/>
      <c r="BJ89" s="936"/>
      <c r="BK89" s="936"/>
      <c r="BL89" s="920"/>
      <c r="BM89" s="920"/>
    </row>
    <row r="90" spans="2:65" ht="6.75" customHeight="1" thickBot="1">
      <c r="B90" s="180"/>
      <c r="C90" s="1056"/>
      <c r="D90" s="1056"/>
      <c r="E90" s="1056"/>
      <c r="F90" s="1056"/>
      <c r="G90" s="1056"/>
      <c r="H90" s="1056"/>
      <c r="I90" s="1056"/>
      <c r="J90" s="1056"/>
      <c r="K90" s="1056"/>
      <c r="L90" s="1056"/>
      <c r="M90" s="1056"/>
      <c r="N90" s="1056"/>
      <c r="O90" s="1056"/>
      <c r="P90" s="1056"/>
      <c r="Q90" s="1056"/>
      <c r="R90" s="1056"/>
      <c r="S90" s="1056"/>
      <c r="T90" s="1056"/>
      <c r="U90" s="1056"/>
      <c r="V90" s="1056"/>
      <c r="W90" s="1056"/>
      <c r="X90" s="1056"/>
      <c r="Y90" s="1056"/>
      <c r="Z90" s="1056"/>
      <c r="AA90" s="1056"/>
      <c r="AB90" s="1056"/>
      <c r="AC90" s="1056"/>
      <c r="AD90" s="1056"/>
      <c r="AE90" s="1056"/>
      <c r="AF90" s="1056"/>
      <c r="AG90" s="1056"/>
      <c r="AH90" s="1056"/>
      <c r="AI90" s="1056"/>
      <c r="AJ90" s="1056"/>
      <c r="AK90" s="1056"/>
      <c r="AL90" s="1056"/>
      <c r="AM90" s="1056"/>
      <c r="AN90" s="1056"/>
      <c r="AO90" s="1056"/>
      <c r="AP90" s="1056"/>
      <c r="AQ90" s="1056"/>
      <c r="AR90" s="1056"/>
      <c r="AS90" s="1056"/>
      <c r="AT90" s="1056"/>
      <c r="AU90" s="1056"/>
      <c r="AV90" s="1056"/>
      <c r="AW90" s="1056"/>
      <c r="AX90" s="1056"/>
      <c r="AY90" s="1056"/>
      <c r="AZ90" s="1056"/>
      <c r="BA90" s="1056"/>
      <c r="BB90" s="1056"/>
      <c r="BC90" s="1056"/>
      <c r="BD90" s="1056"/>
      <c r="BE90" s="1056"/>
      <c r="BF90" s="1056"/>
      <c r="BG90" s="1056"/>
      <c r="BH90" s="180"/>
      <c r="BI90" s="936"/>
      <c r="BJ90" s="936"/>
      <c r="BK90" s="936"/>
      <c r="BL90" s="920"/>
      <c r="BM90" s="920"/>
    </row>
    <row r="91" spans="2:65" ht="6.75" customHeight="1" thickBot="1">
      <c r="B91" s="1057" t="s">
        <v>717</v>
      </c>
      <c r="C91" s="1058"/>
      <c r="D91" s="1058"/>
      <c r="E91" s="1058"/>
      <c r="F91" s="1058"/>
      <c r="G91" s="1059"/>
      <c r="H91" s="843" t="s">
        <v>407</v>
      </c>
      <c r="I91" s="844"/>
      <c r="J91" s="844"/>
      <c r="K91" s="844"/>
      <c r="L91" s="844"/>
      <c r="M91" s="844"/>
      <c r="N91" s="1032" t="s">
        <v>149</v>
      </c>
      <c r="O91" s="1032"/>
      <c r="P91" s="1032"/>
      <c r="Q91" s="1032"/>
      <c r="R91" s="1032"/>
      <c r="S91" s="1032"/>
      <c r="T91" s="1032"/>
      <c r="U91" s="1032"/>
      <c r="V91" s="1032"/>
      <c r="W91" s="1032"/>
      <c r="X91" s="1032"/>
      <c r="Y91" s="1032"/>
      <c r="Z91" s="1033" t="s">
        <v>402</v>
      </c>
      <c r="AA91" s="1034"/>
      <c r="AB91" s="932" t="s">
        <v>408</v>
      </c>
      <c r="AC91" s="933"/>
      <c r="AD91" s="933"/>
      <c r="AE91" s="933"/>
      <c r="AF91" s="933"/>
      <c r="AG91" s="933"/>
      <c r="AH91" s="934"/>
      <c r="AI91" s="932" t="s">
        <v>121</v>
      </c>
      <c r="AJ91" s="933"/>
      <c r="AK91" s="933"/>
      <c r="AL91" s="933"/>
      <c r="AM91" s="933"/>
      <c r="AN91" s="933"/>
      <c r="AO91" s="933"/>
      <c r="AP91" s="933"/>
      <c r="AQ91" s="933"/>
      <c r="AR91" s="933"/>
      <c r="AS91" s="934"/>
      <c r="AT91" s="1033" t="s">
        <v>409</v>
      </c>
      <c r="AU91" s="1034"/>
      <c r="AV91" s="1034"/>
      <c r="AW91" s="843" t="s">
        <v>718</v>
      </c>
      <c r="AX91" s="844"/>
      <c r="AY91" s="844"/>
      <c r="AZ91" s="844"/>
      <c r="BA91" s="844"/>
      <c r="BB91" s="1035" t="s">
        <v>373</v>
      </c>
      <c r="BC91" s="1035"/>
      <c r="BD91" s="1035"/>
      <c r="BE91" s="1035"/>
      <c r="BF91" s="1035"/>
      <c r="BG91" s="1035"/>
      <c r="BH91" s="1035"/>
      <c r="BI91" s="936"/>
      <c r="BJ91" s="936"/>
      <c r="BK91" s="936"/>
      <c r="BL91" s="920"/>
      <c r="BM91" s="920"/>
    </row>
    <row r="92" spans="2:65" ht="6.75" customHeight="1" thickBot="1">
      <c r="B92" s="1060"/>
      <c r="C92" s="960"/>
      <c r="D92" s="960"/>
      <c r="E92" s="960"/>
      <c r="F92" s="960"/>
      <c r="G92" s="961"/>
      <c r="H92" s="844"/>
      <c r="I92" s="844"/>
      <c r="J92" s="844"/>
      <c r="K92" s="844"/>
      <c r="L92" s="844"/>
      <c r="M92" s="844"/>
      <c r="N92" s="1032"/>
      <c r="O92" s="1032"/>
      <c r="P92" s="1032"/>
      <c r="Q92" s="1032"/>
      <c r="R92" s="1032"/>
      <c r="S92" s="1032"/>
      <c r="T92" s="1032"/>
      <c r="U92" s="1032"/>
      <c r="V92" s="1032"/>
      <c r="W92" s="1032"/>
      <c r="X92" s="1032"/>
      <c r="Y92" s="1032"/>
      <c r="Z92" s="1034"/>
      <c r="AA92" s="1034"/>
      <c r="AB92" s="892"/>
      <c r="AC92" s="867"/>
      <c r="AD92" s="867"/>
      <c r="AE92" s="867"/>
      <c r="AF92" s="867"/>
      <c r="AG92" s="867"/>
      <c r="AH92" s="809"/>
      <c r="AI92" s="892"/>
      <c r="AJ92" s="867"/>
      <c r="AK92" s="867"/>
      <c r="AL92" s="867"/>
      <c r="AM92" s="867"/>
      <c r="AN92" s="867"/>
      <c r="AO92" s="867"/>
      <c r="AP92" s="867"/>
      <c r="AQ92" s="867"/>
      <c r="AR92" s="867"/>
      <c r="AS92" s="809"/>
      <c r="AT92" s="1034"/>
      <c r="AU92" s="1034"/>
      <c r="AV92" s="1034"/>
      <c r="AW92" s="844"/>
      <c r="AX92" s="844"/>
      <c r="AY92" s="844"/>
      <c r="AZ92" s="844"/>
      <c r="BA92" s="844"/>
      <c r="BB92" s="1035"/>
      <c r="BC92" s="1035"/>
      <c r="BD92" s="1035"/>
      <c r="BE92" s="1035"/>
      <c r="BF92" s="1035"/>
      <c r="BG92" s="1035"/>
      <c r="BH92" s="1035"/>
      <c r="BI92" s="936"/>
      <c r="BJ92" s="936"/>
      <c r="BK92" s="936"/>
      <c r="BL92" s="920"/>
      <c r="BM92" s="920"/>
    </row>
    <row r="93" spans="2:65" ht="6.75" customHeight="1" thickBot="1">
      <c r="B93" s="1060"/>
      <c r="C93" s="960"/>
      <c r="D93" s="960"/>
      <c r="E93" s="960"/>
      <c r="F93" s="960"/>
      <c r="G93" s="961"/>
      <c r="H93" s="844"/>
      <c r="I93" s="844"/>
      <c r="J93" s="844"/>
      <c r="K93" s="844"/>
      <c r="L93" s="844"/>
      <c r="M93" s="844"/>
      <c r="N93" s="1032"/>
      <c r="O93" s="1032"/>
      <c r="P93" s="1032"/>
      <c r="Q93" s="1032"/>
      <c r="R93" s="1032"/>
      <c r="S93" s="1032"/>
      <c r="T93" s="1032"/>
      <c r="U93" s="1032"/>
      <c r="V93" s="1032"/>
      <c r="W93" s="1032"/>
      <c r="X93" s="1032"/>
      <c r="Y93" s="1032"/>
      <c r="Z93" s="1034"/>
      <c r="AA93" s="1034"/>
      <c r="AB93" s="892"/>
      <c r="AC93" s="867"/>
      <c r="AD93" s="867"/>
      <c r="AE93" s="867"/>
      <c r="AF93" s="867"/>
      <c r="AG93" s="867"/>
      <c r="AH93" s="809"/>
      <c r="AI93" s="892"/>
      <c r="AJ93" s="867"/>
      <c r="AK93" s="867"/>
      <c r="AL93" s="867"/>
      <c r="AM93" s="867"/>
      <c r="AN93" s="867"/>
      <c r="AO93" s="867"/>
      <c r="AP93" s="867"/>
      <c r="AQ93" s="867"/>
      <c r="AR93" s="867"/>
      <c r="AS93" s="809"/>
      <c r="AT93" s="1034"/>
      <c r="AU93" s="1034"/>
      <c r="AV93" s="1034"/>
      <c r="AW93" s="844"/>
      <c r="AX93" s="844"/>
      <c r="AY93" s="844"/>
      <c r="AZ93" s="844"/>
      <c r="BA93" s="844"/>
      <c r="BB93" s="1035"/>
      <c r="BC93" s="1035"/>
      <c r="BD93" s="1035"/>
      <c r="BE93" s="1035"/>
      <c r="BF93" s="1035"/>
      <c r="BG93" s="1035"/>
      <c r="BH93" s="1035"/>
      <c r="BI93" s="936"/>
      <c r="BJ93" s="936"/>
      <c r="BK93" s="936"/>
      <c r="BL93" s="920"/>
      <c r="BM93" s="920"/>
    </row>
    <row r="94" spans="2:65" ht="6.75" customHeight="1">
      <c r="B94" s="1060"/>
      <c r="C94" s="960"/>
      <c r="D94" s="960"/>
      <c r="E94" s="960"/>
      <c r="F94" s="960"/>
      <c r="G94" s="961"/>
      <c r="H94" s="844"/>
      <c r="I94" s="844"/>
      <c r="J94" s="844"/>
      <c r="K94" s="844"/>
      <c r="L94" s="844"/>
      <c r="M94" s="844"/>
      <c r="N94" s="1032"/>
      <c r="O94" s="1032"/>
      <c r="P94" s="1032"/>
      <c r="Q94" s="1032"/>
      <c r="R94" s="1032"/>
      <c r="S94" s="1032"/>
      <c r="T94" s="1032"/>
      <c r="U94" s="1032"/>
      <c r="V94" s="1032"/>
      <c r="W94" s="1032"/>
      <c r="X94" s="1032"/>
      <c r="Y94" s="1032"/>
      <c r="Z94" s="1034"/>
      <c r="AA94" s="1034"/>
      <c r="AB94" s="894"/>
      <c r="AC94" s="895"/>
      <c r="AD94" s="895"/>
      <c r="AE94" s="895"/>
      <c r="AF94" s="895"/>
      <c r="AG94" s="895"/>
      <c r="AH94" s="810"/>
      <c r="AI94" s="894"/>
      <c r="AJ94" s="895"/>
      <c r="AK94" s="895"/>
      <c r="AL94" s="895"/>
      <c r="AM94" s="895"/>
      <c r="AN94" s="895"/>
      <c r="AO94" s="895"/>
      <c r="AP94" s="895"/>
      <c r="AQ94" s="895"/>
      <c r="AR94" s="895"/>
      <c r="AS94" s="810"/>
      <c r="AT94" s="1034"/>
      <c r="AU94" s="1034"/>
      <c r="AV94" s="1034"/>
      <c r="AW94" s="844"/>
      <c r="AX94" s="844"/>
      <c r="AY94" s="844"/>
      <c r="AZ94" s="844"/>
      <c r="BA94" s="844"/>
      <c r="BB94" s="1035"/>
      <c r="BC94" s="1035"/>
      <c r="BD94" s="1035"/>
      <c r="BE94" s="1035"/>
      <c r="BF94" s="1035"/>
      <c r="BG94" s="1035"/>
      <c r="BH94" s="1035"/>
      <c r="BI94" s="936"/>
      <c r="BJ94" s="936"/>
      <c r="BK94" s="936"/>
      <c r="BL94" s="920"/>
      <c r="BM94" s="920"/>
    </row>
    <row r="95" spans="2:65" ht="6.75" customHeight="1">
      <c r="B95" s="1060"/>
      <c r="C95" s="960"/>
      <c r="D95" s="960"/>
      <c r="E95" s="960"/>
      <c r="F95" s="960"/>
      <c r="G95" s="961"/>
      <c r="H95" s="869">
        <v>1</v>
      </c>
      <c r="I95" s="964"/>
      <c r="J95" s="964"/>
      <c r="K95" s="964"/>
      <c r="L95" s="964"/>
      <c r="M95" s="964"/>
      <c r="N95" s="203"/>
      <c r="O95" s="204"/>
      <c r="P95" s="204"/>
      <c r="Q95" s="204"/>
      <c r="R95" s="204"/>
      <c r="S95" s="204"/>
      <c r="T95" s="204"/>
      <c r="U95" s="204"/>
      <c r="V95" s="204"/>
      <c r="W95" s="204"/>
      <c r="X95" s="204"/>
      <c r="Y95" s="205"/>
      <c r="Z95" s="1036"/>
      <c r="AA95" s="1036"/>
      <c r="AB95" s="779" t="s">
        <v>410</v>
      </c>
      <c r="AC95" s="780"/>
      <c r="AD95" s="1039"/>
      <c r="AE95" s="1039" t="s">
        <v>405</v>
      </c>
      <c r="AF95" s="1039"/>
      <c r="AG95" s="1039" t="s">
        <v>405</v>
      </c>
      <c r="AH95" s="1039"/>
      <c r="AI95" s="890"/>
      <c r="AJ95" s="865"/>
      <c r="AK95" s="865"/>
      <c r="AL95" s="865"/>
      <c r="AM95" s="865"/>
      <c r="AN95" s="865"/>
      <c r="AO95" s="865"/>
      <c r="AP95" s="865"/>
      <c r="AQ95" s="865"/>
      <c r="AR95" s="865"/>
      <c r="AS95" s="808"/>
      <c r="AT95" s="1028"/>
      <c r="AU95" s="1028"/>
      <c r="AV95" s="1028"/>
      <c r="AW95" s="1040"/>
      <c r="AX95" s="1040"/>
      <c r="AY95" s="1040"/>
      <c r="AZ95" s="1040"/>
      <c r="BA95" s="1040"/>
      <c r="BB95" s="1030"/>
      <c r="BC95" s="1030"/>
      <c r="BD95" s="1030"/>
      <c r="BE95" s="1030"/>
      <c r="BF95" s="1030"/>
      <c r="BG95" s="1030"/>
      <c r="BH95" s="1030"/>
      <c r="BI95" s="936"/>
      <c r="BJ95" s="936"/>
      <c r="BK95" s="936"/>
      <c r="BL95" s="920"/>
      <c r="BM95" s="920"/>
    </row>
    <row r="96" spans="2:65" ht="6.75" customHeight="1">
      <c r="B96" s="1060"/>
      <c r="C96" s="960"/>
      <c r="D96" s="960"/>
      <c r="E96" s="960"/>
      <c r="F96" s="960"/>
      <c r="G96" s="961"/>
      <c r="H96" s="869"/>
      <c r="I96" s="969"/>
      <c r="J96" s="969"/>
      <c r="K96" s="969"/>
      <c r="L96" s="969"/>
      <c r="M96" s="969"/>
      <c r="N96" s="817"/>
      <c r="O96" s="815"/>
      <c r="P96" s="815"/>
      <c r="Q96" s="816"/>
      <c r="R96" s="817"/>
      <c r="S96" s="815"/>
      <c r="T96" s="815"/>
      <c r="U96" s="816"/>
      <c r="V96" s="817"/>
      <c r="W96" s="815"/>
      <c r="X96" s="815"/>
      <c r="Y96" s="816"/>
      <c r="Z96" s="1036"/>
      <c r="AA96" s="1036"/>
      <c r="AB96" s="782"/>
      <c r="AC96" s="783"/>
      <c r="AD96" s="1039"/>
      <c r="AE96" s="1039"/>
      <c r="AF96" s="1039"/>
      <c r="AG96" s="1039"/>
      <c r="AH96" s="1039"/>
      <c r="AI96" s="892"/>
      <c r="AJ96" s="867"/>
      <c r="AK96" s="867"/>
      <c r="AL96" s="867"/>
      <c r="AM96" s="867"/>
      <c r="AN96" s="867"/>
      <c r="AO96" s="867"/>
      <c r="AP96" s="867"/>
      <c r="AQ96" s="867"/>
      <c r="AR96" s="867"/>
      <c r="AS96" s="809"/>
      <c r="AT96" s="1028"/>
      <c r="AU96" s="1028"/>
      <c r="AV96" s="1028"/>
      <c r="AW96" s="1040"/>
      <c r="AX96" s="1040"/>
      <c r="AY96" s="1040"/>
      <c r="AZ96" s="1040"/>
      <c r="BA96" s="1040"/>
      <c r="BB96" s="1030"/>
      <c r="BC96" s="1030"/>
      <c r="BD96" s="1030"/>
      <c r="BE96" s="1030"/>
      <c r="BF96" s="1030"/>
      <c r="BG96" s="1030"/>
      <c r="BH96" s="1030"/>
      <c r="BI96" s="936"/>
      <c r="BJ96" s="936"/>
      <c r="BK96" s="936"/>
      <c r="BL96" s="920"/>
      <c r="BM96" s="920"/>
    </row>
    <row r="97" spans="2:65" ht="6.75" customHeight="1">
      <c r="B97" s="1060"/>
      <c r="C97" s="960"/>
      <c r="D97" s="960"/>
      <c r="E97" s="960"/>
      <c r="F97" s="960"/>
      <c r="G97" s="961"/>
      <c r="H97" s="869"/>
      <c r="I97" s="969"/>
      <c r="J97" s="969"/>
      <c r="K97" s="969"/>
      <c r="L97" s="969"/>
      <c r="M97" s="969"/>
      <c r="N97" s="817"/>
      <c r="O97" s="815"/>
      <c r="P97" s="815"/>
      <c r="Q97" s="816"/>
      <c r="R97" s="817"/>
      <c r="S97" s="815"/>
      <c r="T97" s="815"/>
      <c r="U97" s="816"/>
      <c r="V97" s="817"/>
      <c r="W97" s="815"/>
      <c r="X97" s="815"/>
      <c r="Y97" s="816"/>
      <c r="Z97" s="1036"/>
      <c r="AA97" s="1036"/>
      <c r="AB97" s="1037"/>
      <c r="AC97" s="1038"/>
      <c r="AD97" s="1039"/>
      <c r="AE97" s="1039"/>
      <c r="AF97" s="1039"/>
      <c r="AG97" s="1039"/>
      <c r="AH97" s="1039"/>
      <c r="AI97" s="894"/>
      <c r="AJ97" s="895"/>
      <c r="AK97" s="895"/>
      <c r="AL97" s="895"/>
      <c r="AM97" s="895"/>
      <c r="AN97" s="895"/>
      <c r="AO97" s="895"/>
      <c r="AP97" s="895"/>
      <c r="AQ97" s="895"/>
      <c r="AR97" s="895"/>
      <c r="AS97" s="810"/>
      <c r="AT97" s="1028"/>
      <c r="AU97" s="1028"/>
      <c r="AV97" s="1028"/>
      <c r="AW97" s="1040"/>
      <c r="AX97" s="1040"/>
      <c r="AY97" s="1040"/>
      <c r="AZ97" s="1040"/>
      <c r="BA97" s="1040"/>
      <c r="BB97" s="1030"/>
      <c r="BC97" s="1030"/>
      <c r="BD97" s="1030"/>
      <c r="BE97" s="1030"/>
      <c r="BF97" s="1030"/>
      <c r="BG97" s="1030"/>
      <c r="BH97" s="1030"/>
      <c r="BI97" s="936"/>
      <c r="BJ97" s="936"/>
      <c r="BK97" s="936"/>
      <c r="BL97" s="920"/>
      <c r="BM97" s="920"/>
    </row>
    <row r="98" spans="2:65" ht="6.75" customHeight="1">
      <c r="B98" s="1060"/>
      <c r="C98" s="960"/>
      <c r="D98" s="960"/>
      <c r="E98" s="960"/>
      <c r="F98" s="960"/>
      <c r="G98" s="961"/>
      <c r="H98" s="1041">
        <v>2</v>
      </c>
      <c r="I98" s="964"/>
      <c r="J98" s="964"/>
      <c r="K98" s="964"/>
      <c r="L98" s="964"/>
      <c r="M98" s="964"/>
      <c r="N98" s="206"/>
      <c r="O98" s="207"/>
      <c r="P98" s="207"/>
      <c r="Q98" s="207"/>
      <c r="R98" s="207"/>
      <c r="S98" s="207"/>
      <c r="T98" s="207"/>
      <c r="U98" s="207"/>
      <c r="V98" s="207"/>
      <c r="W98" s="207"/>
      <c r="X98" s="207"/>
      <c r="Y98" s="208"/>
      <c r="Z98" s="1036"/>
      <c r="AA98" s="1036"/>
      <c r="AB98" s="971" t="s">
        <v>410</v>
      </c>
      <c r="AC98" s="965"/>
      <c r="AD98" s="1039"/>
      <c r="AE98" s="1039" t="s">
        <v>405</v>
      </c>
      <c r="AF98" s="1039"/>
      <c r="AG98" s="1039" t="s">
        <v>405</v>
      </c>
      <c r="AH98" s="1039"/>
      <c r="AI98" s="890"/>
      <c r="AJ98" s="865"/>
      <c r="AK98" s="865"/>
      <c r="AL98" s="865"/>
      <c r="AM98" s="865"/>
      <c r="AN98" s="865"/>
      <c r="AO98" s="865"/>
      <c r="AP98" s="865"/>
      <c r="AQ98" s="865"/>
      <c r="AR98" s="865"/>
      <c r="AS98" s="808"/>
      <c r="AT98" s="1028"/>
      <c r="AU98" s="1028"/>
      <c r="AV98" s="1028"/>
      <c r="AW98" s="1040"/>
      <c r="AX98" s="1040"/>
      <c r="AY98" s="1040"/>
      <c r="AZ98" s="1040"/>
      <c r="BA98" s="1040"/>
      <c r="BB98" s="1030"/>
      <c r="BC98" s="1030"/>
      <c r="BD98" s="1030"/>
      <c r="BE98" s="1030"/>
      <c r="BF98" s="1030"/>
      <c r="BG98" s="1030"/>
      <c r="BH98" s="1030"/>
      <c r="BI98" s="936"/>
      <c r="BJ98" s="936"/>
      <c r="BK98" s="936"/>
      <c r="BL98" s="920"/>
      <c r="BM98" s="920"/>
    </row>
    <row r="99" spans="2:65" ht="6.75" customHeight="1">
      <c r="B99" s="1060"/>
      <c r="C99" s="960"/>
      <c r="D99" s="960"/>
      <c r="E99" s="960"/>
      <c r="F99" s="960"/>
      <c r="G99" s="961"/>
      <c r="H99" s="1041"/>
      <c r="I99" s="969"/>
      <c r="J99" s="969"/>
      <c r="K99" s="969"/>
      <c r="L99" s="969"/>
      <c r="M99" s="969"/>
      <c r="N99" s="817"/>
      <c r="O99" s="815"/>
      <c r="P99" s="815"/>
      <c r="Q99" s="816"/>
      <c r="R99" s="817"/>
      <c r="S99" s="815"/>
      <c r="T99" s="815"/>
      <c r="U99" s="816"/>
      <c r="V99" s="817"/>
      <c r="W99" s="815"/>
      <c r="X99" s="815"/>
      <c r="Y99" s="816"/>
      <c r="Z99" s="1036"/>
      <c r="AA99" s="1036"/>
      <c r="AB99" s="785"/>
      <c r="AC99" s="786"/>
      <c r="AD99" s="1039"/>
      <c r="AE99" s="1039"/>
      <c r="AF99" s="1039"/>
      <c r="AG99" s="1039"/>
      <c r="AH99" s="1039"/>
      <c r="AI99" s="892"/>
      <c r="AJ99" s="867"/>
      <c r="AK99" s="867"/>
      <c r="AL99" s="867"/>
      <c r="AM99" s="867"/>
      <c r="AN99" s="867"/>
      <c r="AO99" s="867"/>
      <c r="AP99" s="867"/>
      <c r="AQ99" s="867"/>
      <c r="AR99" s="867"/>
      <c r="AS99" s="809"/>
      <c r="AT99" s="1028"/>
      <c r="AU99" s="1028"/>
      <c r="AV99" s="1028"/>
      <c r="AW99" s="1040"/>
      <c r="AX99" s="1040"/>
      <c r="AY99" s="1040"/>
      <c r="AZ99" s="1040"/>
      <c r="BA99" s="1040"/>
      <c r="BB99" s="1030"/>
      <c r="BC99" s="1030"/>
      <c r="BD99" s="1030"/>
      <c r="BE99" s="1030"/>
      <c r="BF99" s="1030"/>
      <c r="BG99" s="1030"/>
      <c r="BH99" s="1030"/>
      <c r="BI99" s="936"/>
      <c r="BJ99" s="936"/>
      <c r="BK99" s="936"/>
      <c r="BL99" s="920"/>
      <c r="BM99" s="920"/>
    </row>
    <row r="100" spans="2:65" ht="6.75" customHeight="1">
      <c r="B100" s="1060"/>
      <c r="C100" s="960"/>
      <c r="D100" s="960"/>
      <c r="E100" s="960"/>
      <c r="F100" s="960"/>
      <c r="G100" s="961"/>
      <c r="H100" s="1041"/>
      <c r="I100" s="969"/>
      <c r="J100" s="969"/>
      <c r="K100" s="969"/>
      <c r="L100" s="969"/>
      <c r="M100" s="969"/>
      <c r="N100" s="817"/>
      <c r="O100" s="815"/>
      <c r="P100" s="815"/>
      <c r="Q100" s="816"/>
      <c r="R100" s="817"/>
      <c r="S100" s="815"/>
      <c r="T100" s="815"/>
      <c r="U100" s="816"/>
      <c r="V100" s="817"/>
      <c r="W100" s="815"/>
      <c r="X100" s="815"/>
      <c r="Y100" s="816"/>
      <c r="Z100" s="1036"/>
      <c r="AA100" s="1036"/>
      <c r="AB100" s="788"/>
      <c r="AC100" s="789"/>
      <c r="AD100" s="1039"/>
      <c r="AE100" s="1039"/>
      <c r="AF100" s="1039"/>
      <c r="AG100" s="1039"/>
      <c r="AH100" s="1039"/>
      <c r="AI100" s="894"/>
      <c r="AJ100" s="895"/>
      <c r="AK100" s="895"/>
      <c r="AL100" s="895"/>
      <c r="AM100" s="895"/>
      <c r="AN100" s="895"/>
      <c r="AO100" s="895"/>
      <c r="AP100" s="895"/>
      <c r="AQ100" s="895"/>
      <c r="AR100" s="895"/>
      <c r="AS100" s="810"/>
      <c r="AT100" s="1028"/>
      <c r="AU100" s="1028"/>
      <c r="AV100" s="1028"/>
      <c r="AW100" s="1040"/>
      <c r="AX100" s="1040"/>
      <c r="AY100" s="1040"/>
      <c r="AZ100" s="1040"/>
      <c r="BA100" s="1040"/>
      <c r="BB100" s="1030"/>
      <c r="BC100" s="1030"/>
      <c r="BD100" s="1030"/>
      <c r="BE100" s="1030"/>
      <c r="BF100" s="1030"/>
      <c r="BG100" s="1030"/>
      <c r="BH100" s="1030"/>
      <c r="BI100" s="936"/>
      <c r="BJ100" s="936"/>
      <c r="BK100" s="936"/>
      <c r="BL100" s="920"/>
      <c r="BM100" s="920"/>
    </row>
    <row r="101" spans="2:65" ht="6.75" customHeight="1" thickBot="1">
      <c r="B101" s="1060"/>
      <c r="C101" s="960"/>
      <c r="D101" s="960"/>
      <c r="E101" s="960"/>
      <c r="F101" s="960"/>
      <c r="G101" s="961"/>
      <c r="H101" s="1041">
        <v>3</v>
      </c>
      <c r="I101" s="964"/>
      <c r="J101" s="964"/>
      <c r="K101" s="964"/>
      <c r="L101" s="964"/>
      <c r="M101" s="964"/>
      <c r="N101" s="191"/>
      <c r="O101" s="192"/>
      <c r="P101" s="192"/>
      <c r="Q101" s="192"/>
      <c r="R101" s="192"/>
      <c r="S101" s="192"/>
      <c r="T101" s="192"/>
      <c r="U101" s="192"/>
      <c r="V101" s="192"/>
      <c r="W101" s="192"/>
      <c r="X101" s="192"/>
      <c r="Y101" s="193"/>
      <c r="Z101" s="1052"/>
      <c r="AA101" s="1052"/>
      <c r="AB101" s="971" t="s">
        <v>410</v>
      </c>
      <c r="AC101" s="965"/>
      <c r="AD101" s="1039"/>
      <c r="AE101" s="1039" t="s">
        <v>405</v>
      </c>
      <c r="AF101" s="1039"/>
      <c r="AG101" s="1039" t="s">
        <v>405</v>
      </c>
      <c r="AH101" s="1039"/>
      <c r="AI101" s="890"/>
      <c r="AJ101" s="865"/>
      <c r="AK101" s="865"/>
      <c r="AL101" s="865"/>
      <c r="AM101" s="865"/>
      <c r="AN101" s="865"/>
      <c r="AO101" s="865"/>
      <c r="AP101" s="865"/>
      <c r="AQ101" s="865"/>
      <c r="AR101" s="865"/>
      <c r="AS101" s="808"/>
      <c r="AT101" s="1019"/>
      <c r="AU101" s="1019"/>
      <c r="AV101" s="1019"/>
      <c r="AW101" s="1050"/>
      <c r="AX101" s="1050"/>
      <c r="AY101" s="1050"/>
      <c r="AZ101" s="1050"/>
      <c r="BA101" s="1050"/>
      <c r="BB101" s="1051"/>
      <c r="BC101" s="1051"/>
      <c r="BD101" s="1051"/>
      <c r="BE101" s="1051"/>
      <c r="BF101" s="1051"/>
      <c r="BG101" s="1051"/>
      <c r="BH101" s="1051"/>
      <c r="BI101" s="936"/>
      <c r="BJ101" s="936"/>
      <c r="BK101" s="936"/>
      <c r="BL101" s="920"/>
      <c r="BM101" s="920"/>
    </row>
    <row r="102" spans="2:65" ht="6.75" customHeight="1" thickBot="1">
      <c r="B102" s="1060"/>
      <c r="C102" s="960"/>
      <c r="D102" s="960"/>
      <c r="E102" s="960"/>
      <c r="F102" s="960"/>
      <c r="G102" s="961"/>
      <c r="H102" s="1041"/>
      <c r="I102" s="969"/>
      <c r="J102" s="969"/>
      <c r="K102" s="969"/>
      <c r="L102" s="969"/>
      <c r="M102" s="969"/>
      <c r="N102" s="1042"/>
      <c r="O102" s="1043"/>
      <c r="P102" s="1043"/>
      <c r="Q102" s="1044"/>
      <c r="R102" s="1042"/>
      <c r="S102" s="1043"/>
      <c r="T102" s="1043"/>
      <c r="U102" s="1044"/>
      <c r="V102" s="1042"/>
      <c r="W102" s="1043"/>
      <c r="X102" s="1043"/>
      <c r="Y102" s="1044"/>
      <c r="Z102" s="1052"/>
      <c r="AA102" s="1052"/>
      <c r="AB102" s="785"/>
      <c r="AC102" s="786"/>
      <c r="AD102" s="1039"/>
      <c r="AE102" s="1039"/>
      <c r="AF102" s="1039"/>
      <c r="AG102" s="1039"/>
      <c r="AH102" s="1039"/>
      <c r="AI102" s="892"/>
      <c r="AJ102" s="867"/>
      <c r="AK102" s="867"/>
      <c r="AL102" s="867"/>
      <c r="AM102" s="867"/>
      <c r="AN102" s="867"/>
      <c r="AO102" s="867"/>
      <c r="AP102" s="867"/>
      <c r="AQ102" s="867"/>
      <c r="AR102" s="867"/>
      <c r="AS102" s="809"/>
      <c r="AT102" s="1019"/>
      <c r="AU102" s="1019"/>
      <c r="AV102" s="1019"/>
      <c r="AW102" s="1050"/>
      <c r="AX102" s="1050"/>
      <c r="AY102" s="1050"/>
      <c r="AZ102" s="1050"/>
      <c r="BA102" s="1050"/>
      <c r="BB102" s="1051"/>
      <c r="BC102" s="1051"/>
      <c r="BD102" s="1051"/>
      <c r="BE102" s="1051"/>
      <c r="BF102" s="1051"/>
      <c r="BG102" s="1051"/>
      <c r="BH102" s="1051"/>
      <c r="BI102" s="936"/>
      <c r="BJ102" s="936"/>
      <c r="BK102" s="936"/>
      <c r="BL102" s="920"/>
      <c r="BM102" s="920"/>
    </row>
    <row r="103" spans="2:65" ht="6.75" customHeight="1" thickBot="1">
      <c r="B103" s="1061"/>
      <c r="C103" s="973"/>
      <c r="D103" s="973"/>
      <c r="E103" s="973"/>
      <c r="F103" s="973"/>
      <c r="G103" s="974"/>
      <c r="H103" s="1046"/>
      <c r="I103" s="875"/>
      <c r="J103" s="875"/>
      <c r="K103" s="875"/>
      <c r="L103" s="875"/>
      <c r="M103" s="875"/>
      <c r="N103" s="1042"/>
      <c r="O103" s="1043"/>
      <c r="P103" s="1043"/>
      <c r="Q103" s="1044"/>
      <c r="R103" s="1042"/>
      <c r="S103" s="1043"/>
      <c r="T103" s="1043"/>
      <c r="U103" s="1044"/>
      <c r="V103" s="1042"/>
      <c r="W103" s="1043"/>
      <c r="X103" s="1043"/>
      <c r="Y103" s="1044"/>
      <c r="Z103" s="1052"/>
      <c r="AA103" s="1052"/>
      <c r="AB103" s="1053"/>
      <c r="AC103" s="1054"/>
      <c r="AD103" s="1045"/>
      <c r="AE103" s="1045"/>
      <c r="AF103" s="1045"/>
      <c r="AG103" s="1045"/>
      <c r="AH103" s="1045"/>
      <c r="AI103" s="1047"/>
      <c r="AJ103" s="1048"/>
      <c r="AK103" s="1048"/>
      <c r="AL103" s="1048"/>
      <c r="AM103" s="1048"/>
      <c r="AN103" s="1048"/>
      <c r="AO103" s="1048"/>
      <c r="AP103" s="1048"/>
      <c r="AQ103" s="1048"/>
      <c r="AR103" s="1048"/>
      <c r="AS103" s="1049"/>
      <c r="AT103" s="1019"/>
      <c r="AU103" s="1019"/>
      <c r="AV103" s="1019"/>
      <c r="AW103" s="1050"/>
      <c r="AX103" s="1050"/>
      <c r="AY103" s="1050"/>
      <c r="AZ103" s="1050"/>
      <c r="BA103" s="1050"/>
      <c r="BB103" s="1051"/>
      <c r="BC103" s="1051"/>
      <c r="BD103" s="1051"/>
      <c r="BE103" s="1051"/>
      <c r="BF103" s="1051"/>
      <c r="BG103" s="1051"/>
      <c r="BH103" s="1051"/>
      <c r="BI103" s="936"/>
      <c r="BJ103" s="936"/>
      <c r="BK103" s="936"/>
      <c r="BL103" s="920"/>
      <c r="BM103" s="920"/>
    </row>
    <row r="104" spans="2:65" ht="6.75" customHeight="1"/>
    <row r="105" spans="2:65" ht="6.75" customHeight="1"/>
    <row r="106" spans="2:65" ht="6.75" customHeight="1"/>
    <row r="118" spans="1:1">
      <c r="A118" s="169">
        <v>1</v>
      </c>
    </row>
  </sheetData>
  <mergeCells count="407">
    <mergeCell ref="AI101:AS103"/>
    <mergeCell ref="AT101:AV103"/>
    <mergeCell ref="AW101:BA103"/>
    <mergeCell ref="BB101:BH103"/>
    <mergeCell ref="AF101:AF103"/>
    <mergeCell ref="AG101:AG103"/>
    <mergeCell ref="Z67:Z69"/>
    <mergeCell ref="AA67:AA69"/>
    <mergeCell ref="Z70:Z72"/>
    <mergeCell ref="AA70:AA72"/>
    <mergeCell ref="Z73:Z75"/>
    <mergeCell ref="AA73:AA75"/>
    <mergeCell ref="Z101:AA103"/>
    <mergeCell ref="AB101:AC103"/>
    <mergeCell ref="AD101:AD103"/>
    <mergeCell ref="AE101:AE103"/>
    <mergeCell ref="AW98:BA100"/>
    <mergeCell ref="BB98:BH100"/>
    <mergeCell ref="AF98:AF100"/>
    <mergeCell ref="AG98:AG100"/>
    <mergeCell ref="BB86:BH88"/>
    <mergeCell ref="C89:BG90"/>
    <mergeCell ref="B91:G103"/>
    <mergeCell ref="H91:M94"/>
    <mergeCell ref="V102:V103"/>
    <mergeCell ref="W102:W103"/>
    <mergeCell ref="X102:X103"/>
    <mergeCell ref="Y102:Y103"/>
    <mergeCell ref="AH101:AH103"/>
    <mergeCell ref="H101:H103"/>
    <mergeCell ref="I101:M101"/>
    <mergeCell ref="R102:R103"/>
    <mergeCell ref="S102:S103"/>
    <mergeCell ref="T102:T103"/>
    <mergeCell ref="U102:U103"/>
    <mergeCell ref="I102:M103"/>
    <mergeCell ref="N102:N103"/>
    <mergeCell ref="O102:O103"/>
    <mergeCell ref="P102:P103"/>
    <mergeCell ref="Q102:Q103"/>
    <mergeCell ref="H98:H100"/>
    <mergeCell ref="I98:M98"/>
    <mergeCell ref="R99:R100"/>
    <mergeCell ref="S99:S100"/>
    <mergeCell ref="T99:T100"/>
    <mergeCell ref="U99:U100"/>
    <mergeCell ref="AH98:AH100"/>
    <mergeCell ref="AI98:AS100"/>
    <mergeCell ref="AT98:AV100"/>
    <mergeCell ref="I99:M100"/>
    <mergeCell ref="N99:N100"/>
    <mergeCell ref="O99:O100"/>
    <mergeCell ref="P99:P100"/>
    <mergeCell ref="Q99:Q100"/>
    <mergeCell ref="Z98:AA100"/>
    <mergeCell ref="AB98:AC100"/>
    <mergeCell ref="AD98:AD100"/>
    <mergeCell ref="AE98:AE100"/>
    <mergeCell ref="V99:V100"/>
    <mergeCell ref="W99:W100"/>
    <mergeCell ref="X99:X100"/>
    <mergeCell ref="Y99:Y100"/>
    <mergeCell ref="AG95:AG97"/>
    <mergeCell ref="AH95:AH97"/>
    <mergeCell ref="AI95:AS97"/>
    <mergeCell ref="AT95:AV97"/>
    <mergeCell ref="AW95:BA97"/>
    <mergeCell ref="V96:V97"/>
    <mergeCell ref="W96:W97"/>
    <mergeCell ref="X96:X97"/>
    <mergeCell ref="Y96:Y97"/>
    <mergeCell ref="N91:Y94"/>
    <mergeCell ref="Z91:AA94"/>
    <mergeCell ref="AB91:AH94"/>
    <mergeCell ref="AI91:AS94"/>
    <mergeCell ref="AT91:AV94"/>
    <mergeCell ref="AW91:BA94"/>
    <mergeCell ref="BB91:BH94"/>
    <mergeCell ref="H95:H97"/>
    <mergeCell ref="I95:M95"/>
    <mergeCell ref="Z95:AA97"/>
    <mergeCell ref="AB95:AC97"/>
    <mergeCell ref="AD95:AD97"/>
    <mergeCell ref="AE95:AE97"/>
    <mergeCell ref="BB95:BH97"/>
    <mergeCell ref="I96:M97"/>
    <mergeCell ref="N96:N97"/>
    <mergeCell ref="O96:O97"/>
    <mergeCell ref="P96:P97"/>
    <mergeCell ref="Q96:Q97"/>
    <mergeCell ref="R96:R97"/>
    <mergeCell ref="S96:S97"/>
    <mergeCell ref="T96:T97"/>
    <mergeCell ref="U96:U97"/>
    <mergeCell ref="AF95:AF97"/>
    <mergeCell ref="BB79:BH82"/>
    <mergeCell ref="AJ81:AO82"/>
    <mergeCell ref="AP81:AR82"/>
    <mergeCell ref="AS81:BA82"/>
    <mergeCell ref="H83:M85"/>
    <mergeCell ref="N83:O85"/>
    <mergeCell ref="P83:Q85"/>
    <mergeCell ref="R83:R85"/>
    <mergeCell ref="S83:S85"/>
    <mergeCell ref="T83:T85"/>
    <mergeCell ref="BB83:BH85"/>
    <mergeCell ref="U83:U85"/>
    <mergeCell ref="V83:V85"/>
    <mergeCell ref="W83:AI85"/>
    <mergeCell ref="AJ83:AO85"/>
    <mergeCell ref="AP83:AR85"/>
    <mergeCell ref="AS83:BA85"/>
    <mergeCell ref="B79:B88"/>
    <mergeCell ref="C79:G88"/>
    <mergeCell ref="H79:M82"/>
    <mergeCell ref="N79:O82"/>
    <mergeCell ref="P79:V82"/>
    <mergeCell ref="W79:AI82"/>
    <mergeCell ref="AJ79:BA80"/>
    <mergeCell ref="B22:B78"/>
    <mergeCell ref="C22:G27"/>
    <mergeCell ref="H22:O27"/>
    <mergeCell ref="D28:G34"/>
    <mergeCell ref="H28:O29"/>
    <mergeCell ref="H86:M88"/>
    <mergeCell ref="N86:O88"/>
    <mergeCell ref="P86:Q88"/>
    <mergeCell ref="R86:R88"/>
    <mergeCell ref="S86:S88"/>
    <mergeCell ref="T86:T88"/>
    <mergeCell ref="U86:U88"/>
    <mergeCell ref="V86:V88"/>
    <mergeCell ref="W86:AI88"/>
    <mergeCell ref="AJ86:AO88"/>
    <mergeCell ref="AP86:AR88"/>
    <mergeCell ref="AS86:BA88"/>
    <mergeCell ref="AB64:AE66"/>
    <mergeCell ref="AG65:BA71"/>
    <mergeCell ref="BB65:BH71"/>
    <mergeCell ref="K67:O69"/>
    <mergeCell ref="X67:Y69"/>
    <mergeCell ref="AB67:AE69"/>
    <mergeCell ref="K70:O72"/>
    <mergeCell ref="P70:S72"/>
    <mergeCell ref="T70:W72"/>
    <mergeCell ref="X70:Y72"/>
    <mergeCell ref="AB70:AE72"/>
    <mergeCell ref="C63:C78"/>
    <mergeCell ref="D63:G78"/>
    <mergeCell ref="AG63:BA64"/>
    <mergeCell ref="P67:S69"/>
    <mergeCell ref="T67:W69"/>
    <mergeCell ref="AO56:BA62"/>
    <mergeCell ref="AG72:AG75"/>
    <mergeCell ref="AH72:BH75"/>
    <mergeCell ref="K73:O75"/>
    <mergeCell ref="P73:S75"/>
    <mergeCell ref="T73:W75"/>
    <mergeCell ref="X73:Y75"/>
    <mergeCell ref="AB73:AE75"/>
    <mergeCell ref="H76:AE77"/>
    <mergeCell ref="AG76:AG78"/>
    <mergeCell ref="AH76:BH78"/>
    <mergeCell ref="H56:H62"/>
    <mergeCell ref="I56:O57"/>
    <mergeCell ref="BB63:BH64"/>
    <mergeCell ref="H64:J65"/>
    <mergeCell ref="K64:O66"/>
    <mergeCell ref="P64:S66"/>
    <mergeCell ref="T64:W66"/>
    <mergeCell ref="X64:AA66"/>
    <mergeCell ref="BB56:BH62"/>
    <mergeCell ref="I58:O62"/>
    <mergeCell ref="P58:P59"/>
    <mergeCell ref="Q58:Q59"/>
    <mergeCell ref="R58:R59"/>
    <mergeCell ref="S58:S59"/>
    <mergeCell ref="T58:T59"/>
    <mergeCell ref="U58:U59"/>
    <mergeCell ref="V58:V59"/>
    <mergeCell ref="W58:W59"/>
    <mergeCell ref="X58:X59"/>
    <mergeCell ref="Y58:Y59"/>
    <mergeCell ref="Z58:Z59"/>
    <mergeCell ref="AA58:AA59"/>
    <mergeCell ref="P60:T62"/>
    <mergeCell ref="U60:V62"/>
    <mergeCell ref="W60:W62"/>
    <mergeCell ref="X60:X62"/>
    <mergeCell ref="Y60:Y62"/>
    <mergeCell ref="Z60:Z62"/>
    <mergeCell ref="AA60:AA62"/>
    <mergeCell ref="AB60:AG62"/>
    <mergeCell ref="AH60:AJ62"/>
    <mergeCell ref="AK60:AN62"/>
    <mergeCell ref="AO49:BA55"/>
    <mergeCell ref="BB49:BH55"/>
    <mergeCell ref="I51:O55"/>
    <mergeCell ref="P51:P52"/>
    <mergeCell ref="Q51:Q52"/>
    <mergeCell ref="R51:R52"/>
    <mergeCell ref="S51:S52"/>
    <mergeCell ref="T51:T52"/>
    <mergeCell ref="U51:U52"/>
    <mergeCell ref="V51:V52"/>
    <mergeCell ref="W51:W52"/>
    <mergeCell ref="X51:X52"/>
    <mergeCell ref="Y51:Y52"/>
    <mergeCell ref="Z51:Z52"/>
    <mergeCell ref="AA51:AA52"/>
    <mergeCell ref="P53:T55"/>
    <mergeCell ref="U53:V55"/>
    <mergeCell ref="W53:W55"/>
    <mergeCell ref="X53:X55"/>
    <mergeCell ref="Y53:Y55"/>
    <mergeCell ref="Z53:Z55"/>
    <mergeCell ref="AA53:AA55"/>
    <mergeCell ref="AB53:AG55"/>
    <mergeCell ref="AH53:AJ55"/>
    <mergeCell ref="AA46:AA48"/>
    <mergeCell ref="P39:T41"/>
    <mergeCell ref="U39:V41"/>
    <mergeCell ref="AB46:AG48"/>
    <mergeCell ref="AH46:AJ48"/>
    <mergeCell ref="AK46:AN48"/>
    <mergeCell ref="H49:H55"/>
    <mergeCell ref="I49:O50"/>
    <mergeCell ref="AH49:AM52"/>
    <mergeCell ref="AN49:AN52"/>
    <mergeCell ref="AK53:AN55"/>
    <mergeCell ref="X46:X48"/>
    <mergeCell ref="Y46:Y48"/>
    <mergeCell ref="R44:R45"/>
    <mergeCell ref="S44:S45"/>
    <mergeCell ref="T44:T45"/>
    <mergeCell ref="U44:U45"/>
    <mergeCell ref="V44:V45"/>
    <mergeCell ref="Z46:Z48"/>
    <mergeCell ref="AA39:AA41"/>
    <mergeCell ref="Q44:Q45"/>
    <mergeCell ref="P37:P38"/>
    <mergeCell ref="Q37:Q38"/>
    <mergeCell ref="R37:R38"/>
    <mergeCell ref="S37:S38"/>
    <mergeCell ref="T37:T38"/>
    <mergeCell ref="U37:U38"/>
    <mergeCell ref="V37:V38"/>
    <mergeCell ref="W37:W38"/>
    <mergeCell ref="X37:X38"/>
    <mergeCell ref="Y37:Y38"/>
    <mergeCell ref="Z37:Z38"/>
    <mergeCell ref="AH39:AJ41"/>
    <mergeCell ref="AK39:AN41"/>
    <mergeCell ref="H42:H48"/>
    <mergeCell ref="I42:O43"/>
    <mergeCell ref="AH42:AM45"/>
    <mergeCell ref="AN42:AN45"/>
    <mergeCell ref="I44:O48"/>
    <mergeCell ref="P44:P45"/>
    <mergeCell ref="I37:O41"/>
    <mergeCell ref="W44:W45"/>
    <mergeCell ref="X44:X45"/>
    <mergeCell ref="Y44:Y45"/>
    <mergeCell ref="Z44:Z45"/>
    <mergeCell ref="AA44:AA45"/>
    <mergeCell ref="P46:T48"/>
    <mergeCell ref="U46:V48"/>
    <mergeCell ref="W46:W48"/>
    <mergeCell ref="W39:W41"/>
    <mergeCell ref="X39:X41"/>
    <mergeCell ref="Y39:Y41"/>
    <mergeCell ref="Z39:Z41"/>
    <mergeCell ref="AB37:AG38"/>
    <mergeCell ref="BB28:BH34"/>
    <mergeCell ref="AA32:AA34"/>
    <mergeCell ref="AH32:AJ34"/>
    <mergeCell ref="AK32:AN34"/>
    <mergeCell ref="C35:C62"/>
    <mergeCell ref="D35:G62"/>
    <mergeCell ref="H35:H41"/>
    <mergeCell ref="I35:O36"/>
    <mergeCell ref="AH35:AM38"/>
    <mergeCell ref="AN35:AN38"/>
    <mergeCell ref="P32:T34"/>
    <mergeCell ref="U32:V34"/>
    <mergeCell ref="W32:W34"/>
    <mergeCell ref="X32:X34"/>
    <mergeCell ref="Y32:Y34"/>
    <mergeCell ref="Z32:Z34"/>
    <mergeCell ref="H30:O34"/>
    <mergeCell ref="P30:P31"/>
    <mergeCell ref="Q30:Q31"/>
    <mergeCell ref="R30:R31"/>
    <mergeCell ref="S30:S31"/>
    <mergeCell ref="T30:T31"/>
    <mergeCell ref="U30:U31"/>
    <mergeCell ref="C28:C34"/>
    <mergeCell ref="B11:G12"/>
    <mergeCell ref="AQ11:AU13"/>
    <mergeCell ref="AV11:BC13"/>
    <mergeCell ref="M12:M13"/>
    <mergeCell ref="BM22:BM103"/>
    <mergeCell ref="BB24:BB27"/>
    <mergeCell ref="BC24:BG27"/>
    <mergeCell ref="BH24:BH27"/>
    <mergeCell ref="P25:T27"/>
    <mergeCell ref="U25:AA27"/>
    <mergeCell ref="AB25:AG27"/>
    <mergeCell ref="AH25:AJ27"/>
    <mergeCell ref="AK25:AN27"/>
    <mergeCell ref="AB28:AG34"/>
    <mergeCell ref="AO22:BA27"/>
    <mergeCell ref="BB22:BH23"/>
    <mergeCell ref="BI22:BI103"/>
    <mergeCell ref="BJ22:BJ103"/>
    <mergeCell ref="BK22:BK103"/>
    <mergeCell ref="BL22:BL103"/>
    <mergeCell ref="AO35:BA41"/>
    <mergeCell ref="BB35:BH41"/>
    <mergeCell ref="AO42:BA48"/>
    <mergeCell ref="BB42:BH48"/>
    <mergeCell ref="BD10:BD14"/>
    <mergeCell ref="BE10:BG14"/>
    <mergeCell ref="BH10:BH14"/>
    <mergeCell ref="T12:T13"/>
    <mergeCell ref="U12:U13"/>
    <mergeCell ref="V12:V13"/>
    <mergeCell ref="W12:W13"/>
    <mergeCell ref="AZ5:AZ7"/>
    <mergeCell ref="BA5:BA7"/>
    <mergeCell ref="BB5:BB7"/>
    <mergeCell ref="BC5:BC7"/>
    <mergeCell ref="BD5:BH9"/>
    <mergeCell ref="AE7:AN9"/>
    <mergeCell ref="AO7:AP9"/>
    <mergeCell ref="AQ8:AU10"/>
    <mergeCell ref="AV8:BC10"/>
    <mergeCell ref="AH12:AH13"/>
    <mergeCell ref="AX14:AZ17"/>
    <mergeCell ref="BA14:BC17"/>
    <mergeCell ref="AE15:AW17"/>
    <mergeCell ref="BD15:BH17"/>
    <mergeCell ref="M10:Y10"/>
    <mergeCell ref="Z10:AD13"/>
    <mergeCell ref="AE14:AG14"/>
    <mergeCell ref="AA37:AA38"/>
    <mergeCell ref="AB39:AG41"/>
    <mergeCell ref="B5:G6"/>
    <mergeCell ref="H5:L9"/>
    <mergeCell ref="M5:Y9"/>
    <mergeCell ref="Z5:AD9"/>
    <mergeCell ref="AE5:AP6"/>
    <mergeCell ref="AQ5:AU7"/>
    <mergeCell ref="AV5:AW7"/>
    <mergeCell ref="B7:G10"/>
    <mergeCell ref="H10:L13"/>
    <mergeCell ref="B16:G17"/>
    <mergeCell ref="B19:BH20"/>
    <mergeCell ref="AO12:AO13"/>
    <mergeCell ref="AP12:AP13"/>
    <mergeCell ref="B13:G15"/>
    <mergeCell ref="H14:L17"/>
    <mergeCell ref="M14:Y17"/>
    <mergeCell ref="Z14:AD17"/>
    <mergeCell ref="AI12:AI13"/>
    <mergeCell ref="AJ12:AJ13"/>
    <mergeCell ref="AK12:AK13"/>
    <mergeCell ref="AL12:AL13"/>
    <mergeCell ref="AM12:AM13"/>
    <mergeCell ref="M1:AZ3"/>
    <mergeCell ref="N12:N13"/>
    <mergeCell ref="O12:O13"/>
    <mergeCell ref="P12:P13"/>
    <mergeCell ref="Q12:Q13"/>
    <mergeCell ref="R12:R13"/>
    <mergeCell ref="S12:S13"/>
    <mergeCell ref="V30:V31"/>
    <mergeCell ref="W30:W31"/>
    <mergeCell ref="X30:X31"/>
    <mergeCell ref="Y30:Y31"/>
    <mergeCell ref="Z30:Z31"/>
    <mergeCell ref="AA30:AA31"/>
    <mergeCell ref="AN28:AN31"/>
    <mergeCell ref="AO28:BA34"/>
    <mergeCell ref="AX5:AX7"/>
    <mergeCell ref="AY5:AY7"/>
    <mergeCell ref="AN12:AN13"/>
    <mergeCell ref="X12:X13"/>
    <mergeCell ref="Y12:Y13"/>
    <mergeCell ref="AE12:AE13"/>
    <mergeCell ref="AF12:AF13"/>
    <mergeCell ref="AG12:AG13"/>
    <mergeCell ref="P22:AA24"/>
    <mergeCell ref="AH14:AI14"/>
    <mergeCell ref="AK14:AM14"/>
    <mergeCell ref="AB35:AG36"/>
    <mergeCell ref="AB42:AG43"/>
    <mergeCell ref="AB44:AG45"/>
    <mergeCell ref="AB49:AG50"/>
    <mergeCell ref="AB51:AG52"/>
    <mergeCell ref="AB56:AG57"/>
    <mergeCell ref="AB58:AG59"/>
    <mergeCell ref="AB22:AG24"/>
    <mergeCell ref="AH22:AN24"/>
    <mergeCell ref="AH28:AM31"/>
    <mergeCell ref="AH56:AM59"/>
    <mergeCell ref="AN56:AN59"/>
  </mergeCells>
  <phoneticPr fontId="17"/>
  <pageMargins left="0.31496062992125984" right="0.35433070866141736" top="0.59055118110236227" bottom="0.55118110236220474" header="0.35433070866141736" footer="0.27559055118110237"/>
  <pageSetup paperSize="9" scale="74" fitToWidth="0" fitToHeight="0" pageOrder="overThenDown" orientation="landscape"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障碍者">
                <anchor moveWithCells="1">
                  <from>
                    <xdr:col>6</xdr:col>
                    <xdr:colOff>196850</xdr:colOff>
                    <xdr:row>62</xdr:row>
                    <xdr:rowOff>50800</xdr:rowOff>
                  </from>
                  <to>
                    <xdr:col>9</xdr:col>
                    <xdr:colOff>171450</xdr:colOff>
                    <xdr:row>65</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ltText="障碍者">
                <anchor moveWithCells="1">
                  <from>
                    <xdr:col>27</xdr:col>
                    <xdr:colOff>38100</xdr:colOff>
                    <xdr:row>63</xdr:row>
                    <xdr:rowOff>19050</xdr:rowOff>
                  </from>
                  <to>
                    <xdr:col>30</xdr:col>
                    <xdr:colOff>12700</xdr:colOff>
                    <xdr:row>65</xdr:row>
                    <xdr:rowOff>63500</xdr:rowOff>
                  </to>
                </anchor>
              </controlPr>
            </control>
          </mc:Choice>
        </mc:AlternateContent>
        <mc:AlternateContent xmlns:mc="http://schemas.openxmlformats.org/markup-compatibility/2006">
          <mc:Choice Requires="x14">
            <control shapeId="3075" r:id="rId6" name="Check Box 3">
              <controlPr defaultSize="0" autoFill="0" autoLine="0" autoPict="0" altText="障碍者">
                <anchor moveWithCells="1">
                  <from>
                    <xdr:col>27</xdr:col>
                    <xdr:colOff>44450</xdr:colOff>
                    <xdr:row>66</xdr:row>
                    <xdr:rowOff>6350</xdr:rowOff>
                  </from>
                  <to>
                    <xdr:col>30</xdr:col>
                    <xdr:colOff>19050</xdr:colOff>
                    <xdr:row>68</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ltText="障碍者">
                <anchor moveWithCells="1">
                  <from>
                    <xdr:col>27</xdr:col>
                    <xdr:colOff>57150</xdr:colOff>
                    <xdr:row>69</xdr:row>
                    <xdr:rowOff>25400</xdr:rowOff>
                  </from>
                  <to>
                    <xdr:col>30</xdr:col>
                    <xdr:colOff>31750</xdr:colOff>
                    <xdr:row>71</xdr:row>
                    <xdr:rowOff>76200</xdr:rowOff>
                  </to>
                </anchor>
              </controlPr>
            </control>
          </mc:Choice>
        </mc:AlternateContent>
        <mc:AlternateContent xmlns:mc="http://schemas.openxmlformats.org/markup-compatibility/2006">
          <mc:Choice Requires="x14">
            <control shapeId="3077" r:id="rId8" name="Drop Down 5">
              <controlPr defaultSize="0" print="0" autoLine="0" autoPict="0">
                <anchor moveWithCells="1">
                  <from>
                    <xdr:col>23</xdr:col>
                    <xdr:colOff>6350</xdr:colOff>
                    <xdr:row>66</xdr:row>
                    <xdr:rowOff>6350</xdr:rowOff>
                  </from>
                  <to>
                    <xdr:col>25</xdr:col>
                    <xdr:colOff>19050</xdr:colOff>
                    <xdr:row>68</xdr:row>
                    <xdr:rowOff>69850</xdr:rowOff>
                  </to>
                </anchor>
              </controlPr>
            </control>
          </mc:Choice>
        </mc:AlternateContent>
        <mc:AlternateContent xmlns:mc="http://schemas.openxmlformats.org/markup-compatibility/2006">
          <mc:Choice Requires="x14">
            <control shapeId="3079" r:id="rId9" name="Drop Down 7">
              <controlPr defaultSize="0" print="0" autoLine="0" autoPict="0">
                <anchor moveWithCells="1">
                  <from>
                    <xdr:col>23</xdr:col>
                    <xdr:colOff>6350</xdr:colOff>
                    <xdr:row>69</xdr:row>
                    <xdr:rowOff>12700</xdr:rowOff>
                  </from>
                  <to>
                    <xdr:col>25</xdr:col>
                    <xdr:colOff>19050</xdr:colOff>
                    <xdr:row>71</xdr:row>
                    <xdr:rowOff>76200</xdr:rowOff>
                  </to>
                </anchor>
              </controlPr>
            </control>
          </mc:Choice>
        </mc:AlternateContent>
        <mc:AlternateContent xmlns:mc="http://schemas.openxmlformats.org/markup-compatibility/2006">
          <mc:Choice Requires="x14">
            <control shapeId="3080" r:id="rId10" name="Drop Down 8">
              <controlPr defaultSize="0" print="0" autoLine="0" autoPict="0">
                <anchor moveWithCells="1">
                  <from>
                    <xdr:col>22</xdr:col>
                    <xdr:colOff>203200</xdr:colOff>
                    <xdr:row>72</xdr:row>
                    <xdr:rowOff>12700</xdr:rowOff>
                  </from>
                  <to>
                    <xdr:col>25</xdr:col>
                    <xdr:colOff>12700</xdr:colOff>
                    <xdr:row>74</xdr:row>
                    <xdr:rowOff>76200</xdr:rowOff>
                  </to>
                </anchor>
              </controlPr>
            </control>
          </mc:Choice>
        </mc:AlternateContent>
        <mc:AlternateContent xmlns:mc="http://schemas.openxmlformats.org/markup-compatibility/2006">
          <mc:Choice Requires="x14">
            <control shapeId="3081" r:id="rId11" name="Drop Down 9">
              <controlPr defaultSize="0" print="0" autoLine="0" autoPict="0">
                <anchor moveWithCells="1">
                  <from>
                    <xdr:col>19</xdr:col>
                    <xdr:colOff>12700</xdr:colOff>
                    <xdr:row>65</xdr:row>
                    <xdr:rowOff>82550</xdr:rowOff>
                  </from>
                  <to>
                    <xdr:col>23</xdr:col>
                    <xdr:colOff>12700</xdr:colOff>
                    <xdr:row>68</xdr:row>
                    <xdr:rowOff>63500</xdr:rowOff>
                  </to>
                </anchor>
              </controlPr>
            </control>
          </mc:Choice>
        </mc:AlternateContent>
        <mc:AlternateContent xmlns:mc="http://schemas.openxmlformats.org/markup-compatibility/2006">
          <mc:Choice Requires="x14">
            <control shapeId="3082" r:id="rId12" name="Drop Down 10">
              <controlPr defaultSize="0" print="0" autoLine="0" autoPict="0">
                <anchor moveWithCells="1">
                  <from>
                    <xdr:col>19</xdr:col>
                    <xdr:colOff>12700</xdr:colOff>
                    <xdr:row>69</xdr:row>
                    <xdr:rowOff>6350</xdr:rowOff>
                  </from>
                  <to>
                    <xdr:col>23</xdr:col>
                    <xdr:colOff>12700</xdr:colOff>
                    <xdr:row>71</xdr:row>
                    <xdr:rowOff>69850</xdr:rowOff>
                  </to>
                </anchor>
              </controlPr>
            </control>
          </mc:Choice>
        </mc:AlternateContent>
        <mc:AlternateContent xmlns:mc="http://schemas.openxmlformats.org/markup-compatibility/2006">
          <mc:Choice Requires="x14">
            <control shapeId="3083" r:id="rId13" name="Drop Down 11">
              <controlPr defaultSize="0" print="0" autoLine="0" autoPict="0">
                <anchor moveWithCells="1">
                  <from>
                    <xdr:col>18</xdr:col>
                    <xdr:colOff>203200</xdr:colOff>
                    <xdr:row>72</xdr:row>
                    <xdr:rowOff>12700</xdr:rowOff>
                  </from>
                  <to>
                    <xdr:col>23</xdr:col>
                    <xdr:colOff>0</xdr:colOff>
                    <xdr:row>74</xdr:row>
                    <xdr:rowOff>76200</xdr:rowOff>
                  </to>
                </anchor>
              </controlPr>
            </control>
          </mc:Choice>
        </mc:AlternateContent>
        <mc:AlternateContent xmlns:mc="http://schemas.openxmlformats.org/markup-compatibility/2006">
          <mc:Choice Requires="x14">
            <control shapeId="3084" r:id="rId14" name="Drop Down 12">
              <controlPr defaultSize="0" print="0" autoLine="0" autoPict="0">
                <anchor moveWithCells="1">
                  <from>
                    <xdr:col>14</xdr:col>
                    <xdr:colOff>196850</xdr:colOff>
                    <xdr:row>65</xdr:row>
                    <xdr:rowOff>82550</xdr:rowOff>
                  </from>
                  <to>
                    <xdr:col>18</xdr:col>
                    <xdr:colOff>196850</xdr:colOff>
                    <xdr:row>68</xdr:row>
                    <xdr:rowOff>63500</xdr:rowOff>
                  </to>
                </anchor>
              </controlPr>
            </control>
          </mc:Choice>
        </mc:AlternateContent>
        <mc:AlternateContent xmlns:mc="http://schemas.openxmlformats.org/markup-compatibility/2006">
          <mc:Choice Requires="x14">
            <control shapeId="3085" r:id="rId15" name="Drop Down 13">
              <controlPr defaultSize="0" print="0" autoLine="0" autoPict="0">
                <anchor moveWithCells="1">
                  <from>
                    <xdr:col>15</xdr:col>
                    <xdr:colOff>6350</xdr:colOff>
                    <xdr:row>69</xdr:row>
                    <xdr:rowOff>12700</xdr:rowOff>
                  </from>
                  <to>
                    <xdr:col>19</xdr:col>
                    <xdr:colOff>6350</xdr:colOff>
                    <xdr:row>71</xdr:row>
                    <xdr:rowOff>76200</xdr:rowOff>
                  </to>
                </anchor>
              </controlPr>
            </control>
          </mc:Choice>
        </mc:AlternateContent>
        <mc:AlternateContent xmlns:mc="http://schemas.openxmlformats.org/markup-compatibility/2006">
          <mc:Choice Requires="x14">
            <control shapeId="3086" r:id="rId16" name="Check Box 14">
              <controlPr defaultSize="0" autoFill="0" autoLine="0" autoPict="0" altText="障碍者">
                <anchor moveWithCells="1">
                  <from>
                    <xdr:col>27</xdr:col>
                    <xdr:colOff>63500</xdr:colOff>
                    <xdr:row>35</xdr:row>
                    <xdr:rowOff>63500</xdr:rowOff>
                  </from>
                  <to>
                    <xdr:col>30</xdr:col>
                    <xdr:colOff>38100</xdr:colOff>
                    <xdr:row>38</xdr:row>
                    <xdr:rowOff>31750</xdr:rowOff>
                  </to>
                </anchor>
              </controlPr>
            </control>
          </mc:Choice>
        </mc:AlternateContent>
        <mc:AlternateContent xmlns:mc="http://schemas.openxmlformats.org/markup-compatibility/2006">
          <mc:Choice Requires="x14">
            <control shapeId="3087" r:id="rId17" name="Check Box 15">
              <controlPr defaultSize="0" autoFill="0" autoLine="0" autoPict="0" altText="障碍者">
                <anchor moveWithCells="1">
                  <from>
                    <xdr:col>27</xdr:col>
                    <xdr:colOff>76200</xdr:colOff>
                    <xdr:row>33</xdr:row>
                    <xdr:rowOff>63500</xdr:rowOff>
                  </from>
                  <to>
                    <xdr:col>31</xdr:col>
                    <xdr:colOff>196850</xdr:colOff>
                    <xdr:row>36</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ltText="障碍者">
                <anchor moveWithCells="1">
                  <from>
                    <xdr:col>27</xdr:col>
                    <xdr:colOff>50800</xdr:colOff>
                    <xdr:row>38</xdr:row>
                    <xdr:rowOff>19050</xdr:rowOff>
                  </from>
                  <to>
                    <xdr:col>31</xdr:col>
                    <xdr:colOff>165100</xdr:colOff>
                    <xdr:row>40</xdr:row>
                    <xdr:rowOff>63500</xdr:rowOff>
                  </to>
                </anchor>
              </controlPr>
            </control>
          </mc:Choice>
        </mc:AlternateContent>
        <mc:AlternateContent xmlns:mc="http://schemas.openxmlformats.org/markup-compatibility/2006">
          <mc:Choice Requires="x14">
            <control shapeId="3089" r:id="rId19" name="Check Box 17">
              <controlPr defaultSize="0" autoFill="0" autoLine="0" autoPict="0" altText="障碍者">
                <anchor moveWithCells="1">
                  <from>
                    <xdr:col>27</xdr:col>
                    <xdr:colOff>57150</xdr:colOff>
                    <xdr:row>45</xdr:row>
                    <xdr:rowOff>6350</xdr:rowOff>
                  </from>
                  <to>
                    <xdr:col>31</xdr:col>
                    <xdr:colOff>171450</xdr:colOff>
                    <xdr:row>47</xdr:row>
                    <xdr:rowOff>50800</xdr:rowOff>
                  </to>
                </anchor>
              </controlPr>
            </control>
          </mc:Choice>
        </mc:AlternateContent>
        <mc:AlternateContent xmlns:mc="http://schemas.openxmlformats.org/markup-compatibility/2006">
          <mc:Choice Requires="x14">
            <control shapeId="3090" r:id="rId20" name="Check Box 18">
              <controlPr defaultSize="0" autoFill="0" autoLine="0" autoPict="0" altText="障碍者">
                <anchor moveWithCells="1">
                  <from>
                    <xdr:col>27</xdr:col>
                    <xdr:colOff>57150</xdr:colOff>
                    <xdr:row>52</xdr:row>
                    <xdr:rowOff>12700</xdr:rowOff>
                  </from>
                  <to>
                    <xdr:col>31</xdr:col>
                    <xdr:colOff>171450</xdr:colOff>
                    <xdr:row>54</xdr:row>
                    <xdr:rowOff>57150</xdr:rowOff>
                  </to>
                </anchor>
              </controlPr>
            </control>
          </mc:Choice>
        </mc:AlternateContent>
        <mc:AlternateContent xmlns:mc="http://schemas.openxmlformats.org/markup-compatibility/2006">
          <mc:Choice Requires="x14">
            <control shapeId="3091" r:id="rId21" name="Check Box 19">
              <controlPr defaultSize="0" autoFill="0" autoLine="0" autoPict="0" altText="障碍者">
                <anchor moveWithCells="1">
                  <from>
                    <xdr:col>27</xdr:col>
                    <xdr:colOff>69850</xdr:colOff>
                    <xdr:row>59</xdr:row>
                    <xdr:rowOff>38100</xdr:rowOff>
                  </from>
                  <to>
                    <xdr:col>31</xdr:col>
                    <xdr:colOff>184150</xdr:colOff>
                    <xdr:row>62</xdr:row>
                    <xdr:rowOff>0</xdr:rowOff>
                  </to>
                </anchor>
              </controlPr>
            </control>
          </mc:Choice>
        </mc:AlternateContent>
        <mc:AlternateContent xmlns:mc="http://schemas.openxmlformats.org/markup-compatibility/2006">
          <mc:Choice Requires="x14">
            <control shapeId="3092" r:id="rId22" name="Check Box 20">
              <controlPr defaultSize="0" autoFill="0" autoLine="0" autoPict="0" altText="障碍者">
                <anchor moveWithCells="1">
                  <from>
                    <xdr:col>27</xdr:col>
                    <xdr:colOff>69850</xdr:colOff>
                    <xdr:row>42</xdr:row>
                    <xdr:rowOff>44450</xdr:rowOff>
                  </from>
                  <to>
                    <xdr:col>30</xdr:col>
                    <xdr:colOff>44450</xdr:colOff>
                    <xdr:row>45</xdr:row>
                    <xdr:rowOff>12700</xdr:rowOff>
                  </to>
                </anchor>
              </controlPr>
            </control>
          </mc:Choice>
        </mc:AlternateContent>
        <mc:AlternateContent xmlns:mc="http://schemas.openxmlformats.org/markup-compatibility/2006">
          <mc:Choice Requires="x14">
            <control shapeId="3093" r:id="rId23" name="Check Box 21">
              <controlPr defaultSize="0" autoFill="0" autoLine="0" autoPict="0" altText="障碍者">
                <anchor moveWithCells="1">
                  <from>
                    <xdr:col>27</xdr:col>
                    <xdr:colOff>69850</xdr:colOff>
                    <xdr:row>49</xdr:row>
                    <xdr:rowOff>50800</xdr:rowOff>
                  </from>
                  <to>
                    <xdr:col>30</xdr:col>
                    <xdr:colOff>44450</xdr:colOff>
                    <xdr:row>52</xdr:row>
                    <xdr:rowOff>19050</xdr:rowOff>
                  </to>
                </anchor>
              </controlPr>
            </control>
          </mc:Choice>
        </mc:AlternateContent>
        <mc:AlternateContent xmlns:mc="http://schemas.openxmlformats.org/markup-compatibility/2006">
          <mc:Choice Requires="x14">
            <control shapeId="3094" r:id="rId24" name="Check Box 22">
              <controlPr defaultSize="0" autoFill="0" autoLine="0" autoPict="0" altText="障碍者">
                <anchor moveWithCells="1">
                  <from>
                    <xdr:col>27</xdr:col>
                    <xdr:colOff>76200</xdr:colOff>
                    <xdr:row>56</xdr:row>
                    <xdr:rowOff>31750</xdr:rowOff>
                  </from>
                  <to>
                    <xdr:col>30</xdr:col>
                    <xdr:colOff>50800</xdr:colOff>
                    <xdr:row>59</xdr:row>
                    <xdr:rowOff>0</xdr:rowOff>
                  </to>
                </anchor>
              </controlPr>
            </control>
          </mc:Choice>
        </mc:AlternateContent>
        <mc:AlternateContent xmlns:mc="http://schemas.openxmlformats.org/markup-compatibility/2006">
          <mc:Choice Requires="x14">
            <control shapeId="3095" r:id="rId25" name="Check Box 23">
              <controlPr defaultSize="0" autoFill="0" autoLine="0" autoPict="0" altText="障碍者">
                <anchor moveWithCells="1">
                  <from>
                    <xdr:col>27</xdr:col>
                    <xdr:colOff>63500</xdr:colOff>
                    <xdr:row>40</xdr:row>
                    <xdr:rowOff>63500</xdr:rowOff>
                  </from>
                  <to>
                    <xdr:col>31</xdr:col>
                    <xdr:colOff>177800</xdr:colOff>
                    <xdr:row>43</xdr:row>
                    <xdr:rowOff>25400</xdr:rowOff>
                  </to>
                </anchor>
              </controlPr>
            </control>
          </mc:Choice>
        </mc:AlternateContent>
        <mc:AlternateContent xmlns:mc="http://schemas.openxmlformats.org/markup-compatibility/2006">
          <mc:Choice Requires="x14">
            <control shapeId="3096" r:id="rId26" name="Check Box 24">
              <controlPr defaultSize="0" autoFill="0" autoLine="0" autoPict="0" altText="障碍者">
                <anchor moveWithCells="1">
                  <from>
                    <xdr:col>27</xdr:col>
                    <xdr:colOff>57150</xdr:colOff>
                    <xdr:row>47</xdr:row>
                    <xdr:rowOff>50800</xdr:rowOff>
                  </from>
                  <to>
                    <xdr:col>31</xdr:col>
                    <xdr:colOff>171450</xdr:colOff>
                    <xdr:row>50</xdr:row>
                    <xdr:rowOff>12700</xdr:rowOff>
                  </to>
                </anchor>
              </controlPr>
            </control>
          </mc:Choice>
        </mc:AlternateContent>
        <mc:AlternateContent xmlns:mc="http://schemas.openxmlformats.org/markup-compatibility/2006">
          <mc:Choice Requires="x14">
            <control shapeId="3097" r:id="rId27" name="Check Box 25">
              <controlPr defaultSize="0" autoFill="0" autoLine="0" autoPict="0" altText="障碍者">
                <anchor moveWithCells="1">
                  <from>
                    <xdr:col>27</xdr:col>
                    <xdr:colOff>63500</xdr:colOff>
                    <xdr:row>54</xdr:row>
                    <xdr:rowOff>50800</xdr:rowOff>
                  </from>
                  <to>
                    <xdr:col>31</xdr:col>
                    <xdr:colOff>177800</xdr:colOff>
                    <xdr:row>57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K122"/>
  <sheetViews>
    <sheetView zoomScale="81" zoomScaleNormal="81" workbookViewId="0"/>
  </sheetViews>
  <sheetFormatPr defaultRowHeight="14"/>
  <cols>
    <col min="1" max="2" width="3.08203125" style="1" customWidth="1"/>
    <col min="3" max="33" width="4.08203125" style="1" customWidth="1"/>
    <col min="34" max="61" width="4" style="1" customWidth="1"/>
    <col min="62" max="62" width="1.58203125" style="1" customWidth="1"/>
    <col min="63" max="65" width="2.75" style="1" customWidth="1"/>
    <col min="66" max="89" width="10.58203125" style="1" customWidth="1"/>
  </cols>
  <sheetData>
    <row r="1" spans="1:84" ht="9.4" customHeight="1" thickTop="1" thickBot="1">
      <c r="C1" s="1110" t="s">
        <v>0</v>
      </c>
      <c r="D1" s="1111"/>
      <c r="E1" s="1116"/>
      <c r="F1" s="1116"/>
      <c r="G1" s="1116"/>
      <c r="H1" s="1116"/>
      <c r="I1" s="1116"/>
      <c r="J1" s="1116"/>
      <c r="K1" s="1111" t="s">
        <v>1</v>
      </c>
      <c r="L1" s="1116"/>
      <c r="M1" s="1116"/>
      <c r="N1" s="1116"/>
      <c r="O1" s="1116"/>
      <c r="P1" s="1116"/>
      <c r="Q1" s="1116"/>
      <c r="R1" s="1118" t="s">
        <v>2</v>
      </c>
      <c r="S1" s="1121" t="s">
        <v>3</v>
      </c>
      <c r="T1" s="1121"/>
      <c r="U1" s="1121"/>
      <c r="V1" s="1106"/>
      <c r="W1" s="1106"/>
      <c r="X1" s="1108" t="s">
        <v>4</v>
      </c>
      <c r="Y1" s="1106"/>
      <c r="Z1" s="1106"/>
      <c r="AA1" s="1106"/>
      <c r="AB1" s="1108" t="s">
        <v>5</v>
      </c>
      <c r="AC1" s="50"/>
      <c r="AD1" s="50"/>
      <c r="AE1" s="50"/>
      <c r="AF1" s="50"/>
      <c r="AG1" s="50"/>
      <c r="AH1" s="50"/>
      <c r="AI1" s="50"/>
      <c r="AJ1" s="50"/>
      <c r="AK1" s="50"/>
      <c r="AL1" s="1108"/>
      <c r="AM1" s="1108"/>
      <c r="AN1" s="1108"/>
      <c r="AO1" s="1108"/>
      <c r="AP1" s="1129"/>
      <c r="AQ1" s="1133" t="s">
        <v>6</v>
      </c>
      <c r="AR1" s="1134" t="s">
        <v>275</v>
      </c>
      <c r="AS1" s="1135"/>
      <c r="AT1" s="1135"/>
      <c r="AU1" s="1146"/>
      <c r="AV1" s="1146"/>
      <c r="AW1" s="1146"/>
      <c r="AX1" s="1146"/>
      <c r="AY1" s="1146"/>
      <c r="AZ1" s="1146"/>
      <c r="BA1" s="1146"/>
      <c r="BB1" s="1147"/>
      <c r="BC1" s="1131" t="s">
        <v>8</v>
      </c>
      <c r="BD1" s="1132"/>
      <c r="BE1" s="1130"/>
      <c r="BF1" s="1130"/>
      <c r="BG1" s="1130"/>
      <c r="BH1" s="1130"/>
      <c r="BI1" s="1130"/>
    </row>
    <row r="2" spans="1:84" ht="9.4" customHeight="1" thickBot="1">
      <c r="A2" s="1103" t="str">
        <f>IF(A119=1,"甲欄","乙欄")</f>
        <v>甲欄</v>
      </c>
      <c r="B2" s="1103"/>
      <c r="C2" s="1112"/>
      <c r="D2" s="1113"/>
      <c r="E2" s="1117"/>
      <c r="F2" s="1117"/>
      <c r="G2" s="1117"/>
      <c r="H2" s="1117"/>
      <c r="I2" s="1117"/>
      <c r="J2" s="1117"/>
      <c r="K2" s="1113"/>
      <c r="L2" s="1117"/>
      <c r="M2" s="1117"/>
      <c r="N2" s="1117"/>
      <c r="O2" s="1117"/>
      <c r="P2" s="1117"/>
      <c r="Q2" s="1117"/>
      <c r="R2" s="1119"/>
      <c r="S2" s="1122"/>
      <c r="T2" s="1122"/>
      <c r="U2" s="1122"/>
      <c r="V2" s="1107"/>
      <c r="W2" s="1107"/>
      <c r="X2" s="1109"/>
      <c r="Y2" s="1107"/>
      <c r="Z2" s="1107"/>
      <c r="AA2" s="1107"/>
      <c r="AB2" s="1109"/>
      <c r="AC2" s="5"/>
      <c r="AD2" s="5"/>
      <c r="AE2" s="5"/>
      <c r="AF2" s="5"/>
      <c r="AG2" s="5"/>
      <c r="AH2" s="5"/>
      <c r="AI2" s="5"/>
      <c r="AJ2" s="5"/>
      <c r="AK2" s="5"/>
      <c r="AL2" s="1124"/>
      <c r="AM2" s="1124"/>
      <c r="AN2" s="1124"/>
      <c r="AO2" s="1124"/>
      <c r="AP2" s="1125"/>
      <c r="AQ2" s="1133"/>
      <c r="AR2" s="1136"/>
      <c r="AS2" s="1137"/>
      <c r="AT2" s="1137"/>
      <c r="AU2" s="1139"/>
      <c r="AV2" s="1139"/>
      <c r="AW2" s="1139"/>
      <c r="AX2" s="1139"/>
      <c r="AY2" s="1139"/>
      <c r="AZ2" s="1139"/>
      <c r="BA2" s="1139"/>
      <c r="BB2" s="1140"/>
      <c r="BC2" s="1131"/>
      <c r="BD2" s="1132"/>
      <c r="BE2" s="1130"/>
      <c r="BF2" s="1130"/>
      <c r="BG2" s="1130"/>
      <c r="BH2" s="1130"/>
      <c r="BI2" s="1130"/>
    </row>
    <row r="3" spans="1:84" ht="9.4" customHeight="1" thickBot="1">
      <c r="A3" s="1103"/>
      <c r="B3" s="1103"/>
      <c r="C3" s="1112"/>
      <c r="D3" s="1113"/>
      <c r="E3" s="1117"/>
      <c r="F3" s="1117"/>
      <c r="G3" s="1117"/>
      <c r="H3" s="1117"/>
      <c r="I3" s="1117"/>
      <c r="J3" s="1117"/>
      <c r="K3" s="1113"/>
      <c r="L3" s="1117"/>
      <c r="M3" s="1117"/>
      <c r="N3" s="1117"/>
      <c r="O3" s="1117"/>
      <c r="P3" s="1117"/>
      <c r="Q3" s="1117"/>
      <c r="R3" s="1119"/>
      <c r="S3" s="1123"/>
      <c r="T3" s="1124"/>
      <c r="U3" s="1124"/>
      <c r="V3" s="1124"/>
      <c r="W3" s="1124"/>
      <c r="X3" s="1124"/>
      <c r="Y3" s="1124"/>
      <c r="Z3" s="1124"/>
      <c r="AA3" s="1124"/>
      <c r="AB3" s="1124"/>
      <c r="AC3" s="1124"/>
      <c r="AD3" s="1124"/>
      <c r="AE3" s="1124"/>
      <c r="AF3" s="1124"/>
      <c r="AG3" s="1124"/>
      <c r="AH3" s="1124"/>
      <c r="AI3" s="1124"/>
      <c r="AJ3" s="1124"/>
      <c r="AK3" s="1124"/>
      <c r="AL3" s="1124"/>
      <c r="AM3" s="1124"/>
      <c r="AN3" s="1124"/>
      <c r="AO3" s="1124"/>
      <c r="AP3" s="1125"/>
      <c r="AQ3" s="1133"/>
      <c r="AR3" s="1138"/>
      <c r="AS3" s="1139"/>
      <c r="AT3" s="1139"/>
      <c r="AU3" s="1139"/>
      <c r="AV3" s="1139"/>
      <c r="AW3" s="1139"/>
      <c r="AX3" s="1139"/>
      <c r="AY3" s="1139"/>
      <c r="AZ3" s="1139"/>
      <c r="BA3" s="1139"/>
      <c r="BB3" s="1140"/>
      <c r="BC3" s="1131"/>
      <c r="BD3" s="1132"/>
      <c r="BE3" s="1130"/>
      <c r="BF3" s="1130"/>
      <c r="BG3" s="1130"/>
      <c r="BH3" s="1130"/>
      <c r="BI3" s="1130"/>
    </row>
    <row r="4" spans="1:84" ht="9.4" customHeight="1" thickBot="1">
      <c r="A4" s="1103"/>
      <c r="B4" s="1103"/>
      <c r="C4" s="1112"/>
      <c r="D4" s="1113"/>
      <c r="E4" s="1104"/>
      <c r="F4" s="1104"/>
      <c r="G4" s="1104"/>
      <c r="H4" s="1104"/>
      <c r="I4" s="1104"/>
      <c r="J4" s="1104"/>
      <c r="K4" s="1113"/>
      <c r="L4" s="1104"/>
      <c r="M4" s="1104"/>
      <c r="N4" s="1104"/>
      <c r="O4" s="1104"/>
      <c r="P4" s="1104"/>
      <c r="Q4" s="1104"/>
      <c r="R4" s="1119"/>
      <c r="S4" s="1123"/>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5"/>
      <c r="AQ4" s="1133"/>
      <c r="AR4" s="1138"/>
      <c r="AS4" s="1139"/>
      <c r="AT4" s="1139"/>
      <c r="AU4" s="1139"/>
      <c r="AV4" s="1139"/>
      <c r="AW4" s="1139"/>
      <c r="AX4" s="1139"/>
      <c r="AY4" s="1139"/>
      <c r="AZ4" s="1139"/>
      <c r="BA4" s="1139"/>
      <c r="BB4" s="1140"/>
      <c r="BC4" s="1131"/>
      <c r="BD4" s="1132"/>
      <c r="BE4" s="1130"/>
      <c r="BF4" s="1130"/>
      <c r="BG4" s="1130"/>
      <c r="BH4" s="1130"/>
      <c r="BI4" s="1130"/>
    </row>
    <row r="5" spans="1:84" ht="9.4" customHeight="1" thickBot="1">
      <c r="C5" s="1112"/>
      <c r="D5" s="1113"/>
      <c r="E5" s="1104"/>
      <c r="F5" s="1104"/>
      <c r="G5" s="1104"/>
      <c r="H5" s="1104"/>
      <c r="I5" s="1104"/>
      <c r="J5" s="1104"/>
      <c r="K5" s="1113"/>
      <c r="L5" s="1104"/>
      <c r="M5" s="1104"/>
      <c r="N5" s="1104"/>
      <c r="O5" s="1104"/>
      <c r="P5" s="1104"/>
      <c r="Q5" s="1104"/>
      <c r="R5" s="1119"/>
      <c r="S5" s="1123"/>
      <c r="T5" s="1124"/>
      <c r="U5" s="1124"/>
      <c r="V5" s="1124"/>
      <c r="W5" s="1124"/>
      <c r="X5" s="1124"/>
      <c r="Y5" s="1124"/>
      <c r="Z5" s="1124"/>
      <c r="AA5" s="1124"/>
      <c r="AB5" s="1124"/>
      <c r="AC5" s="1124"/>
      <c r="AD5" s="1124"/>
      <c r="AE5" s="1124"/>
      <c r="AF5" s="1124"/>
      <c r="AG5" s="1124"/>
      <c r="AH5" s="1124"/>
      <c r="AI5" s="1124"/>
      <c r="AJ5" s="1124"/>
      <c r="AK5" s="1124"/>
      <c r="AL5" s="1124"/>
      <c r="AM5" s="1124"/>
      <c r="AN5" s="1124"/>
      <c r="AO5" s="1124"/>
      <c r="AP5" s="1125"/>
      <c r="AQ5" s="1133"/>
      <c r="AR5" s="1141" t="s">
        <v>276</v>
      </c>
      <c r="AS5" s="431"/>
      <c r="AT5" s="431"/>
      <c r="AU5" s="1137" t="str">
        <f>IF(AR122=1,"明治",IF(AR122=2,"大正",IF(AR122=3,"昭和",IF(AR122=4,"平成",IF(AR122=5,"令和","")))))</f>
        <v>昭和</v>
      </c>
      <c r="AV5" s="1137"/>
      <c r="AW5" s="431"/>
      <c r="AX5" s="431" t="s">
        <v>277</v>
      </c>
      <c r="AY5" s="431"/>
      <c r="AZ5" s="431" t="s">
        <v>278</v>
      </c>
      <c r="BA5" s="431"/>
      <c r="BB5" s="1144" t="s">
        <v>279</v>
      </c>
      <c r="BC5" s="1131"/>
      <c r="BD5" s="1132"/>
      <c r="BE5" s="1130"/>
      <c r="BF5" s="1130"/>
      <c r="BG5" s="1130"/>
      <c r="BH5" s="1130"/>
      <c r="BI5" s="1130"/>
    </row>
    <row r="6" spans="1:84" ht="9.4" customHeight="1" thickBot="1">
      <c r="C6" s="1114"/>
      <c r="D6" s="1115"/>
      <c r="E6" s="1105"/>
      <c r="F6" s="1105"/>
      <c r="G6" s="1105"/>
      <c r="H6" s="1105"/>
      <c r="I6" s="1105"/>
      <c r="J6" s="1105"/>
      <c r="K6" s="1115"/>
      <c r="L6" s="1105"/>
      <c r="M6" s="1105"/>
      <c r="N6" s="1105"/>
      <c r="O6" s="1105"/>
      <c r="P6" s="1105"/>
      <c r="Q6" s="1105"/>
      <c r="R6" s="1120"/>
      <c r="S6" s="1126"/>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8"/>
      <c r="AQ6" s="1133"/>
      <c r="AR6" s="1142"/>
      <c r="AS6" s="672"/>
      <c r="AT6" s="672"/>
      <c r="AU6" s="1143"/>
      <c r="AV6" s="1143"/>
      <c r="AW6" s="672"/>
      <c r="AX6" s="672"/>
      <c r="AY6" s="672"/>
      <c r="AZ6" s="672"/>
      <c r="BA6" s="672"/>
      <c r="BB6" s="1145"/>
      <c r="BC6" s="1131"/>
      <c r="BD6" s="1132"/>
      <c r="BE6" s="1130"/>
      <c r="BF6" s="1130"/>
      <c r="BG6" s="1130"/>
      <c r="BH6" s="1130"/>
      <c r="BI6" s="1130"/>
    </row>
    <row r="7" spans="1:84" ht="9.4" customHeight="1" thickTop="1" thickBot="1">
      <c r="C7" s="1153" t="s">
        <v>13</v>
      </c>
      <c r="D7" s="1155" t="s">
        <v>14</v>
      </c>
      <c r="E7" s="1148" t="s">
        <v>191</v>
      </c>
      <c r="F7" s="1149"/>
      <c r="G7" s="1149" t="s">
        <v>192</v>
      </c>
      <c r="H7" s="1149"/>
      <c r="I7" s="1149"/>
      <c r="J7" s="1149"/>
      <c r="K7" s="1149"/>
      <c r="L7" s="1148" t="s">
        <v>193</v>
      </c>
      <c r="M7" s="1149"/>
      <c r="N7" s="1149"/>
      <c r="O7" s="1149"/>
      <c r="P7" s="1148" t="s">
        <v>194</v>
      </c>
      <c r="Q7" s="1149"/>
      <c r="R7" s="1149"/>
      <c r="S7" s="1149"/>
      <c r="T7" s="1149"/>
      <c r="U7" s="1157" t="s">
        <v>195</v>
      </c>
      <c r="V7" s="1158"/>
      <c r="W7" s="1149" t="s">
        <v>196</v>
      </c>
      <c r="X7" s="1149"/>
      <c r="Y7" s="1149"/>
      <c r="Z7" s="1149"/>
      <c r="AA7" s="1148" t="s">
        <v>197</v>
      </c>
      <c r="AB7" s="1149"/>
      <c r="AC7" s="1149"/>
      <c r="AD7" s="1148" t="s">
        <v>198</v>
      </c>
      <c r="AE7" s="1149"/>
      <c r="AF7" s="1149"/>
      <c r="AG7" s="1150"/>
      <c r="AH7" s="1085" t="s">
        <v>16</v>
      </c>
      <c r="AI7" s="1085"/>
      <c r="AJ7" s="1085"/>
      <c r="AK7" s="1085"/>
      <c r="AL7" s="1085"/>
      <c r="AM7" s="1085"/>
      <c r="AN7" s="1085"/>
      <c r="AO7" s="1085"/>
      <c r="AP7" s="1085"/>
      <c r="AQ7" s="1085"/>
      <c r="AR7" s="1085"/>
      <c r="AS7" s="1085"/>
      <c r="AT7" s="1085"/>
      <c r="AU7" s="1085"/>
      <c r="AV7" s="1086"/>
      <c r="AW7" s="1086"/>
      <c r="AX7" s="1086"/>
      <c r="AY7" s="1086"/>
      <c r="AZ7" s="1086"/>
      <c r="BA7" s="1086"/>
      <c r="BB7" s="1086"/>
      <c r="BC7" s="1086"/>
      <c r="BD7" s="1086"/>
      <c r="BE7" s="1086"/>
      <c r="BF7" s="1086"/>
      <c r="BG7" s="1086"/>
      <c r="BH7" s="1086"/>
      <c r="BI7" s="1086"/>
    </row>
    <row r="8" spans="1:84" ht="9.4" customHeight="1">
      <c r="B8" s="49"/>
      <c r="C8" s="1154"/>
      <c r="D8" s="1156"/>
      <c r="E8" s="1151"/>
      <c r="F8" s="1151"/>
      <c r="G8" s="1151"/>
      <c r="H8" s="1151"/>
      <c r="I8" s="1151"/>
      <c r="J8" s="1151"/>
      <c r="K8" s="1151"/>
      <c r="L8" s="1151"/>
      <c r="M8" s="1151"/>
      <c r="N8" s="1151"/>
      <c r="O8" s="1151"/>
      <c r="P8" s="1151"/>
      <c r="Q8" s="1151"/>
      <c r="R8" s="1151"/>
      <c r="S8" s="1151"/>
      <c r="T8" s="1151"/>
      <c r="U8" s="1159"/>
      <c r="V8" s="1159"/>
      <c r="W8" s="1151"/>
      <c r="X8" s="1151"/>
      <c r="Y8" s="1151"/>
      <c r="Z8" s="1151"/>
      <c r="AA8" s="1151"/>
      <c r="AB8" s="1151"/>
      <c r="AC8" s="1151"/>
      <c r="AD8" s="1151"/>
      <c r="AE8" s="1151"/>
      <c r="AF8" s="1151"/>
      <c r="AG8" s="1152"/>
      <c r="AH8" s="1085"/>
      <c r="AI8" s="1085"/>
      <c r="AJ8" s="1085"/>
      <c r="AK8" s="1085"/>
      <c r="AL8" s="1085"/>
      <c r="AM8" s="1085"/>
      <c r="AN8" s="1085"/>
      <c r="AO8" s="1085"/>
      <c r="AP8" s="1085"/>
      <c r="AQ8" s="1085"/>
      <c r="AR8" s="1085"/>
      <c r="AS8" s="1085"/>
      <c r="AT8" s="1085"/>
      <c r="AU8" s="1085"/>
      <c r="AV8" s="1086"/>
      <c r="AW8" s="1086"/>
      <c r="AX8" s="1086"/>
      <c r="AY8" s="1086"/>
      <c r="AZ8" s="1086"/>
      <c r="BA8" s="1086"/>
      <c r="BB8" s="1086"/>
      <c r="BC8" s="1086"/>
      <c r="BD8" s="1086"/>
      <c r="BE8" s="1086"/>
      <c r="BF8" s="1086"/>
      <c r="BG8" s="1086"/>
      <c r="BH8" s="1086"/>
      <c r="BI8" s="1086"/>
    </row>
    <row r="9" spans="1:84" ht="9.4" customHeight="1" thickBot="1">
      <c r="B9" s="49"/>
      <c r="C9" s="1154"/>
      <c r="D9" s="1156"/>
      <c r="E9" s="1151"/>
      <c r="F9" s="1151"/>
      <c r="G9" s="1151"/>
      <c r="H9" s="1151"/>
      <c r="I9" s="1151"/>
      <c r="J9" s="1151"/>
      <c r="K9" s="1151"/>
      <c r="L9" s="1151"/>
      <c r="M9" s="1151"/>
      <c r="N9" s="1151"/>
      <c r="O9" s="1151"/>
      <c r="P9" s="1151"/>
      <c r="Q9" s="1151"/>
      <c r="R9" s="1151"/>
      <c r="S9" s="1151"/>
      <c r="T9" s="1151"/>
      <c r="U9" s="1159"/>
      <c r="V9" s="1159"/>
      <c r="W9" s="1151"/>
      <c r="X9" s="1151"/>
      <c r="Y9" s="1151"/>
      <c r="Z9" s="1151"/>
      <c r="AA9" s="1151"/>
      <c r="AB9" s="1151"/>
      <c r="AC9" s="1151"/>
      <c r="AD9" s="1151"/>
      <c r="AE9" s="1151"/>
      <c r="AF9" s="1151"/>
      <c r="AG9" s="1152"/>
      <c r="AH9" s="1087" t="s">
        <v>304</v>
      </c>
      <c r="AI9" s="1088"/>
      <c r="AJ9" s="1088"/>
      <c r="AK9" s="1088"/>
      <c r="AL9" s="1088"/>
      <c r="AM9" s="1088"/>
      <c r="AN9" s="1089" t="s">
        <v>301</v>
      </c>
      <c r="AO9" s="1089"/>
      <c r="AP9" s="1090" t="s">
        <v>302</v>
      </c>
      <c r="AQ9" s="1090"/>
      <c r="AR9" s="1090"/>
      <c r="AS9" s="1090"/>
      <c r="AT9" s="1090"/>
      <c r="AU9" s="1089" t="s">
        <v>303</v>
      </c>
      <c r="AV9" s="1089"/>
      <c r="AW9" s="1089"/>
      <c r="AX9" s="1089"/>
      <c r="AY9" s="1089" t="s">
        <v>301</v>
      </c>
      <c r="AZ9" s="1089"/>
      <c r="BA9" s="1090" t="s">
        <v>302</v>
      </c>
      <c r="BB9" s="1090"/>
      <c r="BC9" s="1090"/>
      <c r="BD9" s="1090"/>
      <c r="BE9" s="1090"/>
      <c r="BF9" s="1091" t="s">
        <v>303</v>
      </c>
      <c r="BG9" s="1091"/>
      <c r="BH9" s="1091"/>
      <c r="BI9" s="1091"/>
    </row>
    <row r="10" spans="1:84" ht="9.4" customHeight="1" thickBot="1">
      <c r="B10" s="49"/>
      <c r="C10" s="1154"/>
      <c r="D10" s="1156"/>
      <c r="E10" s="1151"/>
      <c r="F10" s="1151"/>
      <c r="G10" s="1151"/>
      <c r="H10" s="1151"/>
      <c r="I10" s="1151"/>
      <c r="J10" s="1151"/>
      <c r="K10" s="1151"/>
      <c r="L10" s="1151"/>
      <c r="M10" s="1151"/>
      <c r="N10" s="1151"/>
      <c r="O10" s="1151"/>
      <c r="P10" s="1151"/>
      <c r="Q10" s="1151"/>
      <c r="R10" s="1151"/>
      <c r="S10" s="1151"/>
      <c r="T10" s="1151"/>
      <c r="U10" s="1159"/>
      <c r="V10" s="1159"/>
      <c r="W10" s="1151"/>
      <c r="X10" s="1151"/>
      <c r="Y10" s="1151"/>
      <c r="Z10" s="1151"/>
      <c r="AA10" s="1151"/>
      <c r="AB10" s="1151"/>
      <c r="AC10" s="1151"/>
      <c r="AD10" s="1151"/>
      <c r="AE10" s="1151"/>
      <c r="AF10" s="1151"/>
      <c r="AG10" s="1152"/>
      <c r="AH10" s="1088"/>
      <c r="AI10" s="1088"/>
      <c r="AJ10" s="1088"/>
      <c r="AK10" s="1088"/>
      <c r="AL10" s="1088"/>
      <c r="AM10" s="1088"/>
      <c r="AN10" s="1089"/>
      <c r="AO10" s="1089"/>
      <c r="AP10" s="1090"/>
      <c r="AQ10" s="1090"/>
      <c r="AR10" s="1090"/>
      <c r="AS10" s="1090"/>
      <c r="AT10" s="1090"/>
      <c r="AU10" s="1089"/>
      <c r="AV10" s="1089"/>
      <c r="AW10" s="1089"/>
      <c r="AX10" s="1089"/>
      <c r="AY10" s="1089"/>
      <c r="AZ10" s="1089"/>
      <c r="BA10" s="1090"/>
      <c r="BB10" s="1090"/>
      <c r="BC10" s="1090"/>
      <c r="BD10" s="1090"/>
      <c r="BE10" s="1090"/>
      <c r="BF10" s="1091"/>
      <c r="BG10" s="1091"/>
      <c r="BH10" s="1091"/>
      <c r="BI10" s="1091"/>
      <c r="BN10" s="1" t="s">
        <v>9</v>
      </c>
      <c r="BS10" s="1" t="s">
        <v>17</v>
      </c>
    </row>
    <row r="11" spans="1:84" ht="9.4" customHeight="1" thickBot="1">
      <c r="A11" s="1084" t="s">
        <v>299</v>
      </c>
      <c r="B11" s="1084"/>
      <c r="C11" s="1154"/>
      <c r="D11" s="1156"/>
      <c r="E11" s="1151"/>
      <c r="F11" s="1151"/>
      <c r="G11" s="1151"/>
      <c r="H11" s="1151"/>
      <c r="I11" s="1151"/>
      <c r="J11" s="1151"/>
      <c r="K11" s="1151"/>
      <c r="L11" s="1151"/>
      <c r="M11" s="1151"/>
      <c r="N11" s="1151"/>
      <c r="O11" s="1151"/>
      <c r="P11" s="1151"/>
      <c r="Q11" s="1151"/>
      <c r="R11" s="1151"/>
      <c r="S11" s="1151"/>
      <c r="T11" s="1151"/>
      <c r="U11" s="1159"/>
      <c r="V11" s="1159"/>
      <c r="W11" s="1151"/>
      <c r="X11" s="1151"/>
      <c r="Y11" s="1151"/>
      <c r="Z11" s="1151"/>
      <c r="AA11" s="1151"/>
      <c r="AB11" s="1151"/>
      <c r="AC11" s="1151"/>
      <c r="AD11" s="1151"/>
      <c r="AE11" s="1151"/>
      <c r="AF11" s="1151"/>
      <c r="AG11" s="1152"/>
      <c r="AH11" s="1088"/>
      <c r="AI11" s="1088"/>
      <c r="AJ11" s="1088"/>
      <c r="AK11" s="1088"/>
      <c r="AL11" s="1088"/>
      <c r="AM11" s="1088"/>
      <c r="AN11" s="1092"/>
      <c r="AO11" s="1092"/>
      <c r="AP11" s="1093"/>
      <c r="AQ11" s="1093"/>
      <c r="AR11" s="1093"/>
      <c r="AS11" s="1093"/>
      <c r="AT11" s="1093"/>
      <c r="AU11" s="1093"/>
      <c r="AV11" s="1093"/>
      <c r="AW11" s="1093"/>
      <c r="AX11" s="1093"/>
      <c r="AY11" s="1092"/>
      <c r="AZ11" s="1092"/>
      <c r="BA11" s="1094"/>
      <c r="BB11" s="1094"/>
      <c r="BC11" s="1094"/>
      <c r="BD11" s="1094"/>
      <c r="BE11" s="1094"/>
      <c r="BF11" s="1095"/>
      <c r="BG11" s="1095"/>
      <c r="BH11" s="1095"/>
      <c r="BI11" s="1095"/>
    </row>
    <row r="12" spans="1:84" ht="9.4" customHeight="1" thickBot="1">
      <c r="A12" s="1084"/>
      <c r="B12" s="1084"/>
      <c r="C12" s="1154"/>
      <c r="D12" s="1156"/>
      <c r="E12" s="1151"/>
      <c r="F12" s="1151"/>
      <c r="G12" s="1151"/>
      <c r="H12" s="1151"/>
      <c r="I12" s="1151"/>
      <c r="J12" s="1151"/>
      <c r="K12" s="1151"/>
      <c r="L12" s="1151"/>
      <c r="M12" s="1151"/>
      <c r="N12" s="1151"/>
      <c r="O12" s="1151"/>
      <c r="P12" s="1151"/>
      <c r="Q12" s="1151"/>
      <c r="R12" s="1151"/>
      <c r="S12" s="1151"/>
      <c r="T12" s="1151"/>
      <c r="U12" s="1159"/>
      <c r="V12" s="1159"/>
      <c r="W12" s="1151"/>
      <c r="X12" s="1151"/>
      <c r="Y12" s="1151"/>
      <c r="Z12" s="1151"/>
      <c r="AA12" s="1151"/>
      <c r="AB12" s="1151"/>
      <c r="AC12" s="1151"/>
      <c r="AD12" s="1151"/>
      <c r="AE12" s="1151"/>
      <c r="AF12" s="1151"/>
      <c r="AG12" s="1152"/>
      <c r="AH12" s="1088"/>
      <c r="AI12" s="1088"/>
      <c r="AJ12" s="1088"/>
      <c r="AK12" s="1088"/>
      <c r="AL12" s="1088"/>
      <c r="AM12" s="1088"/>
      <c r="AN12" s="1092"/>
      <c r="AO12" s="1092"/>
      <c r="AP12" s="1093"/>
      <c r="AQ12" s="1093"/>
      <c r="AR12" s="1093"/>
      <c r="AS12" s="1093"/>
      <c r="AT12" s="1093"/>
      <c r="AU12" s="1093"/>
      <c r="AV12" s="1093"/>
      <c r="AW12" s="1093"/>
      <c r="AX12" s="1093"/>
      <c r="AY12" s="1092"/>
      <c r="AZ12" s="1092"/>
      <c r="BA12" s="1094"/>
      <c r="BB12" s="1094"/>
      <c r="BC12" s="1094"/>
      <c r="BD12" s="1094"/>
      <c r="BE12" s="1094"/>
      <c r="BF12" s="1095"/>
      <c r="BG12" s="1095"/>
      <c r="BH12" s="1095"/>
      <c r="BI12" s="1095"/>
      <c r="BN12" s="1" t="s">
        <v>15</v>
      </c>
      <c r="BO12" s="1" t="s">
        <v>19</v>
      </c>
      <c r="BP12" s="1" t="s">
        <v>20</v>
      </c>
      <c r="BQ12" s="1" t="s">
        <v>21</v>
      </c>
      <c r="BR12" s="1" t="s">
        <v>15</v>
      </c>
      <c r="BS12" s="1" t="s">
        <v>15</v>
      </c>
      <c r="BT12" s="1" t="s">
        <v>22</v>
      </c>
      <c r="BU12" s="1" t="s">
        <v>23</v>
      </c>
      <c r="BV12" s="1" t="s">
        <v>24</v>
      </c>
      <c r="BW12" s="1" t="s">
        <v>25</v>
      </c>
      <c r="BX12" s="1" t="s">
        <v>26</v>
      </c>
      <c r="BY12" s="1" t="s">
        <v>27</v>
      </c>
      <c r="BZ12" s="1" t="s">
        <v>28</v>
      </c>
      <c r="CA12" s="1" t="s">
        <v>29</v>
      </c>
      <c r="CB12" s="1" t="s">
        <v>26</v>
      </c>
      <c r="CC12" s="1" t="s">
        <v>27</v>
      </c>
      <c r="CD12" s="1" t="s">
        <v>30</v>
      </c>
      <c r="CE12" s="1" t="s">
        <v>31</v>
      </c>
      <c r="CF12" s="1" t="s">
        <v>32</v>
      </c>
    </row>
    <row r="13" spans="1:84" ht="9.4" customHeight="1" thickBot="1">
      <c r="A13" s="1084"/>
      <c r="B13" s="1084"/>
      <c r="C13" s="1154"/>
      <c r="D13" s="1156"/>
      <c r="E13" s="1151"/>
      <c r="F13" s="1151"/>
      <c r="G13" s="1151"/>
      <c r="H13" s="1151"/>
      <c r="I13" s="1151"/>
      <c r="J13" s="1151"/>
      <c r="K13" s="1151"/>
      <c r="L13" s="1151"/>
      <c r="M13" s="1151"/>
      <c r="N13" s="1151"/>
      <c r="O13" s="1151"/>
      <c r="P13" s="1151"/>
      <c r="Q13" s="1151"/>
      <c r="R13" s="1151"/>
      <c r="S13" s="1151"/>
      <c r="T13" s="1151"/>
      <c r="U13" s="1159"/>
      <c r="V13" s="1159"/>
      <c r="W13" s="1151"/>
      <c r="X13" s="1151"/>
      <c r="Y13" s="1151"/>
      <c r="Z13" s="1151"/>
      <c r="AA13" s="1151"/>
      <c r="AB13" s="1151"/>
      <c r="AC13" s="1151"/>
      <c r="AD13" s="1151"/>
      <c r="AE13" s="1151"/>
      <c r="AF13" s="1151"/>
      <c r="AG13" s="1152"/>
      <c r="AH13" s="1096" t="s">
        <v>34</v>
      </c>
      <c r="AI13" s="1097" t="s">
        <v>35</v>
      </c>
      <c r="AJ13" s="1098" t="s">
        <v>702</v>
      </c>
      <c r="AK13" s="1099"/>
      <c r="AL13" s="1099"/>
      <c r="AM13" s="1098" t="s">
        <v>701</v>
      </c>
      <c r="AN13" s="1099"/>
      <c r="AO13" s="1099"/>
      <c r="AP13" s="1099" t="s">
        <v>305</v>
      </c>
      <c r="AQ13" s="1099"/>
      <c r="AR13" s="1099"/>
      <c r="AS13" s="1272" t="s">
        <v>306</v>
      </c>
      <c r="AT13" s="1272"/>
      <c r="AU13" s="1272"/>
      <c r="AV13" s="1272"/>
      <c r="AW13" s="1272"/>
      <c r="AX13" s="1272"/>
      <c r="AY13" s="1273" t="s">
        <v>700</v>
      </c>
      <c r="AZ13" s="1274"/>
      <c r="BA13" s="1274"/>
      <c r="BB13" s="1274"/>
      <c r="BC13" s="1274"/>
      <c r="BD13" s="1274"/>
      <c r="BE13" s="1274"/>
      <c r="BF13" s="1284" t="s">
        <v>307</v>
      </c>
      <c r="BG13" s="1284"/>
      <c r="BH13" s="1284"/>
      <c r="BI13" s="1283" t="s">
        <v>37</v>
      </c>
    </row>
    <row r="14" spans="1:84" ht="9.4" customHeight="1" thickBot="1">
      <c r="A14" s="1084"/>
      <c r="B14" s="1084"/>
      <c r="C14" s="1154" t="s">
        <v>33</v>
      </c>
      <c r="D14" s="1165">
        <v>1</v>
      </c>
      <c r="E14" s="1161"/>
      <c r="F14" s="1162"/>
      <c r="G14" s="1163"/>
      <c r="H14" s="1163"/>
      <c r="I14" s="1163"/>
      <c r="J14" s="1163"/>
      <c r="K14" s="1163"/>
      <c r="L14" s="1163"/>
      <c r="M14" s="1163"/>
      <c r="N14" s="1163"/>
      <c r="O14" s="1163"/>
      <c r="P14" s="1160">
        <f>G14-L14</f>
        <v>0</v>
      </c>
      <c r="Q14" s="1160"/>
      <c r="R14" s="1160"/>
      <c r="S14" s="1160"/>
      <c r="T14" s="1160"/>
      <c r="U14" s="1164"/>
      <c r="V14" s="1164"/>
      <c r="W14" s="1160">
        <f>IF(A2="甲欄",BN14,BS14)</f>
        <v>0</v>
      </c>
      <c r="X14" s="1160"/>
      <c r="Y14" s="1160"/>
      <c r="Z14" s="1160"/>
      <c r="AA14" s="1163"/>
      <c r="AB14" s="1163"/>
      <c r="AC14" s="1163"/>
      <c r="AD14" s="1160">
        <f>W14+AA14</f>
        <v>0</v>
      </c>
      <c r="AE14" s="1160"/>
      <c r="AF14" s="1160"/>
      <c r="AG14" s="1167"/>
      <c r="AH14" s="1096"/>
      <c r="AI14" s="1097"/>
      <c r="AJ14" s="1099"/>
      <c r="AK14" s="1099"/>
      <c r="AL14" s="1099"/>
      <c r="AM14" s="1099"/>
      <c r="AN14" s="1099"/>
      <c r="AO14" s="1099"/>
      <c r="AP14" s="1099"/>
      <c r="AQ14" s="1099"/>
      <c r="AR14" s="1099"/>
      <c r="AS14" s="1272"/>
      <c r="AT14" s="1272"/>
      <c r="AU14" s="1272"/>
      <c r="AV14" s="1272"/>
      <c r="AW14" s="1272"/>
      <c r="AX14" s="1272"/>
      <c r="AY14" s="1274"/>
      <c r="AZ14" s="1274"/>
      <c r="BA14" s="1274"/>
      <c r="BB14" s="1274"/>
      <c r="BC14" s="1274"/>
      <c r="BD14" s="1274"/>
      <c r="BE14" s="1274"/>
      <c r="BF14" s="1284"/>
      <c r="BG14" s="1284"/>
      <c r="BH14" s="1284"/>
      <c r="BI14" s="1283"/>
      <c r="BN14" s="1">
        <f>IF($BO14&lt;=162500,ROUND($BO14*0.05105,-1),IF($BO14&lt;=275000,ROUND($BO14*0.1021-8296,-1),IF($BO14&lt;=579166,ROUND($BO14*0.2042-36374,-1),IF($BO14&lt;=750000,ROUND($BO14*0.23483-54113,-1),IF($BO14&lt;=1500000,ROUND($BO14*0.33693-130688,-1),IF($BO14&lt;=3333333,ROUND($BO14*0.4084-237893,-1),ROUND($BO14*0.45945-408061,-1)))))))</f>
        <v>0</v>
      </c>
      <c r="BO14" s="1">
        <f>IF(P14-BP14-BQ14&lt;=0,0,P14-BP14-BQ14)</f>
        <v>0</v>
      </c>
      <c r="BP14" s="1">
        <f>IF(P14&lt;=135416,45834,IF(P14&lt;=149999,ROUNDUP(P14*0.4-8333,0),IF(P14&lt;=299999,ROUNDUP(P14*0.3+6667,0),IF(P14&lt;=549999,ROUNDUP(P14*0.2+36667,0),IF(P14&lt;=708330,ROUNDUP(P14*0.1+91667,0),162500)))))</f>
        <v>45834</v>
      </c>
      <c r="BQ14" s="1">
        <f>(U14)*31667+IF(P14&lt;=2162499,40000,IF(P14&lt;=2204166,26667,IF(P14&lt;=2245833,13334,0)))</f>
        <v>40000</v>
      </c>
      <c r="BR14" s="1">
        <f>IF(P14&lt;88000,(P14*0.03063),IF(P14&lt;8600000,CE14,IF(P14&lt;1720000,(320900+(P14-86000)*0.4084),672200+(P14-1720000)*0.45945)))</f>
        <v>0</v>
      </c>
      <c r="BS14" s="1">
        <f>IF(BR14&lt;0,0,BR14)</f>
        <v>0</v>
      </c>
      <c r="BT14" s="1">
        <f>IF(P14&lt;=98999,1000,IF(P14&lt;=220999,2000,3000))</f>
        <v>1000</v>
      </c>
      <c r="BU14" s="1">
        <f>IF(BT14=1000,88000,IF(BT14=2000,99000,221000))</f>
        <v>88000</v>
      </c>
      <c r="BV14" s="1">
        <f>IF(P14&lt;1010000,P14-MOD((P14-BU14),BT14),1010000)</f>
        <v>0</v>
      </c>
      <c r="BW14" s="1">
        <f>BV14*1.5</f>
        <v>0</v>
      </c>
      <c r="BX14" s="1">
        <f>IF(BW14&lt;=135416,45834,IF(BW14&lt;=149999,ROUNDUP(BW14*0.4-8333,0),IF(BW14&lt;=299999,ROUNDUP(BW14*0.3+6667,0),IF(BW14&lt;=549999,ROUNDUP(BW14*0.2+36667,0),IF(BW14&lt;=708330,ROUNDUP(BW14*0.1+91667,0),162500)))))</f>
        <v>45834</v>
      </c>
      <c r="BY14" s="1">
        <f>(BW14-BX14-IF(BW14&lt;=2162499,40000,0))</f>
        <v>-85834</v>
      </c>
      <c r="BZ14" s="1">
        <f>IF($BY14&lt;=162500,ROUNDDOWN($BY14*0.05,0),IF($BY14&lt;=275000,ROUNDDOWN($BY14*0.1-8125,0),IF($BY14&lt;=579166,ROUNDDOWN($BY14*0.2-35625,0),IF($BY14&lt;=750000,ROUNDDOWN($BY14*0.23-53000,0),IF($BY14&lt;=1500000,ROUNDDOWN($BY14*0.33-128000,0),ROUNDDOWN($BY14*0.4-233000,0))))))</f>
        <v>-4291</v>
      </c>
      <c r="CA14" s="1">
        <f>BV14*2.5</f>
        <v>0</v>
      </c>
      <c r="CB14" s="1">
        <f>IF(CA14&lt;=135416,45834,IF(CA14&lt;=149999,ROUNDUP(CA14*0.4-8333,0),IF(CA14&lt;=299999,ROUNDUP(CA14*0.3+6667,0),IF(CA14&lt;=549999,ROUNDUP(CA14*0.2+36667,0),IF(CA14&lt;=708330,ROUNDUP(CA14*0.1+91667,0),162500)))))</f>
        <v>45834</v>
      </c>
      <c r="CC14" s="1">
        <f>(CA14-CB14-IF(BW14&lt;=2162499,40000,0))</f>
        <v>-85834</v>
      </c>
      <c r="CD14" s="1">
        <f>IF($CC14&lt;=162500,ROUNDDOWN($CC14*0.05,0),IF($CC14&lt;=275000,ROUNDDOWN($CC14*0.1-8125,0),IF($CC14&lt;=579166,ROUNDDOWN($CC14*0.2-35625,0),IF($CC14&lt;=750000,ROUNDDOWN($CC14*0.23-53000,0),IF($CC14&lt;=1500000,ROUNDDOWN($CC14*0.33-128000,0),ROUNDDOWN($CC14*0.4-233000,0))))))</f>
        <v>-4291</v>
      </c>
      <c r="CE14" s="1">
        <f>ROUND(CD14-BZ14,-2)</f>
        <v>0</v>
      </c>
      <c r="CF14" s="1">
        <f>ROUND(CE14*1.021,-2)</f>
        <v>0</v>
      </c>
    </row>
    <row r="15" spans="1:84" ht="9.4" customHeight="1" thickBot="1">
      <c r="A15" s="1084"/>
      <c r="B15" s="1084"/>
      <c r="C15" s="1154"/>
      <c r="D15" s="1165"/>
      <c r="E15" s="1161"/>
      <c r="F15" s="1162"/>
      <c r="G15" s="1163"/>
      <c r="H15" s="1163"/>
      <c r="I15" s="1163"/>
      <c r="J15" s="1163"/>
      <c r="K15" s="1163"/>
      <c r="L15" s="1163"/>
      <c r="M15" s="1163"/>
      <c r="N15" s="1163"/>
      <c r="O15" s="1163"/>
      <c r="P15" s="1160"/>
      <c r="Q15" s="1160"/>
      <c r="R15" s="1160"/>
      <c r="S15" s="1160"/>
      <c r="T15" s="1160"/>
      <c r="U15" s="1164"/>
      <c r="V15" s="1164"/>
      <c r="W15" s="1160"/>
      <c r="X15" s="1160"/>
      <c r="Y15" s="1160"/>
      <c r="Z15" s="1160"/>
      <c r="AA15" s="1163"/>
      <c r="AB15" s="1163"/>
      <c r="AC15" s="1163"/>
      <c r="AD15" s="1160"/>
      <c r="AE15" s="1160"/>
      <c r="AF15" s="1160"/>
      <c r="AG15" s="1167"/>
      <c r="AH15" s="1096"/>
      <c r="AI15" s="1097"/>
      <c r="AJ15" s="1099"/>
      <c r="AK15" s="1099"/>
      <c r="AL15" s="1099"/>
      <c r="AM15" s="1099"/>
      <c r="AN15" s="1099"/>
      <c r="AO15" s="1099"/>
      <c r="AP15" s="1099"/>
      <c r="AQ15" s="1099"/>
      <c r="AR15" s="1099"/>
      <c r="AS15" s="1078" t="s">
        <v>308</v>
      </c>
      <c r="AT15" s="1078"/>
      <c r="AU15" s="1078"/>
      <c r="AV15" s="1078" t="s">
        <v>39</v>
      </c>
      <c r="AW15" s="1078"/>
      <c r="AX15" s="1078"/>
      <c r="AY15" s="1274"/>
      <c r="AZ15" s="1274"/>
      <c r="BA15" s="1274"/>
      <c r="BB15" s="1274"/>
      <c r="BC15" s="1274"/>
      <c r="BD15" s="1274"/>
      <c r="BE15" s="1274"/>
      <c r="BF15" s="1284"/>
      <c r="BG15" s="1284"/>
      <c r="BH15" s="1284"/>
      <c r="BI15" s="1283"/>
    </row>
    <row r="16" spans="1:84" ht="9.4" customHeight="1" thickBot="1">
      <c r="A16" s="1084"/>
      <c r="B16" s="1084"/>
      <c r="C16" s="1154"/>
      <c r="D16" s="1165"/>
      <c r="E16" s="1161"/>
      <c r="F16" s="1162"/>
      <c r="G16" s="1163"/>
      <c r="H16" s="1163"/>
      <c r="I16" s="1163"/>
      <c r="J16" s="1163"/>
      <c r="K16" s="1163"/>
      <c r="L16" s="1163"/>
      <c r="M16" s="1163"/>
      <c r="N16" s="1163"/>
      <c r="O16" s="1163"/>
      <c r="P16" s="1160"/>
      <c r="Q16" s="1160"/>
      <c r="R16" s="1160"/>
      <c r="S16" s="1160"/>
      <c r="T16" s="1160"/>
      <c r="U16" s="1164"/>
      <c r="V16" s="1164"/>
      <c r="W16" s="1160"/>
      <c r="X16" s="1160"/>
      <c r="Y16" s="1160"/>
      <c r="Z16" s="1160"/>
      <c r="AA16" s="1163"/>
      <c r="AB16" s="1163"/>
      <c r="AC16" s="1163"/>
      <c r="AD16" s="1160"/>
      <c r="AE16" s="1160"/>
      <c r="AF16" s="1160"/>
      <c r="AG16" s="1167"/>
      <c r="AH16" s="1096"/>
      <c r="AI16" s="1097"/>
      <c r="AJ16" s="1099"/>
      <c r="AK16" s="1099"/>
      <c r="AL16" s="1099"/>
      <c r="AM16" s="1099"/>
      <c r="AN16" s="1099"/>
      <c r="AO16" s="1099"/>
      <c r="AP16" s="1099"/>
      <c r="AQ16" s="1099"/>
      <c r="AR16" s="1099"/>
      <c r="AS16" s="1078"/>
      <c r="AT16" s="1078"/>
      <c r="AU16" s="1078"/>
      <c r="AV16" s="1078"/>
      <c r="AW16" s="1078"/>
      <c r="AX16" s="1078"/>
      <c r="AY16" s="1274"/>
      <c r="AZ16" s="1274"/>
      <c r="BA16" s="1274"/>
      <c r="BB16" s="1274"/>
      <c r="BC16" s="1274"/>
      <c r="BD16" s="1274"/>
      <c r="BE16" s="1274"/>
      <c r="BF16" s="1284"/>
      <c r="BG16" s="1284"/>
      <c r="BH16" s="1284"/>
      <c r="BI16" s="1283"/>
    </row>
    <row r="17" spans="1:84" ht="9.4" customHeight="1" thickBot="1">
      <c r="A17" s="1083">
        <v>4</v>
      </c>
      <c r="B17" s="1083"/>
      <c r="C17" s="1154"/>
      <c r="D17" s="1165"/>
      <c r="E17" s="1169"/>
      <c r="F17" s="1166"/>
      <c r="G17" s="1102"/>
      <c r="H17" s="1102"/>
      <c r="I17" s="1102"/>
      <c r="J17" s="1102"/>
      <c r="K17" s="1102"/>
      <c r="L17" s="1102"/>
      <c r="M17" s="1102"/>
      <c r="N17" s="1102"/>
      <c r="O17" s="1102"/>
      <c r="P17" s="1101">
        <f>G17-L17</f>
        <v>0</v>
      </c>
      <c r="Q17" s="1101"/>
      <c r="R17" s="1101"/>
      <c r="S17" s="1101"/>
      <c r="T17" s="1101"/>
      <c r="U17" s="1100"/>
      <c r="V17" s="1100"/>
      <c r="W17" s="1101">
        <f>IF(A2="甲欄",BN17,BS17)</f>
        <v>0</v>
      </c>
      <c r="X17" s="1101"/>
      <c r="Y17" s="1101"/>
      <c r="Z17" s="1101"/>
      <c r="AA17" s="1102"/>
      <c r="AB17" s="1102"/>
      <c r="AC17" s="1102"/>
      <c r="AD17" s="1101">
        <f>W17+AA17</f>
        <v>0</v>
      </c>
      <c r="AE17" s="1101"/>
      <c r="AF17" s="1101"/>
      <c r="AG17" s="1168"/>
      <c r="AH17" s="1096"/>
      <c r="AI17" s="1097"/>
      <c r="AJ17" s="1079" t="s">
        <v>309</v>
      </c>
      <c r="AK17" s="1079"/>
      <c r="AL17" s="1079"/>
      <c r="AM17" s="1079" t="s">
        <v>309</v>
      </c>
      <c r="AN17" s="1079"/>
      <c r="AO17" s="1079"/>
      <c r="AP17" s="1079" t="s">
        <v>309</v>
      </c>
      <c r="AQ17" s="1079"/>
      <c r="AR17" s="1079"/>
      <c r="AS17" s="1079" t="s">
        <v>309</v>
      </c>
      <c r="AT17" s="1079"/>
      <c r="AU17" s="1079"/>
      <c r="AV17" s="1079" t="s">
        <v>309</v>
      </c>
      <c r="AW17" s="1079"/>
      <c r="AX17" s="1079"/>
      <c r="AY17" s="1079" t="s">
        <v>309</v>
      </c>
      <c r="AZ17" s="1079"/>
      <c r="BA17" s="1079"/>
      <c r="BB17" s="1285" t="s">
        <v>703</v>
      </c>
      <c r="BC17" s="1286"/>
      <c r="BD17" s="1286"/>
      <c r="BE17" s="1286"/>
      <c r="BF17" s="1284"/>
      <c r="BG17" s="1284"/>
      <c r="BH17" s="1284"/>
      <c r="BI17" s="1283"/>
      <c r="BN17" s="1">
        <f>IF($BO17&lt;=162500,ROUND($BO17*0.05105,-1),IF($BO17&lt;=275000,ROUND($BO17*0.1021-8296,-1),IF($BO17&lt;=579166,ROUND($BO17*0.2042-36374,-1),IF($BO17&lt;=750000,ROUND($BO17*0.23483-54113,-1),IF($BO17&lt;=1500000,ROUND($BO17*0.33693-130688,-1),IF($BO17&lt;=3333333,ROUND($BO17*0.4084-237893,-1),ROUND($BO17*0.45945-408061,-1)))))))</f>
        <v>0</v>
      </c>
      <c r="BO17" s="1">
        <f>IF(P17-BP17-BQ17&lt;=0,0,P17-BP17-BQ17)</f>
        <v>0</v>
      </c>
      <c r="BP17" s="1">
        <f>IF(P17&lt;=135416,45834,IF(P17&lt;=149999,ROUNDUP(P17*0.4-8333,0),IF(P17&lt;=299999,ROUNDUP(P17*0.3+6667,0),IF(P17&lt;=549999,ROUNDUP(P17*0.2+36667,0),IF(P17&lt;=708330,ROUNDUP(P17*0.1+91667,0),162500)))))</f>
        <v>45834</v>
      </c>
      <c r="BQ17" s="1">
        <f>(U17)*31667+IF(P17&lt;=2162499,40000,IF(P17&lt;=2204166,26667,IF(P17&lt;=2245833,13334,0)))</f>
        <v>40000</v>
      </c>
      <c r="BR17" s="1">
        <f>IF(P17&lt;88000,(P17*0.03063),IF(P17&lt;8600000,CE17,IF(P17&lt;1720000,(320900+(P17-86000)*0.4084),672200+(P17-1720000)*0.45945)))</f>
        <v>0</v>
      </c>
      <c r="BS17" s="1">
        <f>IF(BR14&lt;0,0,BR14)</f>
        <v>0</v>
      </c>
      <c r="BT17" s="1">
        <f>IF(P17&lt;=98999,1000,IF(P17&lt;=220999,2000,3000))</f>
        <v>1000</v>
      </c>
      <c r="BU17" s="1">
        <f>IF(BT17=1000,88000,IF(BT17=2000,99000,221000))</f>
        <v>88000</v>
      </c>
      <c r="BV17" s="1">
        <f>IF(P17&lt;1010000,P17-MOD((P17-BU17),BT17),1010000)</f>
        <v>0</v>
      </c>
      <c r="BW17" s="1">
        <f>BV17*1.5</f>
        <v>0</v>
      </c>
      <c r="BX17" s="1">
        <f>IF(BW17&lt;=135416,45834,IF(BW17&lt;=149999,ROUNDUP(BW17*0.4-8333,0),IF(BW17&lt;=299999,ROUNDUP(BW17*0.3+6667,0),IF(BW17&lt;=549999,ROUNDUP(BW17*0.2+36667,0),IF(BW17&lt;=708330,ROUNDUP(BW17*0.1+91667,0),162500)))))</f>
        <v>45834</v>
      </c>
      <c r="BY17" s="1">
        <f>(BW17-BX17-IF(BW17&lt;=2162499,40000,0))</f>
        <v>-85834</v>
      </c>
      <c r="BZ17" s="1">
        <f>IF($BY17&lt;=162500,ROUNDDOWN($BY17*0.05,0),IF($BY17&lt;=275000,ROUNDDOWN($BY17*0.1-8125,0),IF($BY17&lt;=579166,ROUNDDOWN($BY17*0.2-35625,0),IF($BY17&lt;=750000,ROUNDDOWN($BY17*0.23-53000,0),IF($BY17&lt;=1500000,ROUNDDOWN($BY17*0.33-128000,0),ROUNDDOWN($BY17*0.4-233000,0))))))</f>
        <v>-4291</v>
      </c>
      <c r="CA17" s="1">
        <f>BV17*2.5</f>
        <v>0</v>
      </c>
      <c r="CB17" s="1">
        <f>IF(CA17&lt;=135416,45834,IF(CA17&lt;=149999,ROUNDUP(CA17*0.4-8333,0),IF(CA17&lt;=299999,ROUNDUP(CA17*0.3+6667,0),IF(CA17&lt;=549999,ROUNDUP(CA17*0.2+36667,0),IF(CA17&lt;=708330,ROUNDUP(CA17*0.1+91667,0),162500)))))</f>
        <v>45834</v>
      </c>
      <c r="CC17" s="1">
        <f>(CA17-CB17-IF(BW17&lt;=2162499,40000,0))</f>
        <v>-85834</v>
      </c>
      <c r="CD17" s="1">
        <f>IF($CC17&lt;=162500,ROUNDDOWN($CC17*0.05,0),IF($CC17&lt;=275000,ROUNDDOWN($CC17*0.1-8125,0),IF($CC17&lt;=579166,ROUNDDOWN($CC17*0.2-35625,0),IF($CC17&lt;=750000,ROUNDDOWN($CC17*0.23-53000,0),IF($CC17&lt;=1500000,ROUNDDOWN($CC17*0.33-128000,0),ROUNDDOWN($CC17*0.4-233000,0))))))</f>
        <v>-4291</v>
      </c>
      <c r="CE17" s="1">
        <f>ROUND(CD17-BZ17,-2)</f>
        <v>0</v>
      </c>
      <c r="CF17" s="1">
        <f>ROUND(CE17*1.021,-2)</f>
        <v>0</v>
      </c>
    </row>
    <row r="18" spans="1:84" ht="9.4" customHeight="1" thickBot="1">
      <c r="A18" s="1083"/>
      <c r="B18" s="1083"/>
      <c r="C18" s="1154"/>
      <c r="D18" s="1165"/>
      <c r="E18" s="1169"/>
      <c r="F18" s="1166"/>
      <c r="G18" s="1102"/>
      <c r="H18" s="1102"/>
      <c r="I18" s="1102"/>
      <c r="J18" s="1102"/>
      <c r="K18" s="1102"/>
      <c r="L18" s="1102"/>
      <c r="M18" s="1102"/>
      <c r="N18" s="1102"/>
      <c r="O18" s="1102"/>
      <c r="P18" s="1101"/>
      <c r="Q18" s="1101"/>
      <c r="R18" s="1101"/>
      <c r="S18" s="1101"/>
      <c r="T18" s="1101"/>
      <c r="U18" s="1100"/>
      <c r="V18" s="1100"/>
      <c r="W18" s="1101"/>
      <c r="X18" s="1101"/>
      <c r="Y18" s="1101"/>
      <c r="Z18" s="1101"/>
      <c r="AA18" s="1102"/>
      <c r="AB18" s="1102"/>
      <c r="AC18" s="1102"/>
      <c r="AD18" s="1101"/>
      <c r="AE18" s="1101"/>
      <c r="AF18" s="1101"/>
      <c r="AG18" s="1168"/>
      <c r="AH18" s="1096"/>
      <c r="AI18" s="1097"/>
      <c r="AJ18" s="1079"/>
      <c r="AK18" s="1079"/>
      <c r="AL18" s="1079"/>
      <c r="AM18" s="1079"/>
      <c r="AN18" s="1079"/>
      <c r="AO18" s="1079"/>
      <c r="AP18" s="1079"/>
      <c r="AQ18" s="1079"/>
      <c r="AR18" s="1079"/>
      <c r="AS18" s="1079"/>
      <c r="AT18" s="1079"/>
      <c r="AU18" s="1079"/>
      <c r="AV18" s="1079"/>
      <c r="AW18" s="1079"/>
      <c r="AX18" s="1079"/>
      <c r="AY18" s="1079"/>
      <c r="AZ18" s="1079"/>
      <c r="BA18" s="1079"/>
      <c r="BB18" s="1286"/>
      <c r="BC18" s="1286"/>
      <c r="BD18" s="1286"/>
      <c r="BE18" s="1286"/>
      <c r="BF18" s="1284"/>
      <c r="BG18" s="1284"/>
      <c r="BH18" s="1284"/>
      <c r="BI18" s="1283"/>
    </row>
    <row r="19" spans="1:84" ht="9.4" customHeight="1" thickBot="1">
      <c r="A19" s="1083"/>
      <c r="B19" s="1083"/>
      <c r="C19" s="1154"/>
      <c r="D19" s="1165"/>
      <c r="E19" s="1169"/>
      <c r="F19" s="1166"/>
      <c r="G19" s="1102"/>
      <c r="H19" s="1102"/>
      <c r="I19" s="1102"/>
      <c r="J19" s="1102"/>
      <c r="K19" s="1102"/>
      <c r="L19" s="1102"/>
      <c r="M19" s="1102"/>
      <c r="N19" s="1102"/>
      <c r="O19" s="1102"/>
      <c r="P19" s="1101"/>
      <c r="Q19" s="1101"/>
      <c r="R19" s="1101"/>
      <c r="S19" s="1101"/>
      <c r="T19" s="1101"/>
      <c r="U19" s="1100"/>
      <c r="V19" s="1100"/>
      <c r="W19" s="1101"/>
      <c r="X19" s="1101"/>
      <c r="Y19" s="1101"/>
      <c r="Z19" s="1101"/>
      <c r="AA19" s="1102"/>
      <c r="AB19" s="1102"/>
      <c r="AC19" s="1102"/>
      <c r="AD19" s="1101"/>
      <c r="AE19" s="1101"/>
      <c r="AF19" s="1101"/>
      <c r="AG19" s="1168"/>
      <c r="AH19" s="1096"/>
      <c r="AI19" s="1097"/>
      <c r="AJ19" s="1078" t="s">
        <v>310</v>
      </c>
      <c r="AK19" s="1078"/>
      <c r="AL19" s="1078"/>
      <c r="AM19" s="1078" t="s">
        <v>311</v>
      </c>
      <c r="AN19" s="1078"/>
      <c r="AO19" s="1078"/>
      <c r="AP19" s="1078" t="s">
        <v>311</v>
      </c>
      <c r="AQ19" s="1078"/>
      <c r="AR19" s="1078"/>
      <c r="AS19" s="1078" t="s">
        <v>311</v>
      </c>
      <c r="AT19" s="1078"/>
      <c r="AU19" s="1078"/>
      <c r="AV19" s="1078" t="s">
        <v>311</v>
      </c>
      <c r="AW19" s="1078"/>
      <c r="AX19" s="1078"/>
      <c r="AY19" s="1078" t="s">
        <v>311</v>
      </c>
      <c r="AZ19" s="1078"/>
      <c r="BA19" s="1078"/>
      <c r="BB19" s="1286"/>
      <c r="BC19" s="1286"/>
      <c r="BD19" s="1286"/>
      <c r="BE19" s="1286"/>
      <c r="BF19" s="1284"/>
      <c r="BG19" s="1284"/>
      <c r="BH19" s="1284"/>
      <c r="BI19" s="1283"/>
    </row>
    <row r="20" spans="1:84" ht="9.4" customHeight="1" thickBot="1">
      <c r="A20" s="1082" t="s">
        <v>11</v>
      </c>
      <c r="B20" s="1082"/>
      <c r="C20" s="1154"/>
      <c r="D20" s="1165">
        <v>2</v>
      </c>
      <c r="E20" s="1161"/>
      <c r="F20" s="1162"/>
      <c r="G20" s="1163"/>
      <c r="H20" s="1163"/>
      <c r="I20" s="1163"/>
      <c r="J20" s="1163"/>
      <c r="K20" s="1163"/>
      <c r="L20" s="1163"/>
      <c r="M20" s="1163"/>
      <c r="N20" s="1163"/>
      <c r="O20" s="1163"/>
      <c r="P20" s="1160">
        <f>G20-L20</f>
        <v>0</v>
      </c>
      <c r="Q20" s="1160"/>
      <c r="R20" s="1160"/>
      <c r="S20" s="1160"/>
      <c r="T20" s="1160"/>
      <c r="U20" s="1164"/>
      <c r="V20" s="1164"/>
      <c r="W20" s="1160">
        <f>IF(A2="甲欄",BN20,BS20)</f>
        <v>0</v>
      </c>
      <c r="X20" s="1160"/>
      <c r="Y20" s="1160"/>
      <c r="Z20" s="1160"/>
      <c r="AA20" s="1163"/>
      <c r="AB20" s="1163"/>
      <c r="AC20" s="1163"/>
      <c r="AD20" s="1160">
        <f>W20+AA20</f>
        <v>0</v>
      </c>
      <c r="AE20" s="1160"/>
      <c r="AF20" s="1160"/>
      <c r="AG20" s="1167"/>
      <c r="AH20" s="1096"/>
      <c r="AI20" s="1097"/>
      <c r="AJ20" s="1078"/>
      <c r="AK20" s="1078"/>
      <c r="AL20" s="1078"/>
      <c r="AM20" s="1078"/>
      <c r="AN20" s="1078"/>
      <c r="AO20" s="1078"/>
      <c r="AP20" s="1078"/>
      <c r="AQ20" s="1078"/>
      <c r="AR20" s="1078"/>
      <c r="AS20" s="1078"/>
      <c r="AT20" s="1078"/>
      <c r="AU20" s="1078"/>
      <c r="AV20" s="1078"/>
      <c r="AW20" s="1078"/>
      <c r="AX20" s="1078"/>
      <c r="AY20" s="1078"/>
      <c r="AZ20" s="1078"/>
      <c r="BA20" s="1078"/>
      <c r="BB20" s="1286"/>
      <c r="BC20" s="1286"/>
      <c r="BD20" s="1286"/>
      <c r="BE20" s="1286"/>
      <c r="BF20" s="1284"/>
      <c r="BG20" s="1284"/>
      <c r="BH20" s="1284"/>
      <c r="BI20" s="1283"/>
      <c r="BN20" s="1">
        <f>IF($BO20&lt;=162500,ROUND($BO20*0.05105,-1),IF($BO20&lt;=275000,ROUND($BO20*0.1021-8296,-1),IF($BO20&lt;=579166,ROUND($BO20*0.2042-36374,-1),IF($BO20&lt;=750000,ROUND($BO20*0.23483-54113,-1),IF($BO20&lt;=1500000,ROUND($BO20*0.33693-130688,-1),IF($BO20&lt;=3333333,ROUND($BO20*0.4084-237893,-1),ROUND($BO20*0.45945-408061,-1)))))))</f>
        <v>0</v>
      </c>
      <c r="BO20" s="1">
        <f>IF(P20-BP20-BQ20&lt;=0,0,P20-BP20-BQ20)</f>
        <v>0</v>
      </c>
      <c r="BP20" s="1">
        <f>IF(P20&lt;=135416,45834,IF(P20&lt;=149999,ROUNDUP(P20*0.4-8333,0),IF(P20&lt;=299999,ROUNDUP(P20*0.3+6667,0),IF(P20&lt;=549999,ROUNDUP(P20*0.2+36667,0),IF(P20&lt;=708330,ROUNDUP(P20*0.1+91667,0),162500)))))</f>
        <v>45834</v>
      </c>
      <c r="BQ20" s="1">
        <f>(U20)*31667+IF(P20&lt;=2162499,40000,IF(P20&lt;=2204166,26667,IF(P20&lt;=2245833,13334,0)))</f>
        <v>40000</v>
      </c>
      <c r="BR20" s="1">
        <f>IF(P20&lt;88000,(P20*0.03063),IF(P20&lt;8600000,CE20,IF(P20&lt;1720000,(320900+(P20-86000)*0.4084),672200+(P20-1720000)*0.45945)))</f>
        <v>0</v>
      </c>
      <c r="BS20" s="1">
        <f>IF(BR14&lt;0,0,BR14)</f>
        <v>0</v>
      </c>
      <c r="BT20" s="1">
        <f>IF(P20&lt;=98999,1000,IF(P20&lt;=220999,2000,3000))</f>
        <v>1000</v>
      </c>
      <c r="BU20" s="1">
        <f>IF(BT20=1000,88000,IF(BT20=2000,99000,221000))</f>
        <v>88000</v>
      </c>
      <c r="BV20" s="1">
        <f>IF(P20&lt;1010000,P20-MOD((P20-BU20),BT20),1010000)</f>
        <v>0</v>
      </c>
      <c r="BW20" s="1">
        <f>BV20*1.5</f>
        <v>0</v>
      </c>
      <c r="BX20" s="1">
        <f>IF(BW20&lt;=135416,45834,IF(BW20&lt;=149999,ROUNDUP(BW20*0.4-8333,0),IF(BW20&lt;=299999,ROUNDUP(BW20*0.3+6667,0),IF(BW20&lt;=549999,ROUNDUP(BW20*0.2+36667,0),IF(BW20&lt;=708330,ROUNDUP(BW20*0.1+91667,0),162500)))))</f>
        <v>45834</v>
      </c>
      <c r="BY20" s="1">
        <f>(BW20-BX20-IF(BW20&lt;=2162499,40000,0))</f>
        <v>-85834</v>
      </c>
      <c r="BZ20" s="1">
        <f>IF($BY20&lt;=162500,ROUNDDOWN($BY20*0.05,0),IF($BY20&lt;=275000,ROUNDDOWN($BY20*0.1-8125,0),IF($BY20&lt;=579166,ROUNDDOWN($BY20*0.2-35625,0),IF($BY20&lt;=750000,ROUNDDOWN($BY20*0.23-53000,0),IF($BY20&lt;=1500000,ROUNDDOWN($BY20*0.33-128000,0),ROUNDDOWN($BY20*0.4-233000,0))))))</f>
        <v>-4291</v>
      </c>
      <c r="CA20" s="1">
        <f>BV20*2.5</f>
        <v>0</v>
      </c>
      <c r="CB20" s="1">
        <f>IF(CA20&lt;=135416,45834,IF(CA20&lt;=149999,ROUNDUP(CA20*0.4-8333,0),IF(CA20&lt;=299999,ROUNDUP(CA20*0.3+6667,0),IF(CA20&lt;=549999,ROUNDUP(CA20*0.2+36667,0),IF(CA20&lt;=708330,ROUNDUP(CA20*0.1+91667,0),162500)))))</f>
        <v>45834</v>
      </c>
      <c r="CC20" s="1">
        <f>(CA20-CB20-IF(BW20&lt;=2162499,40000,0))</f>
        <v>-85834</v>
      </c>
      <c r="CD20" s="1">
        <f>IF($CC20&lt;=162500,ROUNDDOWN($CC20*0.05,0),IF($CC20&lt;=275000,ROUNDDOWN($CC20*0.1-8125,0),IF($CC20&lt;=579166,ROUNDDOWN($CC20*0.2-35625,0),IF($CC20&lt;=750000,ROUNDDOWN($CC20*0.23-53000,0),IF($CC20&lt;=1500000,ROUNDDOWN($CC20*0.33-128000,0),ROUNDDOWN($CC20*0.4-233000,0))))))</f>
        <v>-4291</v>
      </c>
      <c r="CE20" s="1">
        <f>ROUND(CD20-BZ20,-2)</f>
        <v>0</v>
      </c>
      <c r="CF20" s="1">
        <f>ROUND(CE20*1.021,-2)</f>
        <v>0</v>
      </c>
    </row>
    <row r="21" spans="1:84" ht="9.4" customHeight="1" thickBot="1">
      <c r="A21" s="1082"/>
      <c r="B21" s="1082"/>
      <c r="C21" s="1154"/>
      <c r="D21" s="1165"/>
      <c r="E21" s="1161"/>
      <c r="F21" s="1162"/>
      <c r="G21" s="1163"/>
      <c r="H21" s="1163"/>
      <c r="I21" s="1163"/>
      <c r="J21" s="1163"/>
      <c r="K21" s="1163"/>
      <c r="L21" s="1163"/>
      <c r="M21" s="1163"/>
      <c r="N21" s="1163"/>
      <c r="O21" s="1163"/>
      <c r="P21" s="1160"/>
      <c r="Q21" s="1160"/>
      <c r="R21" s="1160"/>
      <c r="S21" s="1160"/>
      <c r="T21" s="1160"/>
      <c r="U21" s="1164"/>
      <c r="V21" s="1164"/>
      <c r="W21" s="1160"/>
      <c r="X21" s="1160"/>
      <c r="Y21" s="1160"/>
      <c r="Z21" s="1160"/>
      <c r="AA21" s="1163"/>
      <c r="AB21" s="1163"/>
      <c r="AC21" s="1163"/>
      <c r="AD21" s="1160"/>
      <c r="AE21" s="1160"/>
      <c r="AF21" s="1160"/>
      <c r="AG21" s="1167"/>
      <c r="AH21" s="1096"/>
      <c r="AI21" s="1077" t="str">
        <f>IF(AI119=1,"有","無")</f>
        <v>有</v>
      </c>
      <c r="AJ21" s="1078" t="s">
        <v>312</v>
      </c>
      <c r="AK21" s="1078"/>
      <c r="AL21" s="1078"/>
      <c r="AM21" s="1078" t="s">
        <v>312</v>
      </c>
      <c r="AN21" s="1078"/>
      <c r="AO21" s="1078"/>
      <c r="AP21" s="1078" t="s">
        <v>312</v>
      </c>
      <c r="AQ21" s="1078"/>
      <c r="AR21" s="1078"/>
      <c r="AS21" s="1078" t="s">
        <v>312</v>
      </c>
      <c r="AT21" s="1078"/>
      <c r="AU21" s="1078"/>
      <c r="AV21" s="1078" t="s">
        <v>312</v>
      </c>
      <c r="AW21" s="1078"/>
      <c r="AX21" s="1078"/>
      <c r="AY21" s="1078" t="s">
        <v>312</v>
      </c>
      <c r="AZ21" s="1078"/>
      <c r="BA21" s="1078"/>
      <c r="BB21" s="1286"/>
      <c r="BC21" s="1286"/>
      <c r="BD21" s="1286"/>
      <c r="BE21" s="1286"/>
      <c r="BF21" s="1079" t="s">
        <v>309</v>
      </c>
      <c r="BG21" s="1079"/>
      <c r="BH21" s="1079"/>
      <c r="BI21" s="1080" t="str">
        <f>IF(BI119=1,"有","無")</f>
        <v>有</v>
      </c>
    </row>
    <row r="22" spans="1:84" ht="9.4" customHeight="1" thickBot="1">
      <c r="A22" s="1082"/>
      <c r="B22" s="1082"/>
      <c r="C22" s="1154"/>
      <c r="D22" s="1165"/>
      <c r="E22" s="1161"/>
      <c r="F22" s="1162"/>
      <c r="G22" s="1163"/>
      <c r="H22" s="1163"/>
      <c r="I22" s="1163"/>
      <c r="J22" s="1163"/>
      <c r="K22" s="1163"/>
      <c r="L22" s="1163"/>
      <c r="M22" s="1163"/>
      <c r="N22" s="1163"/>
      <c r="O22" s="1163"/>
      <c r="P22" s="1160"/>
      <c r="Q22" s="1160"/>
      <c r="R22" s="1160"/>
      <c r="S22" s="1160"/>
      <c r="T22" s="1160"/>
      <c r="U22" s="1164"/>
      <c r="V22" s="1164"/>
      <c r="W22" s="1160"/>
      <c r="X22" s="1160"/>
      <c r="Y22" s="1160"/>
      <c r="Z22" s="1160"/>
      <c r="AA22" s="1163"/>
      <c r="AB22" s="1163"/>
      <c r="AC22" s="1163"/>
      <c r="AD22" s="1160"/>
      <c r="AE22" s="1160"/>
      <c r="AF22" s="1160"/>
      <c r="AG22" s="1167"/>
      <c r="AH22" s="1096"/>
      <c r="AI22" s="1077"/>
      <c r="AJ22" s="1078"/>
      <c r="AK22" s="1078"/>
      <c r="AL22" s="1078"/>
      <c r="AM22" s="1078"/>
      <c r="AN22" s="1078"/>
      <c r="AO22" s="1078"/>
      <c r="AP22" s="1078"/>
      <c r="AQ22" s="1078"/>
      <c r="AR22" s="1078"/>
      <c r="AS22" s="1078"/>
      <c r="AT22" s="1078"/>
      <c r="AU22" s="1078"/>
      <c r="AV22" s="1078"/>
      <c r="AW22" s="1078"/>
      <c r="AX22" s="1078"/>
      <c r="AY22" s="1078"/>
      <c r="AZ22" s="1078"/>
      <c r="BA22" s="1078"/>
      <c r="BB22" s="1286"/>
      <c r="BC22" s="1286"/>
      <c r="BD22" s="1286"/>
      <c r="BE22" s="1286"/>
      <c r="BF22" s="1079"/>
      <c r="BG22" s="1079"/>
      <c r="BH22" s="1079"/>
      <c r="BI22" s="1080"/>
    </row>
    <row r="23" spans="1:84" ht="9.4" customHeight="1" thickBot="1">
      <c r="A23" s="1082" t="s">
        <v>298</v>
      </c>
      <c r="B23" s="1271"/>
      <c r="C23" s="1154"/>
      <c r="D23" s="1165"/>
      <c r="E23" s="1169"/>
      <c r="F23" s="1166"/>
      <c r="G23" s="1102"/>
      <c r="H23" s="1102"/>
      <c r="I23" s="1102"/>
      <c r="J23" s="1102"/>
      <c r="K23" s="1102"/>
      <c r="L23" s="1102"/>
      <c r="M23" s="1102"/>
      <c r="N23" s="1102"/>
      <c r="O23" s="1102"/>
      <c r="P23" s="1101">
        <f>G23-L23</f>
        <v>0</v>
      </c>
      <c r="Q23" s="1101"/>
      <c r="R23" s="1101"/>
      <c r="S23" s="1101"/>
      <c r="T23" s="1101"/>
      <c r="U23" s="1100"/>
      <c r="V23" s="1100"/>
      <c r="W23" s="1101">
        <f>IF(A2="甲欄",BN23,BS23)</f>
        <v>0</v>
      </c>
      <c r="X23" s="1101"/>
      <c r="Y23" s="1101"/>
      <c r="Z23" s="1101"/>
      <c r="AA23" s="1102"/>
      <c r="AB23" s="1102"/>
      <c r="AC23" s="1102"/>
      <c r="AD23" s="1101">
        <f>W23+AA23</f>
        <v>0</v>
      </c>
      <c r="AE23" s="1101"/>
      <c r="AF23" s="1101"/>
      <c r="AG23" s="1168"/>
      <c r="AH23" s="1096"/>
      <c r="AI23" s="1077"/>
      <c r="AJ23" s="1078" t="s">
        <v>310</v>
      </c>
      <c r="AK23" s="1078"/>
      <c r="AL23" s="1078"/>
      <c r="AM23" s="1078" t="s">
        <v>311</v>
      </c>
      <c r="AN23" s="1078"/>
      <c r="AO23" s="1078"/>
      <c r="AP23" s="1078" t="s">
        <v>311</v>
      </c>
      <c r="AQ23" s="1078"/>
      <c r="AR23" s="1078"/>
      <c r="AS23" s="1078" t="s">
        <v>311</v>
      </c>
      <c r="AT23" s="1078"/>
      <c r="AU23" s="1078"/>
      <c r="AV23" s="1078" t="s">
        <v>311</v>
      </c>
      <c r="AW23" s="1078"/>
      <c r="AX23" s="1078"/>
      <c r="AY23" s="1078" t="s">
        <v>311</v>
      </c>
      <c r="AZ23" s="1078"/>
      <c r="BA23" s="1078"/>
      <c r="BB23" s="1286"/>
      <c r="BC23" s="1286"/>
      <c r="BD23" s="1286"/>
      <c r="BE23" s="1286"/>
      <c r="BF23" s="1078" t="s">
        <v>311</v>
      </c>
      <c r="BG23" s="1078"/>
      <c r="BH23" s="1078"/>
      <c r="BI23" s="1080"/>
      <c r="BN23" s="1">
        <f>IF($BO23&lt;=162500,ROUND($BO23*0.05105,-1),IF($BO23&lt;=275000,ROUND($BO23*0.1021-8296,-1),IF($BO23&lt;=579166,ROUND($BO23*0.2042-36374,-1),IF($BO23&lt;=750000,ROUND($BO23*0.23483-54113,-1),IF($BO23&lt;=1500000,ROUND($BO23*0.33693-130688,-1),IF($BO23&lt;=3333333,ROUND($BO23*0.4084-237893,-1),ROUND($BO23*0.45945-408061,-1)))))))</f>
        <v>0</v>
      </c>
      <c r="BO23" s="1">
        <f>IF(P23-BP23-BQ23&lt;=0,0,P23-BP23-BQ23)</f>
        <v>0</v>
      </c>
      <c r="BP23" s="1">
        <f>IF(P23&lt;=135416,45834,IF(P23&lt;=149999,ROUNDUP(P23*0.4-8333,0),IF(P23&lt;=299999,ROUNDUP(P23*0.3+6667,0),IF(P23&lt;=549999,ROUNDUP(P23*0.2+36667,0),IF(P23&lt;=708330,ROUNDUP(P23*0.1+91667,0),162500)))))</f>
        <v>45834</v>
      </c>
      <c r="BQ23" s="1">
        <f>(U23)*31667+IF(P23&lt;=2162499,40000,IF(P23&lt;=2204166,26667,IF(P23&lt;=2245833,13334,0)))</f>
        <v>40000</v>
      </c>
      <c r="BR23" s="1">
        <f>IF(P23&lt;88000,(P23*0.03063),IF(P23&lt;8600000,CE23,IF(P23&lt;1720000,(320900+(P23-86000)*0.4084),672200+(P23-1720000)*0.45945)))</f>
        <v>0</v>
      </c>
      <c r="BS23" s="1">
        <f>IF(BR14&lt;0,0,BR14)</f>
        <v>0</v>
      </c>
      <c r="BT23" s="1">
        <f>IF(P23&lt;=98999,1000,IF(P23&lt;=220999,2000,3000))</f>
        <v>1000</v>
      </c>
      <c r="BU23" s="1">
        <f>IF(BT23=1000,88000,IF(BT23=2000,99000,221000))</f>
        <v>88000</v>
      </c>
      <c r="BV23" s="1">
        <f>IF(P23&lt;1010000,P23-MOD((P23-BU23),BT23),1010000)</f>
        <v>0</v>
      </c>
      <c r="BW23" s="1">
        <f>BV23*1.5</f>
        <v>0</v>
      </c>
      <c r="BX23" s="1">
        <f>IF(BW23&lt;=135416,45834,IF(BW23&lt;=149999,ROUNDUP(BW23*0.4-8333,0),IF(BW23&lt;=299999,ROUNDUP(BW23*0.3+6667,0),IF(BW23&lt;=549999,ROUNDUP(BW23*0.2+36667,0),IF(BW23&lt;=708330,ROUNDUP(BW23*0.1+91667,0),162500)))))</f>
        <v>45834</v>
      </c>
      <c r="BY23" s="1">
        <f>(BW23-BX23-IF(BW23&lt;=2162499,40000,0))</f>
        <v>-85834</v>
      </c>
      <c r="BZ23" s="1">
        <f>IF($BY23&lt;=162500,ROUNDDOWN($BY23*0.05,0),IF($BY23&lt;=275000,ROUNDDOWN($BY23*0.1-8125,0),IF($BY23&lt;=579166,ROUNDDOWN($BY23*0.2-35625,0),IF($BY23&lt;=750000,ROUNDDOWN($BY23*0.23-53000,0),IF($BY23&lt;=1500000,ROUNDDOWN($BY23*0.33-128000,0),ROUNDDOWN($BY23*0.4-233000,0))))))</f>
        <v>-4291</v>
      </c>
      <c r="CA23" s="1">
        <f>BV23*2.5</f>
        <v>0</v>
      </c>
      <c r="CB23" s="1">
        <f>IF(CA23&lt;=135416,45834,IF(CA23&lt;=149999,ROUNDUP(CA23*0.4-8333,0),IF(CA23&lt;=299999,ROUNDUP(CA23*0.3+6667,0),IF(CA23&lt;=549999,ROUNDUP(CA23*0.2+36667,0),IF(CA23&lt;=708330,ROUNDUP(CA23*0.1+91667,0),162500)))))</f>
        <v>45834</v>
      </c>
      <c r="CC23" s="1">
        <f>(CA23-CB23-IF(BW23&lt;=2162499,40000,0))</f>
        <v>-85834</v>
      </c>
      <c r="CD23" s="1">
        <f>IF($CC23&lt;=162500,ROUNDDOWN($CC23*0.05,0),IF($CC23&lt;=275000,ROUNDDOWN($CC23*0.1-8125,0),IF($CC23&lt;=579166,ROUNDDOWN($CC23*0.2-35625,0),IF($CC23&lt;=750000,ROUNDDOWN($CC23*0.23-53000,0),IF($CC23&lt;=1500000,ROUNDDOWN($CC23*0.33-128000,0),ROUNDDOWN($CC23*0.4-233000,0))))))</f>
        <v>-4291</v>
      </c>
      <c r="CE23" s="1">
        <f>ROUND(CD23-BZ23,-2)</f>
        <v>0</v>
      </c>
      <c r="CF23" s="1">
        <f>ROUND(CE23*1.021,-2)</f>
        <v>0</v>
      </c>
    </row>
    <row r="24" spans="1:84" ht="9.4" customHeight="1" thickBot="1">
      <c r="A24" s="1082"/>
      <c r="B24" s="1271"/>
      <c r="C24" s="1154"/>
      <c r="D24" s="1165"/>
      <c r="E24" s="1169"/>
      <c r="F24" s="1166"/>
      <c r="G24" s="1102"/>
      <c r="H24" s="1102"/>
      <c r="I24" s="1102"/>
      <c r="J24" s="1102"/>
      <c r="K24" s="1102"/>
      <c r="L24" s="1102"/>
      <c r="M24" s="1102"/>
      <c r="N24" s="1102"/>
      <c r="O24" s="1102"/>
      <c r="P24" s="1101"/>
      <c r="Q24" s="1101"/>
      <c r="R24" s="1101"/>
      <c r="S24" s="1101"/>
      <c r="T24" s="1101"/>
      <c r="U24" s="1100"/>
      <c r="V24" s="1100"/>
      <c r="W24" s="1101"/>
      <c r="X24" s="1101"/>
      <c r="Y24" s="1101"/>
      <c r="Z24" s="1101"/>
      <c r="AA24" s="1102"/>
      <c r="AB24" s="1102"/>
      <c r="AC24" s="1102"/>
      <c r="AD24" s="1101"/>
      <c r="AE24" s="1101"/>
      <c r="AF24" s="1101"/>
      <c r="AG24" s="1168"/>
      <c r="AH24" s="1096"/>
      <c r="AI24" s="1077"/>
      <c r="AJ24" s="1078"/>
      <c r="AK24" s="1078"/>
      <c r="AL24" s="1078"/>
      <c r="AM24" s="1078"/>
      <c r="AN24" s="1078"/>
      <c r="AO24" s="1078"/>
      <c r="AP24" s="1078"/>
      <c r="AQ24" s="1078"/>
      <c r="AR24" s="1078"/>
      <c r="AS24" s="1078"/>
      <c r="AT24" s="1078"/>
      <c r="AU24" s="1078"/>
      <c r="AV24" s="1078"/>
      <c r="AW24" s="1078"/>
      <c r="AX24" s="1078"/>
      <c r="AY24" s="1078"/>
      <c r="AZ24" s="1078"/>
      <c r="BA24" s="1078"/>
      <c r="BB24" s="1286"/>
      <c r="BC24" s="1286"/>
      <c r="BD24" s="1286"/>
      <c r="BE24" s="1286"/>
      <c r="BF24" s="1078"/>
      <c r="BG24" s="1078"/>
      <c r="BH24" s="1078"/>
      <c r="BI24" s="1080"/>
    </row>
    <row r="25" spans="1:84" ht="9.4" customHeight="1" thickBot="1">
      <c r="A25" s="1082"/>
      <c r="B25" s="1271"/>
      <c r="C25" s="1154"/>
      <c r="D25" s="1165"/>
      <c r="E25" s="1169"/>
      <c r="F25" s="1166"/>
      <c r="G25" s="1102"/>
      <c r="H25" s="1102"/>
      <c r="I25" s="1102"/>
      <c r="J25" s="1102"/>
      <c r="K25" s="1102"/>
      <c r="L25" s="1102"/>
      <c r="M25" s="1102"/>
      <c r="N25" s="1102"/>
      <c r="O25" s="1102"/>
      <c r="P25" s="1101"/>
      <c r="Q25" s="1101"/>
      <c r="R25" s="1101"/>
      <c r="S25" s="1101"/>
      <c r="T25" s="1101"/>
      <c r="U25" s="1100"/>
      <c r="V25" s="1100"/>
      <c r="W25" s="1101"/>
      <c r="X25" s="1101"/>
      <c r="Y25" s="1101"/>
      <c r="Z25" s="1101"/>
      <c r="AA25" s="1102"/>
      <c r="AB25" s="1102"/>
      <c r="AC25" s="1102"/>
      <c r="AD25" s="1101"/>
      <c r="AE25" s="1101"/>
      <c r="AF25" s="1101"/>
      <c r="AG25" s="1168"/>
      <c r="AH25" s="1096"/>
      <c r="AI25" s="1077"/>
      <c r="AJ25" s="1078" t="s">
        <v>313</v>
      </c>
      <c r="AK25" s="1078"/>
      <c r="AL25" s="1078"/>
      <c r="AM25" s="1078" t="s">
        <v>312</v>
      </c>
      <c r="AN25" s="1078"/>
      <c r="AO25" s="1078"/>
      <c r="AP25" s="1078" t="s">
        <v>312</v>
      </c>
      <c r="AQ25" s="1078"/>
      <c r="AR25" s="1078"/>
      <c r="AS25" s="1078" t="s">
        <v>312</v>
      </c>
      <c r="AT25" s="1078"/>
      <c r="AU25" s="1078"/>
      <c r="AV25" s="1078" t="s">
        <v>312</v>
      </c>
      <c r="AW25" s="1078"/>
      <c r="AX25" s="1078"/>
      <c r="AY25" s="1078" t="s">
        <v>312</v>
      </c>
      <c r="AZ25" s="1078"/>
      <c r="BA25" s="1078"/>
      <c r="BB25" s="1286"/>
      <c r="BC25" s="1286"/>
      <c r="BD25" s="1286"/>
      <c r="BE25" s="1286"/>
      <c r="BF25" s="1078" t="s">
        <v>312</v>
      </c>
      <c r="BG25" s="1078"/>
      <c r="BH25" s="1078"/>
      <c r="BI25" s="1080"/>
    </row>
    <row r="26" spans="1:84" ht="9.4" customHeight="1" thickBot="1">
      <c r="A26" s="2"/>
      <c r="B26" s="2"/>
      <c r="C26" s="1154"/>
      <c r="D26" s="1165">
        <v>3</v>
      </c>
      <c r="E26" s="1161"/>
      <c r="F26" s="1162"/>
      <c r="G26" s="1163"/>
      <c r="H26" s="1163"/>
      <c r="I26" s="1163"/>
      <c r="J26" s="1163"/>
      <c r="K26" s="1163"/>
      <c r="L26" s="1163"/>
      <c r="M26" s="1163"/>
      <c r="N26" s="1163"/>
      <c r="O26" s="1163"/>
      <c r="P26" s="1160">
        <f>G26-L26</f>
        <v>0</v>
      </c>
      <c r="Q26" s="1160"/>
      <c r="R26" s="1160"/>
      <c r="S26" s="1160"/>
      <c r="T26" s="1160"/>
      <c r="U26" s="1164"/>
      <c r="V26" s="1164"/>
      <c r="W26" s="1160">
        <f>IF(A2="甲欄",BN26,BS26)</f>
        <v>0</v>
      </c>
      <c r="X26" s="1160"/>
      <c r="Y26" s="1160"/>
      <c r="Z26" s="1160"/>
      <c r="AA26" s="1163"/>
      <c r="AB26" s="1163"/>
      <c r="AC26" s="1163"/>
      <c r="AD26" s="1160">
        <f>W26+AA26</f>
        <v>0</v>
      </c>
      <c r="AE26" s="1160"/>
      <c r="AF26" s="1160"/>
      <c r="AG26" s="1167"/>
      <c r="AH26" s="1096"/>
      <c r="AI26" s="1077"/>
      <c r="AJ26" s="1078"/>
      <c r="AK26" s="1078"/>
      <c r="AL26" s="1078"/>
      <c r="AM26" s="1078"/>
      <c r="AN26" s="1078"/>
      <c r="AO26" s="1078"/>
      <c r="AP26" s="1078"/>
      <c r="AQ26" s="1078"/>
      <c r="AR26" s="1078"/>
      <c r="AS26" s="1078"/>
      <c r="AT26" s="1078"/>
      <c r="AU26" s="1078"/>
      <c r="AV26" s="1078"/>
      <c r="AW26" s="1078"/>
      <c r="AX26" s="1078"/>
      <c r="AY26" s="1078"/>
      <c r="AZ26" s="1078"/>
      <c r="BA26" s="1078"/>
      <c r="BB26" s="1286"/>
      <c r="BC26" s="1286"/>
      <c r="BD26" s="1286"/>
      <c r="BE26" s="1286"/>
      <c r="BF26" s="1078"/>
      <c r="BG26" s="1078"/>
      <c r="BH26" s="1078"/>
      <c r="BI26" s="1080"/>
      <c r="BN26" s="1">
        <f>IF($BO26&lt;=162500,ROUND($BO26*0.05105,-1),IF($BO26&lt;=275000,ROUND($BO26*0.1021-8296,-1),IF($BO26&lt;=579166,ROUND($BO26*0.2042-36374,-1),IF($BO26&lt;=750000,ROUND($BO26*0.23483-54113,-1),IF($BO26&lt;=1500000,ROUND($BO26*0.33693-130688,-1),IF($BO26&lt;=3333333,ROUND($BO26*0.4084-237893,-1),ROUND($BO26*0.45945-408061,-1)))))))</f>
        <v>0</v>
      </c>
      <c r="BO26" s="1">
        <f>IF(P26-BP26-BQ26&lt;=0,0,P26-BP26-BQ26)</f>
        <v>0</v>
      </c>
      <c r="BP26" s="1">
        <f>IF(P26&lt;=135416,45834,IF(P26&lt;=149999,ROUNDUP(P26*0.4-8333,0),IF(P26&lt;=299999,ROUNDUP(P26*0.3+6667,0),IF(P26&lt;=549999,ROUNDUP(P26*0.2+36667,0),IF(P26&lt;=708330,ROUNDUP(P26*0.1+91667,0),162500)))))</f>
        <v>45834</v>
      </c>
      <c r="BQ26" s="1">
        <f>(U26)*31667+IF(P26&lt;=2162499,40000,IF(P26&lt;=2204166,26667,IF(P26&lt;=2245833,13334,0)))</f>
        <v>40000</v>
      </c>
      <c r="BR26" s="1">
        <f>IF(P26&lt;88000,(P26*0.03063),IF(P26&lt;8600000,CE26,IF(P26&lt;1720000,(320900+(P26-86000)*0.4084),672200+(P26-1720000)*0.45945)))</f>
        <v>0</v>
      </c>
      <c r="BS26" s="1">
        <f>IF(BR14&lt;0,0,BR14)</f>
        <v>0</v>
      </c>
      <c r="BT26" s="1">
        <f>IF(P26&lt;=98999,1000,IF(P26&lt;=220999,2000,3000))</f>
        <v>1000</v>
      </c>
      <c r="BU26" s="1">
        <f>IF(BT26=1000,88000,IF(BT26=2000,99000,221000))</f>
        <v>88000</v>
      </c>
      <c r="BV26" s="1">
        <f>IF(P26&lt;1010000,P26-MOD((P26-BU26),BT26),1010000)</f>
        <v>0</v>
      </c>
      <c r="BW26" s="1">
        <f>BV26*1.5</f>
        <v>0</v>
      </c>
      <c r="BX26" s="1">
        <f>IF(BW26&lt;=135416,45834,IF(BW26&lt;=149999,ROUNDUP(BW26*0.4-8333,0),IF(BW26&lt;=299999,ROUNDUP(BW26*0.3+6667,0),IF(BW26&lt;=549999,ROUNDUP(BW26*0.2+36667,0),IF(BW26&lt;=708330,ROUNDUP(BW26*0.1+91667,0),162500)))))</f>
        <v>45834</v>
      </c>
      <c r="BY26" s="1">
        <f>(BW26-BX26-IF(BW26&lt;=2162499,40000,0))</f>
        <v>-85834</v>
      </c>
      <c r="BZ26" s="1">
        <f>IF($BY26&lt;=162500,ROUNDDOWN($BY26*0.05,0),IF($BY26&lt;=275000,ROUNDDOWN($BY26*0.1-8125,0),IF($BY26&lt;=579166,ROUNDDOWN($BY26*0.2-35625,0),IF($BY26&lt;=750000,ROUNDDOWN($BY26*0.23-53000,0),IF($BY26&lt;=1500000,ROUNDDOWN($BY26*0.33-128000,0),ROUNDDOWN($BY26*0.4-233000,0))))))</f>
        <v>-4291</v>
      </c>
      <c r="CA26" s="1">
        <f>BV26*2.5</f>
        <v>0</v>
      </c>
      <c r="CB26" s="1">
        <f>IF(CA26&lt;=135416,45834,IF(CA26&lt;=149999,ROUNDUP(CA26*0.4-8333,0),IF(CA26&lt;=299999,ROUNDUP(CA26*0.3+6667,0),IF(CA26&lt;=549999,ROUNDUP(CA26*0.2+36667,0),IF(CA26&lt;=708330,ROUNDUP(CA26*0.1+91667,0),162500)))))</f>
        <v>45834</v>
      </c>
      <c r="CC26" s="1">
        <f>(CA26-CB26-IF(BW26&lt;=2162499,40000,0))</f>
        <v>-85834</v>
      </c>
      <c r="CD26" s="1">
        <f>IF($CC26&lt;=162500,ROUNDDOWN($CC26*0.05,0),IF($CC26&lt;=275000,ROUNDDOWN($CC26*0.1-8125,0),IF($CC26&lt;=579166,ROUNDDOWN($CC26*0.2-35625,0),IF($CC26&lt;=750000,ROUNDDOWN($CC26*0.23-53000,0),IF($CC26&lt;=1500000,ROUNDDOWN($CC26*0.33-128000,0),ROUNDDOWN($CC26*0.4-233000,0))))))</f>
        <v>-4291</v>
      </c>
      <c r="CE26" s="1">
        <f>ROUND(CD26-BZ26,-2)</f>
        <v>0</v>
      </c>
      <c r="CF26" s="1">
        <f>ROUND(CE26*1.021,-2)</f>
        <v>0</v>
      </c>
    </row>
    <row r="27" spans="1:84" ht="9.4" customHeight="1" thickBot="1">
      <c r="A27" s="2"/>
      <c r="B27" s="2"/>
      <c r="C27" s="1154"/>
      <c r="D27" s="1165"/>
      <c r="E27" s="1161"/>
      <c r="F27" s="1162"/>
      <c r="G27" s="1163"/>
      <c r="H27" s="1163"/>
      <c r="I27" s="1163"/>
      <c r="J27" s="1163"/>
      <c r="K27" s="1163"/>
      <c r="L27" s="1163"/>
      <c r="M27" s="1163"/>
      <c r="N27" s="1163"/>
      <c r="O27" s="1163"/>
      <c r="P27" s="1160"/>
      <c r="Q27" s="1160"/>
      <c r="R27" s="1160"/>
      <c r="S27" s="1160"/>
      <c r="T27" s="1160"/>
      <c r="U27" s="1164"/>
      <c r="V27" s="1164"/>
      <c r="W27" s="1160"/>
      <c r="X27" s="1160"/>
      <c r="Y27" s="1160"/>
      <c r="Z27" s="1160"/>
      <c r="AA27" s="1163"/>
      <c r="AB27" s="1163"/>
      <c r="AC27" s="1163"/>
      <c r="AD27" s="1160"/>
      <c r="AE27" s="1160"/>
      <c r="AF27" s="1160"/>
      <c r="AG27" s="1167"/>
      <c r="AH27" s="1096"/>
      <c r="AI27" s="1077"/>
      <c r="AJ27" s="1081" t="s">
        <v>310</v>
      </c>
      <c r="AK27" s="1081"/>
      <c r="AL27" s="1081"/>
      <c r="AM27" s="1081" t="s">
        <v>311</v>
      </c>
      <c r="AN27" s="1081"/>
      <c r="AO27" s="1081"/>
      <c r="AP27" s="1081" t="s">
        <v>311</v>
      </c>
      <c r="AQ27" s="1081"/>
      <c r="AR27" s="1081"/>
      <c r="AS27" s="1081" t="s">
        <v>311</v>
      </c>
      <c r="AT27" s="1081"/>
      <c r="AU27" s="1081"/>
      <c r="AV27" s="1081" t="s">
        <v>311</v>
      </c>
      <c r="AW27" s="1081"/>
      <c r="AX27" s="1081"/>
      <c r="AY27" s="1081" t="s">
        <v>311</v>
      </c>
      <c r="AZ27" s="1081"/>
      <c r="BA27" s="1081"/>
      <c r="BB27" s="1286"/>
      <c r="BC27" s="1286"/>
      <c r="BD27" s="1286"/>
      <c r="BE27" s="1286"/>
      <c r="BF27" s="1081" t="s">
        <v>311</v>
      </c>
      <c r="BG27" s="1081"/>
      <c r="BH27" s="1081"/>
      <c r="BI27" s="1080"/>
    </row>
    <row r="28" spans="1:84" ht="9.4" customHeight="1" thickBot="1">
      <c r="A28" s="1084" t="s">
        <v>44</v>
      </c>
      <c r="B28" s="1275"/>
      <c r="C28" s="1154"/>
      <c r="D28" s="1165"/>
      <c r="E28" s="1161"/>
      <c r="F28" s="1162"/>
      <c r="G28" s="1163"/>
      <c r="H28" s="1163"/>
      <c r="I28" s="1163"/>
      <c r="J28" s="1163"/>
      <c r="K28" s="1163"/>
      <c r="L28" s="1163"/>
      <c r="M28" s="1163"/>
      <c r="N28" s="1163"/>
      <c r="O28" s="1163"/>
      <c r="P28" s="1160"/>
      <c r="Q28" s="1160"/>
      <c r="R28" s="1160"/>
      <c r="S28" s="1160"/>
      <c r="T28" s="1160"/>
      <c r="U28" s="1164"/>
      <c r="V28" s="1164"/>
      <c r="W28" s="1160"/>
      <c r="X28" s="1160"/>
      <c r="Y28" s="1160"/>
      <c r="Z28" s="1160"/>
      <c r="AA28" s="1163"/>
      <c r="AB28" s="1163"/>
      <c r="AC28" s="1163"/>
      <c r="AD28" s="1160"/>
      <c r="AE28" s="1160"/>
      <c r="AF28" s="1160"/>
      <c r="AG28" s="1167"/>
      <c r="AH28" s="1096"/>
      <c r="AI28" s="1077"/>
      <c r="AJ28" s="1081"/>
      <c r="AK28" s="1081"/>
      <c r="AL28" s="1081"/>
      <c r="AM28" s="1081"/>
      <c r="AN28" s="1081"/>
      <c r="AO28" s="1081"/>
      <c r="AP28" s="1081"/>
      <c r="AQ28" s="1081"/>
      <c r="AR28" s="1081"/>
      <c r="AS28" s="1081"/>
      <c r="AT28" s="1081"/>
      <c r="AU28" s="1081"/>
      <c r="AV28" s="1081"/>
      <c r="AW28" s="1081"/>
      <c r="AX28" s="1081"/>
      <c r="AY28" s="1081"/>
      <c r="AZ28" s="1081"/>
      <c r="BA28" s="1081"/>
      <c r="BB28" s="1286"/>
      <c r="BC28" s="1286"/>
      <c r="BD28" s="1286"/>
      <c r="BE28" s="1286"/>
      <c r="BF28" s="1081"/>
      <c r="BG28" s="1081"/>
      <c r="BH28" s="1081"/>
      <c r="BI28" s="1080"/>
    </row>
    <row r="29" spans="1:84" ht="9.4" customHeight="1" thickBot="1">
      <c r="A29" s="1084"/>
      <c r="B29" s="1275"/>
      <c r="C29" s="1154"/>
      <c r="D29" s="1165"/>
      <c r="E29" s="1169"/>
      <c r="F29" s="1166"/>
      <c r="G29" s="1102"/>
      <c r="H29" s="1102"/>
      <c r="I29" s="1102"/>
      <c r="J29" s="1102"/>
      <c r="K29" s="1102"/>
      <c r="L29" s="1102"/>
      <c r="M29" s="1102"/>
      <c r="N29" s="1102"/>
      <c r="O29" s="1102"/>
      <c r="P29" s="1101">
        <f>G29-L29</f>
        <v>0</v>
      </c>
      <c r="Q29" s="1101"/>
      <c r="R29" s="1101"/>
      <c r="S29" s="1101"/>
      <c r="T29" s="1101"/>
      <c r="U29" s="1100"/>
      <c r="V29" s="1100"/>
      <c r="W29" s="1101">
        <f>IF(A2="甲欄",BN29,BS29)</f>
        <v>0</v>
      </c>
      <c r="X29" s="1101"/>
      <c r="Y29" s="1101"/>
      <c r="Z29" s="1101"/>
      <c r="AA29" s="1102"/>
      <c r="AB29" s="1102"/>
      <c r="AC29" s="1102"/>
      <c r="AD29" s="1101">
        <f>W29+AA29</f>
        <v>0</v>
      </c>
      <c r="AE29" s="1101"/>
      <c r="AF29" s="1101"/>
      <c r="AG29" s="1168"/>
      <c r="AH29" s="1203" t="s">
        <v>45</v>
      </c>
      <c r="AI29" s="1207" t="s">
        <v>46</v>
      </c>
      <c r="AJ29" s="1208"/>
      <c r="AK29" s="1208"/>
      <c r="AL29" s="1208"/>
      <c r="AM29" s="1208"/>
      <c r="AN29" s="1208"/>
      <c r="AO29" s="1208"/>
      <c r="AP29" s="1208"/>
      <c r="AQ29" s="1208"/>
      <c r="AR29" s="1209"/>
      <c r="AS29" s="1207" t="s">
        <v>47</v>
      </c>
      <c r="AT29" s="1208"/>
      <c r="AU29" s="1208"/>
      <c r="AV29" s="1208"/>
      <c r="AW29" s="1208"/>
      <c r="AX29" s="1208"/>
      <c r="AY29" s="1208"/>
      <c r="AZ29" s="1209"/>
      <c r="BA29" s="1206" t="s">
        <v>48</v>
      </c>
      <c r="BB29" s="1206"/>
      <c r="BC29" s="1206"/>
      <c r="BD29" s="1206"/>
      <c r="BE29" s="1206"/>
      <c r="BF29" s="1206"/>
      <c r="BG29" s="1206"/>
      <c r="BH29" s="1206"/>
      <c r="BI29" s="1206"/>
      <c r="BN29" s="1">
        <f>IF($BO29&lt;=162500,ROUND($BO29*0.05105,-1),IF($BO29&lt;=275000,ROUND($BO29*0.1021-8296,-1),IF($BO29&lt;=579166,ROUND($BO29*0.2042-36374,-1),IF($BO29&lt;=750000,ROUND($BO29*0.23483-54113,-1),IF($BO29&lt;=1500000,ROUND($BO29*0.33693-130688,-1),IF($BO29&lt;=3333333,ROUND($BO29*0.4084-237893,-1),ROUND($BO29*0.45945-408061,-1)))))))</f>
        <v>0</v>
      </c>
      <c r="BO29" s="1">
        <f>IF(P29-BP29-BQ29&lt;=0,0,P29-BP29-BQ29)</f>
        <v>0</v>
      </c>
      <c r="BP29" s="1">
        <f>IF(P29&lt;=135416,45834,IF(P29&lt;=149999,ROUNDUP(P29*0.4-8333,0),IF(P29&lt;=299999,ROUNDUP(P29*0.3+6667,0),IF(P29&lt;=549999,ROUNDUP(P29*0.2+36667,0),IF(P29&lt;=708330,ROUNDUP(P29*0.1+91667,0),162500)))))</f>
        <v>45834</v>
      </c>
      <c r="BQ29" s="1">
        <f>(U29)*31667+IF(P29&lt;=2162499,40000,IF(P29&lt;=2204166,26667,IF(P29&lt;=2245833,13334,0)))</f>
        <v>40000</v>
      </c>
      <c r="BR29" s="1">
        <f>IF(P29&lt;88000,(P29*0.03063),IF(P29&lt;8600000,CE29,IF(P29&lt;1720000,(320900+(P29-86000)*0.4084),672200+(P29-1720000)*0.45945)))</f>
        <v>0</v>
      </c>
      <c r="BS29" s="1">
        <f>IF(BR14&lt;0,0,BR14)</f>
        <v>0</v>
      </c>
      <c r="BT29" s="1">
        <f>IF(P29&lt;=98999,1000,IF(P29&lt;=220999,2000,3000))</f>
        <v>1000</v>
      </c>
      <c r="BU29" s="1">
        <f>IF(BT29=1000,88000,IF(BT29=2000,99000,221000))</f>
        <v>88000</v>
      </c>
      <c r="BV29" s="1">
        <f>IF(P29&lt;1010000,P29-MOD((P29-BU29),BT29),1010000)</f>
        <v>0</v>
      </c>
      <c r="BW29" s="1">
        <f>BV29*1.5</f>
        <v>0</v>
      </c>
      <c r="BX29" s="1">
        <f>IF(BW29&lt;=135416,45834,IF(BW29&lt;=149999,ROUNDUP(BW29*0.4-8333,0),IF(BW29&lt;=299999,ROUNDUP(BW29*0.3+6667,0),IF(BW29&lt;=549999,ROUNDUP(BW29*0.2+36667,0),IF(BW29&lt;=708330,ROUNDUP(BW29*0.1+91667,0),162500)))))</f>
        <v>45834</v>
      </c>
      <c r="BY29" s="1">
        <f>(BW29-BX29-IF(BW29&lt;=2162499,40000,0))</f>
        <v>-85834</v>
      </c>
      <c r="BZ29" s="1">
        <f>IF($BY29&lt;=162500,ROUNDDOWN($BY29*0.05,0),IF($BY29&lt;=275000,ROUNDDOWN($BY29*0.1-8125,0),IF($BY29&lt;=579166,ROUNDDOWN($BY29*0.2-35625,0),IF($BY29&lt;=750000,ROUNDDOWN($BY29*0.23-53000,0),IF($BY29&lt;=1500000,ROUNDDOWN($BY29*0.33-128000,0),ROUNDDOWN($BY29*0.4-233000,0))))))</f>
        <v>-4291</v>
      </c>
      <c r="CA29" s="1">
        <f>BV29*2.5</f>
        <v>0</v>
      </c>
      <c r="CB29" s="1">
        <f>IF(CA29&lt;=135416,45834,IF(CA29&lt;=149999,ROUNDUP(CA29*0.4-8333,0),IF(CA29&lt;=299999,ROUNDUP(CA29*0.3+6667,0),IF(CA29&lt;=549999,ROUNDUP(CA29*0.2+36667,0),IF(CA29&lt;=708330,ROUNDUP(CA29*0.1+91667,0),162500)))))</f>
        <v>45834</v>
      </c>
      <c r="CC29" s="1">
        <f>(CA29-CB29-IF(BW29&lt;=2162499,40000,0))</f>
        <v>-85834</v>
      </c>
      <c r="CD29" s="1">
        <f>IF($CC29&lt;=162500,ROUNDDOWN($CC29*0.05,0),IF($CC29&lt;=275000,ROUNDDOWN($CC29*0.1-8125,0),IF($CC29&lt;=579166,ROUNDDOWN($CC29*0.2-35625,0),IF($CC29&lt;=750000,ROUNDDOWN($CC29*0.23-53000,0),IF($CC29&lt;=1500000,ROUNDDOWN($CC29*0.33-128000,0),ROUNDDOWN($CC29*0.4-233000,0))))))</f>
        <v>-4291</v>
      </c>
      <c r="CE29" s="1">
        <f>ROUND(CD29-BZ29,-2)</f>
        <v>0</v>
      </c>
      <c r="CF29" s="1">
        <f>ROUND(CE29*1.021,-2)</f>
        <v>0</v>
      </c>
    </row>
    <row r="30" spans="1:84" ht="9.4" customHeight="1">
      <c r="A30" s="1084"/>
      <c r="B30" s="1275"/>
      <c r="C30" s="1154"/>
      <c r="D30" s="1165"/>
      <c r="E30" s="1169"/>
      <c r="F30" s="1166"/>
      <c r="G30" s="1102"/>
      <c r="H30" s="1102"/>
      <c r="I30" s="1102"/>
      <c r="J30" s="1102"/>
      <c r="K30" s="1102"/>
      <c r="L30" s="1102"/>
      <c r="M30" s="1102"/>
      <c r="N30" s="1102"/>
      <c r="O30" s="1102"/>
      <c r="P30" s="1101"/>
      <c r="Q30" s="1101"/>
      <c r="R30" s="1101"/>
      <c r="S30" s="1101"/>
      <c r="T30" s="1101"/>
      <c r="U30" s="1100"/>
      <c r="V30" s="1100"/>
      <c r="W30" s="1101"/>
      <c r="X30" s="1101"/>
      <c r="Y30" s="1101"/>
      <c r="Z30" s="1101"/>
      <c r="AA30" s="1102"/>
      <c r="AB30" s="1102"/>
      <c r="AC30" s="1102"/>
      <c r="AD30" s="1101"/>
      <c r="AE30" s="1101"/>
      <c r="AF30" s="1101"/>
      <c r="AG30" s="1168"/>
      <c r="AH30" s="1204"/>
      <c r="AI30" s="1062"/>
      <c r="AJ30" s="1103"/>
      <c r="AK30" s="1103"/>
      <c r="AL30" s="1103"/>
      <c r="AM30" s="1103"/>
      <c r="AN30" s="1103"/>
      <c r="AO30" s="1103"/>
      <c r="AP30" s="1103"/>
      <c r="AQ30" s="1103"/>
      <c r="AR30" s="1210"/>
      <c r="AS30" s="1062"/>
      <c r="AT30" s="1103"/>
      <c r="AU30" s="1103"/>
      <c r="AV30" s="1103"/>
      <c r="AW30" s="1103"/>
      <c r="AX30" s="1103"/>
      <c r="AY30" s="1103"/>
      <c r="AZ30" s="1210"/>
      <c r="BA30" s="1206"/>
      <c r="BB30" s="1206"/>
      <c r="BC30" s="1206"/>
      <c r="BD30" s="1206"/>
      <c r="BE30" s="1206"/>
      <c r="BF30" s="1206"/>
      <c r="BG30" s="1206"/>
      <c r="BH30" s="1206"/>
      <c r="BI30" s="1206"/>
    </row>
    <row r="31" spans="1:84" ht="9.4" customHeight="1">
      <c r="A31" s="1084"/>
      <c r="B31" s="1275"/>
      <c r="C31" s="1154"/>
      <c r="D31" s="1165"/>
      <c r="E31" s="1169"/>
      <c r="F31" s="1166"/>
      <c r="G31" s="1102"/>
      <c r="H31" s="1102"/>
      <c r="I31" s="1102"/>
      <c r="J31" s="1102"/>
      <c r="K31" s="1102"/>
      <c r="L31" s="1102"/>
      <c r="M31" s="1102"/>
      <c r="N31" s="1102"/>
      <c r="O31" s="1102"/>
      <c r="P31" s="1101"/>
      <c r="Q31" s="1101"/>
      <c r="R31" s="1101"/>
      <c r="S31" s="1101"/>
      <c r="T31" s="1101"/>
      <c r="U31" s="1100"/>
      <c r="V31" s="1100"/>
      <c r="W31" s="1101"/>
      <c r="X31" s="1101"/>
      <c r="Y31" s="1101"/>
      <c r="Z31" s="1101"/>
      <c r="AA31" s="1102"/>
      <c r="AB31" s="1102"/>
      <c r="AC31" s="1102"/>
      <c r="AD31" s="1101"/>
      <c r="AE31" s="1101"/>
      <c r="AF31" s="1101"/>
      <c r="AG31" s="1168"/>
      <c r="AH31" s="1204"/>
      <c r="AI31" s="1070" t="s">
        <v>50</v>
      </c>
      <c r="AJ31" s="1070"/>
      <c r="AK31" s="1070"/>
      <c r="AL31" s="1070"/>
      <c r="AM31" s="1070"/>
      <c r="AN31" s="1070"/>
      <c r="AO31" s="1070"/>
      <c r="AP31" s="1070"/>
      <c r="AQ31" s="1070"/>
      <c r="AR31" s="1070"/>
      <c r="AS31" s="1179" t="s">
        <v>51</v>
      </c>
      <c r="AT31" s="1180">
        <f>H86</f>
        <v>0</v>
      </c>
      <c r="AU31" s="1180"/>
      <c r="AV31" s="1180"/>
      <c r="AW31" s="1180"/>
      <c r="AX31" s="1180"/>
      <c r="AY31" s="1180"/>
      <c r="AZ31" s="1180"/>
      <c r="BA31" s="1182" t="s">
        <v>52</v>
      </c>
      <c r="BB31" s="1184">
        <f>X86</f>
        <v>0</v>
      </c>
      <c r="BC31" s="1184"/>
      <c r="BD31" s="1184"/>
      <c r="BE31" s="1184"/>
      <c r="BF31" s="1184"/>
      <c r="BG31" s="1184"/>
      <c r="BH31" s="1184"/>
      <c r="BI31" s="1185"/>
    </row>
    <row r="32" spans="1:84" ht="9.4" customHeight="1">
      <c r="A32" s="1084"/>
      <c r="B32" s="1275"/>
      <c r="C32" s="1154"/>
      <c r="D32" s="1165">
        <v>4</v>
      </c>
      <c r="E32" s="1161"/>
      <c r="F32" s="1162"/>
      <c r="G32" s="1163"/>
      <c r="H32" s="1163"/>
      <c r="I32" s="1163"/>
      <c r="J32" s="1163"/>
      <c r="K32" s="1163"/>
      <c r="L32" s="1163"/>
      <c r="M32" s="1163"/>
      <c r="N32" s="1163"/>
      <c r="O32" s="1163"/>
      <c r="P32" s="1160">
        <f>G32-L32</f>
        <v>0</v>
      </c>
      <c r="Q32" s="1160"/>
      <c r="R32" s="1160"/>
      <c r="S32" s="1160"/>
      <c r="T32" s="1160"/>
      <c r="U32" s="1164"/>
      <c r="V32" s="1164"/>
      <c r="W32" s="1160">
        <f>IF(A2="甲欄",BN32,BS32)</f>
        <v>0</v>
      </c>
      <c r="X32" s="1160"/>
      <c r="Y32" s="1160"/>
      <c r="Z32" s="1160"/>
      <c r="AA32" s="1163"/>
      <c r="AB32" s="1163"/>
      <c r="AC32" s="1163"/>
      <c r="AD32" s="1160">
        <f>W32+AA32</f>
        <v>0</v>
      </c>
      <c r="AE32" s="1160"/>
      <c r="AF32" s="1160"/>
      <c r="AG32" s="1167"/>
      <c r="AH32" s="1204"/>
      <c r="AI32" s="1070"/>
      <c r="AJ32" s="1070"/>
      <c r="AK32" s="1070"/>
      <c r="AL32" s="1070"/>
      <c r="AM32" s="1070"/>
      <c r="AN32" s="1070"/>
      <c r="AO32" s="1070"/>
      <c r="AP32" s="1070"/>
      <c r="AQ32" s="1070"/>
      <c r="AR32" s="1070"/>
      <c r="AS32" s="1179"/>
      <c r="AT32" s="1180"/>
      <c r="AU32" s="1180"/>
      <c r="AV32" s="1180"/>
      <c r="AW32" s="1180"/>
      <c r="AX32" s="1180"/>
      <c r="AY32" s="1180"/>
      <c r="AZ32" s="1180"/>
      <c r="BA32" s="1182"/>
      <c r="BB32" s="1184"/>
      <c r="BC32" s="1184"/>
      <c r="BD32" s="1184"/>
      <c r="BE32" s="1184"/>
      <c r="BF32" s="1184"/>
      <c r="BG32" s="1184"/>
      <c r="BH32" s="1184"/>
      <c r="BI32" s="1185"/>
      <c r="BN32" s="1">
        <f>IF($BO32&lt;=162500,ROUND($BO32*0.05105,-1),IF($BO32&lt;=275000,ROUND($BO32*0.1021-8296,-1),IF($BO32&lt;=579166,ROUND($BO32*0.2042-36374,-1),IF($BO32&lt;=750000,ROUND($BO32*0.23483-54113,-1),IF($BO32&lt;=1500000,ROUND($BO32*0.33693-130688,-1),IF($BO32&lt;=3333333,ROUND($BO32*0.4084-237893,-1),ROUND($BO32*0.45945-408061,-1)))))))</f>
        <v>0</v>
      </c>
      <c r="BO32" s="1">
        <f>IF(P32-BP32-BQ32&lt;=0,0,P32-BP32-BQ32)</f>
        <v>0</v>
      </c>
      <c r="BP32" s="1">
        <f>IF(P32&lt;=135416,45834,IF(P32&lt;=149999,ROUNDUP(P32*0.4-8333,0),IF(P32&lt;=299999,ROUNDUP(P32*0.3+6667,0),IF(P32&lt;=549999,ROUNDUP(P32*0.2+36667,0),IF(P32&lt;=708330,ROUNDUP(P32*0.1+91667,0),162500)))))</f>
        <v>45834</v>
      </c>
      <c r="BQ32" s="1">
        <f>(U32)*31667+IF(P32&lt;=2162499,40000,IF(P32&lt;=2204166,26667,IF(P32&lt;=2245833,13334,0)))</f>
        <v>40000</v>
      </c>
      <c r="BR32" s="1">
        <f>IF(P32&lt;88000,(P32*0.03063),IF(P32&lt;8600000,CE32,IF(P32&lt;1720000,(320900+(P32-86000)*0.4084),672200+(P32-1720000)*0.45945)))</f>
        <v>0</v>
      </c>
      <c r="BS32" s="1">
        <f>IF(BR14&lt;0,0,BR14)</f>
        <v>0</v>
      </c>
      <c r="BT32" s="1">
        <f>IF(P32&lt;=98999,1000,IF(P32&lt;=220999,2000,3000))</f>
        <v>1000</v>
      </c>
      <c r="BU32" s="1">
        <f>IF(BT32=1000,88000,IF(BT32=2000,99000,221000))</f>
        <v>88000</v>
      </c>
      <c r="BV32" s="1">
        <f>IF(P32&lt;1010000,P32-MOD((P32-BU32),BT32),1010000)</f>
        <v>0</v>
      </c>
      <c r="BW32" s="1">
        <f>BV32*1.5</f>
        <v>0</v>
      </c>
      <c r="BX32" s="1">
        <f>IF(BW32&lt;=135416,45834,IF(BW32&lt;=149999,ROUNDUP(BW32*0.4-8333,0),IF(BW32&lt;=299999,ROUNDUP(BW32*0.3+6667,0),IF(BW32&lt;=549999,ROUNDUP(BW32*0.2+36667,0),IF(BW32&lt;=708330,ROUNDUP(BW32*0.1+91667,0),162500)))))</f>
        <v>45834</v>
      </c>
      <c r="BY32" s="1">
        <f>(BW32-BX32-IF(BW32&lt;=2162499,40000,0))</f>
        <v>-85834</v>
      </c>
      <c r="BZ32" s="1">
        <f>IF($BY32&lt;=162500,ROUNDDOWN($BY32*0.05,0),IF($BY32&lt;=275000,ROUNDDOWN($BY32*0.1-8125,0),IF($BY32&lt;=579166,ROUNDDOWN($BY32*0.2-35625,0),IF($BY32&lt;=750000,ROUNDDOWN($BY32*0.23-53000,0),IF($BY32&lt;=1500000,ROUNDDOWN($BY32*0.33-128000,0),ROUNDDOWN($BY32*0.4-233000,0))))))</f>
        <v>-4291</v>
      </c>
      <c r="CA32" s="1">
        <f>BV32*2.5</f>
        <v>0</v>
      </c>
      <c r="CB32" s="1">
        <f>IF(CA32&lt;=135416,45834,IF(CA32&lt;=149999,ROUNDUP(CA32*0.4-8333,0),IF(CA32&lt;=299999,ROUNDUP(CA32*0.3+6667,0),IF(CA32&lt;=549999,ROUNDUP(CA32*0.2+36667,0),IF(CA32&lt;=708330,ROUNDUP(CA32*0.1+91667,0),162500)))))</f>
        <v>45834</v>
      </c>
      <c r="CC32" s="1">
        <f>(CA32-CB32-IF(BW32&lt;=2162499,40000,0))</f>
        <v>-85834</v>
      </c>
      <c r="CD32" s="1">
        <f>IF($CC32&lt;=162500,ROUNDDOWN($CC32*0.05,0),IF($CC32&lt;=275000,ROUNDDOWN($CC32*0.1-8125,0),IF($CC32&lt;=579166,ROUNDDOWN($CC32*0.2-35625,0),IF($CC32&lt;=750000,ROUNDDOWN($CC32*0.23-53000,0),IF($CC32&lt;=1500000,ROUNDDOWN($CC32*0.33-128000,0),ROUNDDOWN($CC32*0.4-233000,0))))))</f>
        <v>-4291</v>
      </c>
      <c r="CE32" s="1">
        <f>ROUND(CD32-BZ32,-2)</f>
        <v>0</v>
      </c>
      <c r="CF32" s="1">
        <f>ROUND(CE32*1.021,-2)</f>
        <v>0</v>
      </c>
    </row>
    <row r="33" spans="1:84" ht="9.4" customHeight="1">
      <c r="A33" s="1084"/>
      <c r="B33" s="1275"/>
      <c r="C33" s="1154"/>
      <c r="D33" s="1165"/>
      <c r="E33" s="1161"/>
      <c r="F33" s="1162"/>
      <c r="G33" s="1163"/>
      <c r="H33" s="1163"/>
      <c r="I33" s="1163"/>
      <c r="J33" s="1163"/>
      <c r="K33" s="1163"/>
      <c r="L33" s="1163"/>
      <c r="M33" s="1163"/>
      <c r="N33" s="1163"/>
      <c r="O33" s="1163"/>
      <c r="P33" s="1160"/>
      <c r="Q33" s="1160"/>
      <c r="R33" s="1160"/>
      <c r="S33" s="1160"/>
      <c r="T33" s="1160"/>
      <c r="U33" s="1164"/>
      <c r="V33" s="1164"/>
      <c r="W33" s="1160"/>
      <c r="X33" s="1160"/>
      <c r="Y33" s="1160"/>
      <c r="Z33" s="1160"/>
      <c r="AA33" s="1163"/>
      <c r="AB33" s="1163"/>
      <c r="AC33" s="1163"/>
      <c r="AD33" s="1160"/>
      <c r="AE33" s="1160"/>
      <c r="AF33" s="1160"/>
      <c r="AG33" s="1167"/>
      <c r="AH33" s="1204"/>
      <c r="AI33" s="1070"/>
      <c r="AJ33" s="1070"/>
      <c r="AK33" s="1070"/>
      <c r="AL33" s="1070"/>
      <c r="AM33" s="1070"/>
      <c r="AN33" s="1070"/>
      <c r="AO33" s="1070"/>
      <c r="AP33" s="1070"/>
      <c r="AQ33" s="1070"/>
      <c r="AR33" s="1070"/>
      <c r="AS33" s="1179"/>
      <c r="AT33" s="1180"/>
      <c r="AU33" s="1180"/>
      <c r="AV33" s="1180"/>
      <c r="AW33" s="1180"/>
      <c r="AX33" s="1180"/>
      <c r="AY33" s="1180"/>
      <c r="AZ33" s="1180"/>
      <c r="BA33" s="1182"/>
      <c r="BB33" s="1184"/>
      <c r="BC33" s="1184"/>
      <c r="BD33" s="1184"/>
      <c r="BE33" s="1184"/>
      <c r="BF33" s="1184"/>
      <c r="BG33" s="1184"/>
      <c r="BH33" s="1184"/>
      <c r="BI33" s="1185"/>
    </row>
    <row r="34" spans="1:84" ht="9.4" customHeight="1">
      <c r="A34" s="1084"/>
      <c r="B34" s="1275"/>
      <c r="C34" s="1154"/>
      <c r="D34" s="1165"/>
      <c r="E34" s="1161"/>
      <c r="F34" s="1162"/>
      <c r="G34" s="1163"/>
      <c r="H34" s="1163"/>
      <c r="I34" s="1163"/>
      <c r="J34" s="1163"/>
      <c r="K34" s="1163"/>
      <c r="L34" s="1163"/>
      <c r="M34" s="1163"/>
      <c r="N34" s="1163"/>
      <c r="O34" s="1163"/>
      <c r="P34" s="1160"/>
      <c r="Q34" s="1160"/>
      <c r="R34" s="1160"/>
      <c r="S34" s="1160"/>
      <c r="T34" s="1160"/>
      <c r="U34" s="1164"/>
      <c r="V34" s="1164"/>
      <c r="W34" s="1160"/>
      <c r="X34" s="1160"/>
      <c r="Y34" s="1160"/>
      <c r="Z34" s="1160"/>
      <c r="AA34" s="1163"/>
      <c r="AB34" s="1163"/>
      <c r="AC34" s="1163"/>
      <c r="AD34" s="1160"/>
      <c r="AE34" s="1160"/>
      <c r="AF34" s="1160"/>
      <c r="AG34" s="1167"/>
      <c r="AH34" s="1204"/>
      <c r="AI34" s="1070" t="s">
        <v>53</v>
      </c>
      <c r="AJ34" s="1070"/>
      <c r="AK34" s="1070"/>
      <c r="AL34" s="1070"/>
      <c r="AM34" s="1070"/>
      <c r="AN34" s="1070"/>
      <c r="AO34" s="1070"/>
      <c r="AP34" s="1070"/>
      <c r="AQ34" s="1070"/>
      <c r="AR34" s="1070"/>
      <c r="AS34" s="1179" t="s">
        <v>54</v>
      </c>
      <c r="AT34" s="1180">
        <f>H106</f>
        <v>0</v>
      </c>
      <c r="AU34" s="1180"/>
      <c r="AV34" s="1180"/>
      <c r="AW34" s="1180"/>
      <c r="AX34" s="1180"/>
      <c r="AY34" s="1180"/>
      <c r="AZ34" s="1180"/>
      <c r="BA34" s="1182" t="s">
        <v>55</v>
      </c>
      <c r="BB34" s="1184">
        <f>X106</f>
        <v>0</v>
      </c>
      <c r="BC34" s="1184"/>
      <c r="BD34" s="1184"/>
      <c r="BE34" s="1184"/>
      <c r="BF34" s="1184"/>
      <c r="BG34" s="1184"/>
      <c r="BH34" s="1184"/>
      <c r="BI34" s="1185"/>
    </row>
    <row r="35" spans="1:84" ht="9.4" customHeight="1">
      <c r="A35" s="1084"/>
      <c r="B35" s="1275"/>
      <c r="C35" s="1154"/>
      <c r="D35" s="1165"/>
      <c r="E35" s="1169"/>
      <c r="F35" s="1166"/>
      <c r="G35" s="1102"/>
      <c r="H35" s="1102"/>
      <c r="I35" s="1102"/>
      <c r="J35" s="1102"/>
      <c r="K35" s="1102"/>
      <c r="L35" s="1102"/>
      <c r="M35" s="1102"/>
      <c r="N35" s="1102"/>
      <c r="O35" s="1102"/>
      <c r="P35" s="1101">
        <f>G35-L35</f>
        <v>0</v>
      </c>
      <c r="Q35" s="1101"/>
      <c r="R35" s="1101"/>
      <c r="S35" s="1101"/>
      <c r="T35" s="1101"/>
      <c r="U35" s="1100"/>
      <c r="V35" s="1100"/>
      <c r="W35" s="1101">
        <f>IF(A2="甲欄",BN35,BS35)</f>
        <v>0</v>
      </c>
      <c r="X35" s="1101"/>
      <c r="Y35" s="1101"/>
      <c r="Z35" s="1101"/>
      <c r="AA35" s="1102"/>
      <c r="AB35" s="1102"/>
      <c r="AC35" s="1102"/>
      <c r="AD35" s="1101">
        <f>W35+AA35</f>
        <v>0</v>
      </c>
      <c r="AE35" s="1101"/>
      <c r="AF35" s="1101"/>
      <c r="AG35" s="1168"/>
      <c r="AH35" s="1204"/>
      <c r="AI35" s="1070"/>
      <c r="AJ35" s="1070"/>
      <c r="AK35" s="1070"/>
      <c r="AL35" s="1070"/>
      <c r="AM35" s="1070"/>
      <c r="AN35" s="1070"/>
      <c r="AO35" s="1070"/>
      <c r="AP35" s="1070"/>
      <c r="AQ35" s="1070"/>
      <c r="AR35" s="1070"/>
      <c r="AS35" s="1179"/>
      <c r="AT35" s="1180"/>
      <c r="AU35" s="1180"/>
      <c r="AV35" s="1180"/>
      <c r="AW35" s="1180"/>
      <c r="AX35" s="1180"/>
      <c r="AY35" s="1180"/>
      <c r="AZ35" s="1180"/>
      <c r="BA35" s="1182"/>
      <c r="BB35" s="1184"/>
      <c r="BC35" s="1184"/>
      <c r="BD35" s="1184"/>
      <c r="BE35" s="1184"/>
      <c r="BF35" s="1184"/>
      <c r="BG35" s="1184"/>
      <c r="BH35" s="1184"/>
      <c r="BI35" s="1185"/>
      <c r="BN35" s="1">
        <f>IF($BO35&lt;=162500,ROUND($BO35*0.05105,-1),IF($BO35&lt;=275000,ROUND($BO35*0.1021-8296,-1),IF($BO35&lt;=579166,ROUND($BO35*0.2042-36374,-1),IF($BO35&lt;=750000,ROUND($BO35*0.23483-54113,-1),IF($BO35&lt;=1500000,ROUND($BO35*0.33693-130688,-1),IF($BO35&lt;=3333333,ROUND($BO35*0.4084-237893,-1),ROUND($BO35*0.45945-408061,-1)))))))</f>
        <v>0</v>
      </c>
      <c r="BO35" s="1">
        <f>IF(P35-BP35-BQ35&lt;=0,0,P35-BP35-BQ35)</f>
        <v>0</v>
      </c>
      <c r="BP35" s="1">
        <f>IF(P35&lt;=135416,45834,IF(P35&lt;=149999,ROUNDUP(P35*0.4-8333,0),IF(P35&lt;=299999,ROUNDUP(P35*0.3+6667,0),IF(P35&lt;=549999,ROUNDUP(P35*0.2+36667,0),IF(P35&lt;=708330,ROUNDUP(P35*0.1+91667,0),162500)))))</f>
        <v>45834</v>
      </c>
      <c r="BQ35" s="1">
        <f>(U35)*31667+IF(P35&lt;=2162499,40000,IF(P35&lt;=2204166,26667,IF(P35&lt;=2245833,13334,0)))</f>
        <v>40000</v>
      </c>
      <c r="BR35" s="1">
        <f>IF(P35&lt;88000,(P35*0.03063),IF(P35&lt;8600000,CE35,IF(P35&lt;1720000,(320900+(P35-86000)*0.4084),672200+(P35-1720000)*0.45945)))</f>
        <v>0</v>
      </c>
      <c r="BS35" s="1">
        <f>IF(BR14&lt;0,0,BR14)</f>
        <v>0</v>
      </c>
      <c r="BT35" s="1">
        <f>IF(P35&lt;=98999,1000,IF(P35&lt;=220999,2000,3000))</f>
        <v>1000</v>
      </c>
      <c r="BU35" s="1">
        <f>IF(BT35=1000,88000,IF(BT35=2000,99000,221000))</f>
        <v>88000</v>
      </c>
      <c r="BV35" s="1">
        <f>IF(P35&lt;1010000,P35-MOD((P35-BU35),BT35),1010000)</f>
        <v>0</v>
      </c>
      <c r="BW35" s="1">
        <f>BV35*1.5</f>
        <v>0</v>
      </c>
      <c r="BX35" s="1">
        <f>IF(BW35&lt;=135416,45834,IF(BW35&lt;=149999,ROUNDUP(BW35*0.4-8333,0),IF(BW35&lt;=299999,ROUNDUP(BW35*0.3+6667,0),IF(BW35&lt;=549999,ROUNDUP(BW35*0.2+36667,0),IF(BW35&lt;=708330,ROUNDUP(BW35*0.1+91667,0),162500)))))</f>
        <v>45834</v>
      </c>
      <c r="BY35" s="1">
        <f>(BW35-BX35-IF(BW35&lt;=2162499,40000,0))</f>
        <v>-85834</v>
      </c>
      <c r="BZ35" s="1">
        <f>IF($BY35&lt;=162500,ROUNDDOWN($BY35*0.05,0),IF($BY35&lt;=275000,ROUNDDOWN($BY35*0.1-8125,0),IF($BY35&lt;=579166,ROUNDDOWN($BY35*0.2-35625,0),IF($BY35&lt;=750000,ROUNDDOWN($BY35*0.23-53000,0),IF($BY35&lt;=1500000,ROUNDDOWN($BY35*0.33-128000,0),ROUNDDOWN($BY35*0.4-233000,0))))))</f>
        <v>-4291</v>
      </c>
      <c r="CA35" s="1">
        <f>BV35*2.5</f>
        <v>0</v>
      </c>
      <c r="CB35" s="1">
        <f>IF(CA35&lt;=135416,45834,IF(CA35&lt;=149999,ROUNDUP(CA35*0.4-8333,0),IF(CA35&lt;=299999,ROUNDUP(CA35*0.3+6667,0),IF(CA35&lt;=549999,ROUNDUP(CA35*0.2+36667,0),IF(CA35&lt;=708330,ROUNDUP(CA35*0.1+91667,0),162500)))))</f>
        <v>45834</v>
      </c>
      <c r="CC35" s="1">
        <f>(CA35-CB35-IF(BW35&lt;=2162499,40000,0))</f>
        <v>-85834</v>
      </c>
      <c r="CD35" s="1">
        <f>IF($CC35&lt;=162500,ROUNDDOWN($CC35*0.05,0),IF($CC35&lt;=275000,ROUNDDOWN($CC35*0.1-8125,0),IF($CC35&lt;=579166,ROUNDDOWN($CC35*0.2-35625,0),IF($CC35&lt;=750000,ROUNDDOWN($CC35*0.23-53000,0),IF($CC35&lt;=1500000,ROUNDDOWN($CC35*0.33-128000,0),ROUNDDOWN($CC35*0.4-233000,0))))))</f>
        <v>-4291</v>
      </c>
      <c r="CE35" s="1">
        <f>ROUND(CD35-BZ35,-2)</f>
        <v>0</v>
      </c>
      <c r="CF35" s="1">
        <f>ROUND(CE35*1.021,-2)</f>
        <v>0</v>
      </c>
    </row>
    <row r="36" spans="1:84" ht="9.4" customHeight="1" thickBot="1">
      <c r="A36" s="1084"/>
      <c r="B36" s="1275"/>
      <c r="C36" s="1154"/>
      <c r="D36" s="1165"/>
      <c r="E36" s="1169"/>
      <c r="F36" s="1166"/>
      <c r="G36" s="1102"/>
      <c r="H36" s="1102"/>
      <c r="I36" s="1102"/>
      <c r="J36" s="1102"/>
      <c r="K36" s="1102"/>
      <c r="L36" s="1102"/>
      <c r="M36" s="1102"/>
      <c r="N36" s="1102"/>
      <c r="O36" s="1102"/>
      <c r="P36" s="1101"/>
      <c r="Q36" s="1101"/>
      <c r="R36" s="1101"/>
      <c r="S36" s="1101"/>
      <c r="T36" s="1101"/>
      <c r="U36" s="1100"/>
      <c r="V36" s="1100"/>
      <c r="W36" s="1101"/>
      <c r="X36" s="1101"/>
      <c r="Y36" s="1101"/>
      <c r="Z36" s="1101"/>
      <c r="AA36" s="1102"/>
      <c r="AB36" s="1102"/>
      <c r="AC36" s="1102"/>
      <c r="AD36" s="1101"/>
      <c r="AE36" s="1101"/>
      <c r="AF36" s="1101"/>
      <c r="AG36" s="1168"/>
      <c r="AH36" s="1204"/>
      <c r="AI36" s="1070"/>
      <c r="AJ36" s="1070"/>
      <c r="AK36" s="1070"/>
      <c r="AL36" s="1070"/>
      <c r="AM36" s="1070"/>
      <c r="AN36" s="1070"/>
      <c r="AO36" s="1070"/>
      <c r="AP36" s="1070"/>
      <c r="AQ36" s="1070"/>
      <c r="AR36" s="1070"/>
      <c r="AS36" s="1071"/>
      <c r="AT36" s="1181"/>
      <c r="AU36" s="1181"/>
      <c r="AV36" s="1181"/>
      <c r="AW36" s="1181"/>
      <c r="AX36" s="1181"/>
      <c r="AY36" s="1181"/>
      <c r="AZ36" s="1181"/>
      <c r="BA36" s="1183"/>
      <c r="BB36" s="1172"/>
      <c r="BC36" s="1172"/>
      <c r="BD36" s="1172"/>
      <c r="BE36" s="1172"/>
      <c r="BF36" s="1172"/>
      <c r="BG36" s="1172"/>
      <c r="BH36" s="1172"/>
      <c r="BI36" s="1173"/>
    </row>
    <row r="37" spans="1:84" ht="9.4" customHeight="1" thickTop="1">
      <c r="A37" s="1084" t="s">
        <v>49</v>
      </c>
      <c r="B37" s="1084"/>
      <c r="C37" s="1154"/>
      <c r="D37" s="1165"/>
      <c r="E37" s="1169"/>
      <c r="F37" s="1166"/>
      <c r="G37" s="1102"/>
      <c r="H37" s="1102"/>
      <c r="I37" s="1102"/>
      <c r="J37" s="1102"/>
      <c r="K37" s="1102"/>
      <c r="L37" s="1102"/>
      <c r="M37" s="1102"/>
      <c r="N37" s="1102"/>
      <c r="O37" s="1102"/>
      <c r="P37" s="1101"/>
      <c r="Q37" s="1101"/>
      <c r="R37" s="1101"/>
      <c r="S37" s="1101"/>
      <c r="T37" s="1101"/>
      <c r="U37" s="1100"/>
      <c r="V37" s="1100"/>
      <c r="W37" s="1101"/>
      <c r="X37" s="1101"/>
      <c r="Y37" s="1101"/>
      <c r="Z37" s="1101"/>
      <c r="AA37" s="1102"/>
      <c r="AB37" s="1102"/>
      <c r="AC37" s="1102"/>
      <c r="AD37" s="1101"/>
      <c r="AE37" s="1101"/>
      <c r="AF37" s="1101"/>
      <c r="AG37" s="1168"/>
      <c r="AH37" s="1204"/>
      <c r="AI37" s="1068" t="s">
        <v>56</v>
      </c>
      <c r="AJ37" s="1068"/>
      <c r="AK37" s="1068"/>
      <c r="AL37" s="1068"/>
      <c r="AM37" s="1068"/>
      <c r="AN37" s="1068"/>
      <c r="AO37" s="1068"/>
      <c r="AP37" s="1068"/>
      <c r="AQ37" s="1068"/>
      <c r="AR37" s="1068"/>
      <c r="AS37" s="1176" t="s">
        <v>57</v>
      </c>
      <c r="AT37" s="1188">
        <f>SUM(AT31:AT34)</f>
        <v>0</v>
      </c>
      <c r="AU37" s="1188"/>
      <c r="AV37" s="1188"/>
      <c r="AW37" s="1188"/>
      <c r="AX37" s="1188"/>
      <c r="AY37" s="1188"/>
      <c r="AZ37" s="1188"/>
      <c r="BA37" s="1186" t="s">
        <v>58</v>
      </c>
      <c r="BB37" s="1170">
        <f>SUM(BB31:BB34)</f>
        <v>0</v>
      </c>
      <c r="BC37" s="1170"/>
      <c r="BD37" s="1170"/>
      <c r="BE37" s="1170"/>
      <c r="BF37" s="1170"/>
      <c r="BG37" s="1170"/>
      <c r="BH37" s="1170"/>
      <c r="BI37" s="1171"/>
    </row>
    <row r="38" spans="1:84" ht="9.4" customHeight="1">
      <c r="A38" s="1084"/>
      <c r="B38" s="1084"/>
      <c r="C38" s="1154"/>
      <c r="D38" s="1165">
        <v>5</v>
      </c>
      <c r="E38" s="1161"/>
      <c r="F38" s="1162"/>
      <c r="G38" s="1163"/>
      <c r="H38" s="1163"/>
      <c r="I38" s="1163"/>
      <c r="J38" s="1163"/>
      <c r="K38" s="1163"/>
      <c r="L38" s="1163"/>
      <c r="M38" s="1163"/>
      <c r="N38" s="1163"/>
      <c r="O38" s="1163"/>
      <c r="P38" s="1160">
        <f>G38-L38</f>
        <v>0</v>
      </c>
      <c r="Q38" s="1160"/>
      <c r="R38" s="1160"/>
      <c r="S38" s="1160"/>
      <c r="T38" s="1160"/>
      <c r="U38" s="1164"/>
      <c r="V38" s="1164"/>
      <c r="W38" s="1160">
        <f>IF(A2="甲欄",BN38,BS38)</f>
        <v>0</v>
      </c>
      <c r="X38" s="1160"/>
      <c r="Y38" s="1160"/>
      <c r="Z38" s="1160"/>
      <c r="AA38" s="1163"/>
      <c r="AB38" s="1163"/>
      <c r="AC38" s="1163"/>
      <c r="AD38" s="1160">
        <f>W38+AA38</f>
        <v>0</v>
      </c>
      <c r="AE38" s="1160"/>
      <c r="AF38" s="1160"/>
      <c r="AG38" s="1167"/>
      <c r="AH38" s="1204"/>
      <c r="AI38" s="1068"/>
      <c r="AJ38" s="1068"/>
      <c r="AK38" s="1068"/>
      <c r="AL38" s="1068"/>
      <c r="AM38" s="1068"/>
      <c r="AN38" s="1068"/>
      <c r="AO38" s="1068"/>
      <c r="AP38" s="1068"/>
      <c r="AQ38" s="1068"/>
      <c r="AR38" s="1068"/>
      <c r="AS38" s="1177"/>
      <c r="AT38" s="1181"/>
      <c r="AU38" s="1181"/>
      <c r="AV38" s="1181"/>
      <c r="AW38" s="1181"/>
      <c r="AX38" s="1181"/>
      <c r="AY38" s="1181"/>
      <c r="AZ38" s="1181"/>
      <c r="BA38" s="1183"/>
      <c r="BB38" s="1172"/>
      <c r="BC38" s="1172"/>
      <c r="BD38" s="1172"/>
      <c r="BE38" s="1172"/>
      <c r="BF38" s="1172"/>
      <c r="BG38" s="1172"/>
      <c r="BH38" s="1172"/>
      <c r="BI38" s="1173"/>
      <c r="BN38" s="1">
        <f>IF($BO38&lt;=162500,ROUND($BO38*0.05105,-1),IF($BO38&lt;=275000,ROUND($BO38*0.1021-8296,-1),IF($BO38&lt;=579166,ROUND($BO38*0.2042-36374,-1),IF($BO38&lt;=750000,ROUND($BO38*0.23483-54113,-1),IF($BO38&lt;=1500000,ROUND($BO38*0.33693-130688,-1),IF($BO38&lt;=3333333,ROUND($BO38*0.4084-237893,-1),ROUND($BO38*0.45945-408061,-1)))))))</f>
        <v>0</v>
      </c>
      <c r="BO38" s="1">
        <f>IF(P38-BP38-BQ38&lt;=0,0,P38-BP38-BQ38)</f>
        <v>0</v>
      </c>
      <c r="BP38" s="1">
        <f>IF(P38&lt;=135416,45834,IF(P38&lt;=149999,ROUNDUP(P38*0.4-8333,0),IF(P38&lt;=299999,ROUNDUP(P38*0.3+6667,0),IF(P38&lt;=549999,ROUNDUP(P38*0.2+36667,0),IF(P38&lt;=708330,ROUNDUP(P38*0.1+91667,0),162500)))))</f>
        <v>45834</v>
      </c>
      <c r="BQ38" s="1">
        <f>(U38)*31667+IF(P38&lt;=2162499,40000,IF(P38&lt;=2204166,26667,IF(P38&lt;=2245833,13334,0)))</f>
        <v>40000</v>
      </c>
      <c r="BR38" s="1">
        <f>IF(P38&lt;88000,(P38*0.03063),IF(P38&lt;8600000,CE38,IF(P38&lt;1720000,(320900+(P38-86000)*0.4084),672200+(P38-1720000)*0.45945)))</f>
        <v>0</v>
      </c>
      <c r="BS38" s="1">
        <f>IF(BR14&lt;0,0,BR14)</f>
        <v>0</v>
      </c>
      <c r="BT38" s="1">
        <f>IF(P38&lt;=98999,1000,IF(P38&lt;=220999,2000,3000))</f>
        <v>1000</v>
      </c>
      <c r="BU38" s="1">
        <f>IF(BT38=1000,88000,IF(BT38=2000,99000,221000))</f>
        <v>88000</v>
      </c>
      <c r="BV38" s="1">
        <f>IF(P38&lt;1010000,P38-MOD((P38-BU38),BT38),1010000)</f>
        <v>0</v>
      </c>
      <c r="BW38" s="1">
        <f>BV38*1.5</f>
        <v>0</v>
      </c>
      <c r="BX38" s="1">
        <f>IF(BW38&lt;=135416,45834,IF(BW38&lt;=149999,ROUNDUP(BW38*0.4-8333,0),IF(BW38&lt;=299999,ROUNDUP(BW38*0.3+6667,0),IF(BW38&lt;=549999,ROUNDUP(BW38*0.2+36667,0),IF(BW38&lt;=708330,ROUNDUP(BW38*0.1+91667,0),162500)))))</f>
        <v>45834</v>
      </c>
      <c r="BY38" s="1">
        <f>(BW38-BX38-IF(BW38&lt;=2162499,40000,0))</f>
        <v>-85834</v>
      </c>
      <c r="BZ38" s="1">
        <f>IF($BY38&lt;=162500,ROUNDDOWN($BY38*0.05,0),IF($BY38&lt;=275000,ROUNDDOWN($BY38*0.1-8125,0),IF($BY38&lt;=579166,ROUNDDOWN($BY38*0.2-35625,0),IF($BY38&lt;=750000,ROUNDDOWN($BY38*0.23-53000,0),IF($BY38&lt;=1500000,ROUNDDOWN($BY38*0.33-128000,0),ROUNDDOWN($BY38*0.4-233000,0))))))</f>
        <v>-4291</v>
      </c>
      <c r="CA38" s="1">
        <f>BV38*2.5</f>
        <v>0</v>
      </c>
      <c r="CB38" s="1">
        <f>IF(CA38&lt;=135416,45834,IF(CA38&lt;=149999,ROUNDUP(CA38*0.4-8333,0),IF(CA38&lt;=299999,ROUNDUP(CA38*0.3+6667,0),IF(CA38&lt;=549999,ROUNDUP(CA38*0.2+36667,0),IF(CA38&lt;=708330,ROUNDUP(CA38*0.1+91667,0),162500)))))</f>
        <v>45834</v>
      </c>
      <c r="CC38" s="1">
        <f>(CA38-CB38-IF(BW38&lt;=2162499,40000,0))</f>
        <v>-85834</v>
      </c>
      <c r="CD38" s="1">
        <f>IF($CC38&lt;=162500,ROUNDDOWN($CC38*0.05,0),IF($CC38&lt;=275000,ROUNDDOWN($CC38*0.1-8125,0),IF($CC38&lt;=579166,ROUNDDOWN($CC38*0.2-35625,0),IF($CC38&lt;=750000,ROUNDDOWN($CC38*0.23-53000,0),IF($CC38&lt;=1500000,ROUNDDOWN($CC38*0.33-128000,0),ROUNDDOWN($CC38*0.4-233000,0))))))</f>
        <v>-4291</v>
      </c>
      <c r="CE38" s="1">
        <f>ROUND(CD38-BZ38,-2)</f>
        <v>0</v>
      </c>
      <c r="CF38" s="1">
        <f>ROUND(CE38*1.021,-2)</f>
        <v>0</v>
      </c>
    </row>
    <row r="39" spans="1:84" ht="9.4" customHeight="1" thickBot="1">
      <c r="A39" s="1084"/>
      <c r="B39" s="1084"/>
      <c r="C39" s="1154"/>
      <c r="D39" s="1165"/>
      <c r="E39" s="1161"/>
      <c r="F39" s="1162"/>
      <c r="G39" s="1163"/>
      <c r="H39" s="1163"/>
      <c r="I39" s="1163"/>
      <c r="J39" s="1163"/>
      <c r="K39" s="1163"/>
      <c r="L39" s="1163"/>
      <c r="M39" s="1163"/>
      <c r="N39" s="1163"/>
      <c r="O39" s="1163"/>
      <c r="P39" s="1160"/>
      <c r="Q39" s="1160"/>
      <c r="R39" s="1160"/>
      <c r="S39" s="1160"/>
      <c r="T39" s="1160"/>
      <c r="U39" s="1164"/>
      <c r="V39" s="1164"/>
      <c r="W39" s="1160"/>
      <c r="X39" s="1160"/>
      <c r="Y39" s="1160"/>
      <c r="Z39" s="1160"/>
      <c r="AA39" s="1163"/>
      <c r="AB39" s="1163"/>
      <c r="AC39" s="1163"/>
      <c r="AD39" s="1160"/>
      <c r="AE39" s="1160"/>
      <c r="AF39" s="1160"/>
      <c r="AG39" s="1167"/>
      <c r="AH39" s="1204"/>
      <c r="AI39" s="1068"/>
      <c r="AJ39" s="1068"/>
      <c r="AK39" s="1068"/>
      <c r="AL39" s="1068"/>
      <c r="AM39" s="1068"/>
      <c r="AN39" s="1068"/>
      <c r="AO39" s="1068"/>
      <c r="AP39" s="1068"/>
      <c r="AQ39" s="1068"/>
      <c r="AR39" s="1068"/>
      <c r="AS39" s="1178"/>
      <c r="AT39" s="1189"/>
      <c r="AU39" s="1189"/>
      <c r="AV39" s="1189"/>
      <c r="AW39" s="1189"/>
      <c r="AX39" s="1189"/>
      <c r="AY39" s="1189"/>
      <c r="AZ39" s="1189"/>
      <c r="BA39" s="1187"/>
      <c r="BB39" s="1174"/>
      <c r="BC39" s="1174"/>
      <c r="BD39" s="1174"/>
      <c r="BE39" s="1174"/>
      <c r="BF39" s="1174"/>
      <c r="BG39" s="1174"/>
      <c r="BH39" s="1174"/>
      <c r="BI39" s="1175"/>
    </row>
    <row r="40" spans="1:84" ht="9.4" customHeight="1" thickTop="1">
      <c r="A40" s="1084"/>
      <c r="B40" s="1084"/>
      <c r="C40" s="1154"/>
      <c r="D40" s="1165"/>
      <c r="E40" s="1161"/>
      <c r="F40" s="1162"/>
      <c r="G40" s="1163"/>
      <c r="H40" s="1163"/>
      <c r="I40" s="1163"/>
      <c r="J40" s="1163"/>
      <c r="K40" s="1163"/>
      <c r="L40" s="1163"/>
      <c r="M40" s="1163"/>
      <c r="N40" s="1163"/>
      <c r="O40" s="1163"/>
      <c r="P40" s="1160"/>
      <c r="Q40" s="1160"/>
      <c r="R40" s="1160"/>
      <c r="S40" s="1160"/>
      <c r="T40" s="1160"/>
      <c r="U40" s="1164"/>
      <c r="V40" s="1164"/>
      <c r="W40" s="1160"/>
      <c r="X40" s="1160"/>
      <c r="Y40" s="1160"/>
      <c r="Z40" s="1160"/>
      <c r="AA40" s="1163"/>
      <c r="AB40" s="1163"/>
      <c r="AC40" s="1163"/>
      <c r="AD40" s="1160"/>
      <c r="AE40" s="1160"/>
      <c r="AF40" s="1160"/>
      <c r="AG40" s="1167"/>
      <c r="AH40" s="1204"/>
      <c r="AI40" s="1070" t="s">
        <v>59</v>
      </c>
      <c r="AJ40" s="1070"/>
      <c r="AK40" s="1070"/>
      <c r="AL40" s="1070"/>
      <c r="AM40" s="1070"/>
      <c r="AN40" s="1070"/>
      <c r="AO40" s="1070"/>
      <c r="AP40" s="1070"/>
      <c r="AQ40" s="1070"/>
      <c r="AR40" s="1070"/>
      <c r="AS40" s="1176" t="s">
        <v>60</v>
      </c>
      <c r="AT40" s="1191">
        <f>BO97</f>
        <v>0</v>
      </c>
      <c r="AU40" s="1191"/>
      <c r="AV40" s="1191"/>
      <c r="AW40" s="1191"/>
      <c r="AX40" s="1191"/>
      <c r="AY40" s="1191"/>
      <c r="AZ40" s="1192"/>
      <c r="BA40" s="1196"/>
      <c r="BB40" s="1196"/>
      <c r="BC40" s="1196"/>
      <c r="BD40" s="1196"/>
      <c r="BE40" s="1196"/>
      <c r="BF40" s="1196"/>
      <c r="BG40" s="1196"/>
      <c r="BH40" s="1196"/>
      <c r="BI40" s="1197"/>
    </row>
    <row r="41" spans="1:84" ht="9.4" customHeight="1">
      <c r="A41" s="1084"/>
      <c r="B41" s="1084"/>
      <c r="C41" s="1154"/>
      <c r="D41" s="1165"/>
      <c r="E41" s="1169"/>
      <c r="F41" s="1166"/>
      <c r="G41" s="1102"/>
      <c r="H41" s="1102"/>
      <c r="I41" s="1102"/>
      <c r="J41" s="1102"/>
      <c r="K41" s="1102"/>
      <c r="L41" s="1102"/>
      <c r="M41" s="1102"/>
      <c r="N41" s="1102"/>
      <c r="O41" s="1102"/>
      <c r="P41" s="1101">
        <f>G41-L41</f>
        <v>0</v>
      </c>
      <c r="Q41" s="1101"/>
      <c r="R41" s="1101"/>
      <c r="S41" s="1101"/>
      <c r="T41" s="1101"/>
      <c r="U41" s="1100"/>
      <c r="V41" s="1100"/>
      <c r="W41" s="1101">
        <f>IF(A2="甲欄",BN41,BS41)</f>
        <v>0</v>
      </c>
      <c r="X41" s="1101"/>
      <c r="Y41" s="1101"/>
      <c r="Z41" s="1101"/>
      <c r="AA41" s="1102"/>
      <c r="AB41" s="1102"/>
      <c r="AC41" s="1102"/>
      <c r="AD41" s="1101">
        <f>W41+AA41</f>
        <v>0</v>
      </c>
      <c r="AE41" s="1101"/>
      <c r="AF41" s="1101"/>
      <c r="AG41" s="1168"/>
      <c r="AH41" s="1204"/>
      <c r="AI41" s="1070"/>
      <c r="AJ41" s="1070"/>
      <c r="AK41" s="1070"/>
      <c r="AL41" s="1070"/>
      <c r="AM41" s="1070"/>
      <c r="AN41" s="1070"/>
      <c r="AO41" s="1070"/>
      <c r="AP41" s="1070"/>
      <c r="AQ41" s="1070"/>
      <c r="AR41" s="1070"/>
      <c r="AS41" s="1177"/>
      <c r="AT41" s="1074"/>
      <c r="AU41" s="1074"/>
      <c r="AV41" s="1074"/>
      <c r="AW41" s="1074"/>
      <c r="AX41" s="1074"/>
      <c r="AY41" s="1074"/>
      <c r="AZ41" s="1193"/>
      <c r="BA41" s="1198" t="s">
        <v>314</v>
      </c>
      <c r="BB41" s="1198"/>
      <c r="BC41" s="1198"/>
      <c r="BD41" s="1198"/>
      <c r="BE41" s="1198"/>
      <c r="BF41" s="1198"/>
      <c r="BG41" s="1198"/>
      <c r="BH41" s="1198"/>
      <c r="BI41" s="1199"/>
      <c r="BN41" s="1">
        <f>IF($BO41&lt;=162500,ROUND($BO41*0.05105,-1),IF($BO41&lt;=275000,ROUND($BO41*0.1021-8296,-1),IF($BO41&lt;=579166,ROUND($BO41*0.2042-36374,-1),IF($BO41&lt;=750000,ROUND($BO41*0.23483-54113,-1),IF($BO41&lt;=1500000,ROUND($BO41*0.33693-130688,-1),IF($BO41&lt;=3333333,ROUND($BO41*0.4084-237893,-1),ROUND($BO41*0.45945-408061,-1)))))))</f>
        <v>0</v>
      </c>
      <c r="BO41" s="1">
        <f>IF(P41-BP41-BQ41&lt;=0,0,P41-BP41-BQ41)</f>
        <v>0</v>
      </c>
      <c r="BP41" s="1">
        <f>IF(P41&lt;=135416,45834,IF(P41&lt;=149999,ROUNDUP(P41*0.4-8333,0),IF(P41&lt;=299999,ROUNDUP(P41*0.3+6667,0),IF(P41&lt;=549999,ROUNDUP(P41*0.2+36667,0),IF(P41&lt;=708330,ROUNDUP(P41*0.1+91667,0),162500)))))</f>
        <v>45834</v>
      </c>
      <c r="BQ41" s="1">
        <f>(U41)*31667+IF(P41&lt;=2162499,40000,IF(P41&lt;=2204166,26667,IF(P41&lt;=2245833,13334,0)))</f>
        <v>40000</v>
      </c>
      <c r="BR41" s="1">
        <f>IF(P41&lt;88000,(P41*0.03063),IF(P41&lt;8600000,CE41,IF(P41&lt;1720000,(320900+(P41-86000)*0.4084),672200+(P41-1720000)*0.45945)))</f>
        <v>0</v>
      </c>
      <c r="BS41" s="1">
        <f>IF(BR14&lt;0,0,BR14)</f>
        <v>0</v>
      </c>
      <c r="BT41" s="1">
        <f>IF(P41&lt;=98999,1000,IF(P41&lt;=220999,2000,3000))</f>
        <v>1000</v>
      </c>
      <c r="BU41" s="1">
        <f>IF(BT41=1000,88000,IF(BT41=2000,99000,221000))</f>
        <v>88000</v>
      </c>
      <c r="BV41" s="1">
        <f>IF(P41&lt;1010000,P41-MOD((P41-BU41),BT41),1010000)</f>
        <v>0</v>
      </c>
      <c r="BW41" s="1">
        <f>BV41*1.5</f>
        <v>0</v>
      </c>
      <c r="BX41" s="1">
        <f>IF(BW41&lt;=135416,45834,IF(BW41&lt;=149999,ROUNDUP(BW41*0.4-8333,0),IF(BW41&lt;=299999,ROUNDUP(BW41*0.3+6667,0),IF(BW41&lt;=549999,ROUNDUP(BW41*0.2+36667,0),IF(BW41&lt;=708330,ROUNDUP(BW41*0.1+91667,0),162500)))))</f>
        <v>45834</v>
      </c>
      <c r="BY41" s="1">
        <f>(BW41-BX41-IF(BW41&lt;=2162499,40000,0))</f>
        <v>-85834</v>
      </c>
      <c r="BZ41" s="1">
        <f>IF($BY41&lt;=162500,ROUNDDOWN($BY41*0.05,0),IF($BY41&lt;=275000,ROUNDDOWN($BY41*0.1-8125,0),IF($BY41&lt;=579166,ROUNDDOWN($BY41*0.2-35625,0),IF($BY41&lt;=750000,ROUNDDOWN($BY41*0.23-53000,0),IF($BY41&lt;=1500000,ROUNDDOWN($BY41*0.33-128000,0),ROUNDDOWN($BY41*0.4-233000,0))))))</f>
        <v>-4291</v>
      </c>
      <c r="CA41" s="1">
        <f>BV41*2.5</f>
        <v>0</v>
      </c>
      <c r="CB41" s="1">
        <f>IF(CA41&lt;=135416,45834,IF(CA41&lt;=149999,ROUNDUP(CA41*0.4-8333,0),IF(CA41&lt;=299999,ROUNDUP(CA41*0.3+6667,0),IF(CA41&lt;=549999,ROUNDUP(CA41*0.2+36667,0),IF(CA41&lt;=708330,ROUNDUP(CA41*0.1+91667,0),162500)))))</f>
        <v>45834</v>
      </c>
      <c r="CC41" s="1">
        <f>(CA41-CB41-IF(BW41&lt;=2162499,40000,0))</f>
        <v>-85834</v>
      </c>
      <c r="CD41" s="1">
        <f>IF($CC41&lt;=162500,ROUNDDOWN($CC41*0.05,0),IF($CC41&lt;=275000,ROUNDDOWN($CC41*0.1-8125,0),IF($CC41&lt;=579166,ROUNDDOWN($CC41*0.2-35625,0),IF($CC41&lt;=750000,ROUNDDOWN($CC41*0.23-53000,0),IF($CC41&lt;=1500000,ROUNDDOWN($CC41*0.33-128000,0),ROUNDDOWN($CC41*0.4-233000,0))))))</f>
        <v>-4291</v>
      </c>
      <c r="CE41" s="1">
        <f>ROUND(CD41-BZ41,-2)</f>
        <v>0</v>
      </c>
      <c r="CF41" s="1">
        <f>ROUND(CE41*1.021,-2)</f>
        <v>0</v>
      </c>
    </row>
    <row r="42" spans="1:84" ht="9.4" customHeight="1" thickBot="1">
      <c r="A42" s="1084"/>
      <c r="B42" s="1084"/>
      <c r="C42" s="1154"/>
      <c r="D42" s="1165"/>
      <c r="E42" s="1169"/>
      <c r="F42" s="1166"/>
      <c r="G42" s="1102"/>
      <c r="H42" s="1102"/>
      <c r="I42" s="1102"/>
      <c r="J42" s="1102"/>
      <c r="K42" s="1102"/>
      <c r="L42" s="1102"/>
      <c r="M42" s="1102"/>
      <c r="N42" s="1102"/>
      <c r="O42" s="1102"/>
      <c r="P42" s="1101"/>
      <c r="Q42" s="1101"/>
      <c r="R42" s="1101"/>
      <c r="S42" s="1101"/>
      <c r="T42" s="1101"/>
      <c r="U42" s="1100"/>
      <c r="V42" s="1100"/>
      <c r="W42" s="1101"/>
      <c r="X42" s="1101"/>
      <c r="Y42" s="1101"/>
      <c r="Z42" s="1101"/>
      <c r="AA42" s="1102"/>
      <c r="AB42" s="1102"/>
      <c r="AC42" s="1102"/>
      <c r="AD42" s="1101"/>
      <c r="AE42" s="1101"/>
      <c r="AF42" s="1101"/>
      <c r="AG42" s="1168"/>
      <c r="AH42" s="1204"/>
      <c r="AI42" s="1070"/>
      <c r="AJ42" s="1070"/>
      <c r="AK42" s="1070"/>
      <c r="AL42" s="1070"/>
      <c r="AM42" s="1070"/>
      <c r="AN42" s="1070"/>
      <c r="AO42" s="1070"/>
      <c r="AP42" s="1070"/>
      <c r="AQ42" s="1070"/>
      <c r="AR42" s="1070"/>
      <c r="AS42" s="1178"/>
      <c r="AT42" s="1194"/>
      <c r="AU42" s="1194"/>
      <c r="AV42" s="1194"/>
      <c r="AW42" s="1194"/>
      <c r="AX42" s="1194"/>
      <c r="AY42" s="1194"/>
      <c r="AZ42" s="1195"/>
      <c r="BA42" s="1198"/>
      <c r="BB42" s="1198"/>
      <c r="BC42" s="1198"/>
      <c r="BD42" s="1198"/>
      <c r="BE42" s="1198"/>
      <c r="BF42" s="1198"/>
      <c r="BG42" s="1198"/>
      <c r="BH42" s="1198"/>
      <c r="BI42" s="1199"/>
    </row>
    <row r="43" spans="1:84" ht="9.4" customHeight="1" thickTop="1">
      <c r="A43" s="1084"/>
      <c r="B43" s="1084"/>
      <c r="C43" s="1154"/>
      <c r="D43" s="1165"/>
      <c r="E43" s="1169"/>
      <c r="F43" s="1166"/>
      <c r="G43" s="1102"/>
      <c r="H43" s="1102"/>
      <c r="I43" s="1102"/>
      <c r="J43" s="1102"/>
      <c r="K43" s="1102"/>
      <c r="L43" s="1102"/>
      <c r="M43" s="1102"/>
      <c r="N43" s="1102"/>
      <c r="O43" s="1102"/>
      <c r="P43" s="1101"/>
      <c r="Q43" s="1101"/>
      <c r="R43" s="1101"/>
      <c r="S43" s="1101"/>
      <c r="T43" s="1101"/>
      <c r="U43" s="1100"/>
      <c r="V43" s="1100"/>
      <c r="W43" s="1101"/>
      <c r="X43" s="1101"/>
      <c r="Y43" s="1101"/>
      <c r="Z43" s="1101"/>
      <c r="AA43" s="1102"/>
      <c r="AB43" s="1102"/>
      <c r="AC43" s="1102"/>
      <c r="AD43" s="1101"/>
      <c r="AE43" s="1101"/>
      <c r="AF43" s="1101"/>
      <c r="AG43" s="1168"/>
      <c r="AH43" s="1204"/>
      <c r="AI43" s="1067" t="s">
        <v>326</v>
      </c>
      <c r="AJ43" s="1068"/>
      <c r="AK43" s="1068"/>
      <c r="AL43" s="1068"/>
      <c r="AM43" s="1068"/>
      <c r="AN43" s="1068"/>
      <c r="AO43" s="1068"/>
      <c r="AP43" s="1068"/>
      <c r="AQ43" s="1068"/>
      <c r="AR43" s="1068"/>
      <c r="AS43" s="1071" t="s">
        <v>65</v>
      </c>
      <c r="AT43" s="1072" t="s">
        <v>342</v>
      </c>
      <c r="AU43" s="1072"/>
      <c r="AV43" s="1072"/>
      <c r="AW43" s="1072"/>
      <c r="AX43" s="1072"/>
      <c r="AY43" s="1072"/>
      <c r="AZ43" s="1072"/>
      <c r="BA43" s="1198" t="s">
        <v>315</v>
      </c>
      <c r="BB43" s="1198"/>
      <c r="BC43" s="1198"/>
      <c r="BD43" s="1198"/>
      <c r="BE43" s="1198"/>
      <c r="BF43" s="1198"/>
      <c r="BG43" s="1198"/>
      <c r="BH43" s="1198"/>
      <c r="BI43" s="1199"/>
    </row>
    <row r="44" spans="1:84" ht="9.4" customHeight="1">
      <c r="A44" s="1084"/>
      <c r="B44" s="1084"/>
      <c r="C44" s="1154"/>
      <c r="D44" s="1165">
        <v>6</v>
      </c>
      <c r="E44" s="1161"/>
      <c r="F44" s="1162"/>
      <c r="G44" s="1163"/>
      <c r="H44" s="1163"/>
      <c r="I44" s="1163"/>
      <c r="J44" s="1163"/>
      <c r="K44" s="1163"/>
      <c r="L44" s="1163"/>
      <c r="M44" s="1163"/>
      <c r="N44" s="1163"/>
      <c r="O44" s="1163"/>
      <c r="P44" s="1160">
        <f>G44-L44</f>
        <v>0</v>
      </c>
      <c r="Q44" s="1160"/>
      <c r="R44" s="1160"/>
      <c r="S44" s="1160"/>
      <c r="T44" s="1160"/>
      <c r="U44" s="1164"/>
      <c r="V44" s="1164"/>
      <c r="W44" s="1160">
        <f>IF(A2="甲欄",BN44,BS44)</f>
        <v>0</v>
      </c>
      <c r="X44" s="1160"/>
      <c r="Y44" s="1160"/>
      <c r="Z44" s="1160"/>
      <c r="AA44" s="1163"/>
      <c r="AB44" s="1163"/>
      <c r="AC44" s="1163"/>
      <c r="AD44" s="1160">
        <f>W44+AA44</f>
        <v>0</v>
      </c>
      <c r="AE44" s="1160"/>
      <c r="AF44" s="1160"/>
      <c r="AG44" s="1167"/>
      <c r="AH44" s="1204"/>
      <c r="AI44" s="1068"/>
      <c r="AJ44" s="1068"/>
      <c r="AK44" s="1068"/>
      <c r="AL44" s="1068"/>
      <c r="AM44" s="1068"/>
      <c r="AN44" s="1068"/>
      <c r="AO44" s="1068"/>
      <c r="AP44" s="1068"/>
      <c r="AQ44" s="1068"/>
      <c r="AR44" s="1068"/>
      <c r="AS44" s="1071"/>
      <c r="AT44" s="1073">
        <f>IF((AT37-8500000)*0.1&lt;=0,0,IF((AT37-8500000)*0.1&gt;150000,150000,ROUNDUP((AT37-8500000)*0.1,0)))</f>
        <v>0</v>
      </c>
      <c r="AU44" s="1073"/>
      <c r="AV44" s="1073"/>
      <c r="AW44" s="1073"/>
      <c r="AX44" s="1073"/>
      <c r="AY44" s="1073"/>
      <c r="AZ44" s="1073"/>
      <c r="BA44" s="1198"/>
      <c r="BB44" s="1198"/>
      <c r="BC44" s="1198"/>
      <c r="BD44" s="1198"/>
      <c r="BE44" s="1198"/>
      <c r="BF44" s="1198"/>
      <c r="BG44" s="1198"/>
      <c r="BH44" s="1198"/>
      <c r="BI44" s="1199"/>
      <c r="BN44" s="1">
        <f>IF($BO44&lt;=162500,ROUND($BO44*0.05105,-1),IF($BO44&lt;=275000,ROUND($BO44*0.1021-8296,-1),IF($BO44&lt;=579166,ROUND($BO44*0.2042-36374,-1),IF($BO44&lt;=750000,ROUND($BO44*0.23483-54113,-1),IF($BO44&lt;=1500000,ROUND($BO44*0.33693-130688,-1),IF($BO44&lt;=3333333,ROUND($BO44*0.4084-237893,-1),ROUND($BO44*0.45945-408061,-1)))))))</f>
        <v>0</v>
      </c>
      <c r="BO44" s="1">
        <f>IF(P44-BP44-BQ44&lt;=0,0,P44-BP44-BQ44)</f>
        <v>0</v>
      </c>
      <c r="BP44" s="1">
        <f>IF(P44&lt;=135416,45834,IF(P44&lt;=149999,ROUNDUP(P44*0.4-8333,0),IF(P44&lt;=299999,ROUNDUP(P44*0.3+6667,0),IF(P44&lt;=549999,ROUNDUP(P44*0.2+36667,0),IF(P44&lt;=708330,ROUNDUP(P44*0.1+91667,0),162500)))))</f>
        <v>45834</v>
      </c>
      <c r="BQ44" s="1">
        <f>(U44)*31667+IF(P44&lt;=2162499,40000,IF(P44&lt;=2204166,26667,IF(P44&lt;=2245833,13334,0)))</f>
        <v>40000</v>
      </c>
      <c r="BR44" s="1">
        <f>IF(P44&lt;88000,(P44*0.03063),IF(P44&lt;8600000,CE44,IF(P44&lt;1720000,(320900+(P44-86000)*0.4084),672200+(P44-1720000)*0.45945)))</f>
        <v>0</v>
      </c>
      <c r="BS44" s="1">
        <f>IF(BR14&lt;0,0,BR14)</f>
        <v>0</v>
      </c>
      <c r="BT44" s="1">
        <f>IF(P44&lt;=98999,1000,IF(P44&lt;=220999,2000,3000))</f>
        <v>1000</v>
      </c>
      <c r="BU44" s="1">
        <f>IF(BT44=1000,88000,IF(BT44=2000,99000,221000))</f>
        <v>88000</v>
      </c>
      <c r="BV44" s="1">
        <f>IF(P44&lt;1010000,P44-MOD((P44-BU44),BT44),1010000)</f>
        <v>0</v>
      </c>
      <c r="BW44" s="1">
        <f>BV44*1.5</f>
        <v>0</v>
      </c>
      <c r="BX44" s="1">
        <f>IF(BW44&lt;=135416,45834,IF(BW44&lt;=149999,ROUNDUP(BW44*0.4-8333,0),IF(BW44&lt;=299999,ROUNDUP(BW44*0.3+6667,0),IF(BW44&lt;=549999,ROUNDUP(BW44*0.2+36667,0),IF(BW44&lt;=708330,ROUNDUP(BW44*0.1+91667,0),162500)))))</f>
        <v>45834</v>
      </c>
      <c r="BY44" s="1">
        <f>(BW44-BX44-IF(BW44&lt;=2162499,40000,0))</f>
        <v>-85834</v>
      </c>
      <c r="BZ44" s="1">
        <f>IF($BY44&lt;=162500,ROUNDDOWN($BY44*0.05,0),IF($BY44&lt;=275000,ROUNDDOWN($BY44*0.1-8125,0),IF($BY44&lt;=579166,ROUNDDOWN($BY44*0.2-35625,0),IF($BY44&lt;=750000,ROUNDDOWN($BY44*0.23-53000,0),IF($BY44&lt;=1500000,ROUNDDOWN($BY44*0.33-128000,0),ROUNDDOWN($BY44*0.4-233000,0))))))</f>
        <v>-4291</v>
      </c>
      <c r="CA44" s="1">
        <f>BV44*2.5</f>
        <v>0</v>
      </c>
      <c r="CB44" s="1">
        <f>IF(CA44&lt;=135416,45834,IF(CA44&lt;=149999,ROUNDUP(CA44*0.4-8333,0),IF(CA44&lt;=299999,ROUNDUP(CA44*0.3+6667,0),IF(CA44&lt;=549999,ROUNDUP(CA44*0.2+36667,0),IF(CA44&lt;=708330,ROUNDUP(CA44*0.1+91667,0),162500)))))</f>
        <v>45834</v>
      </c>
      <c r="CC44" s="1">
        <f>(CA44-CB44-IF(BW44&lt;=2162499,40000,0))</f>
        <v>-85834</v>
      </c>
      <c r="CD44" s="1">
        <f>IF($CC44&lt;=162500,ROUNDDOWN($CC44*0.05,0),IF($CC44&lt;=275000,ROUNDDOWN($CC44*0.1-8125,0),IF($CC44&lt;=579166,ROUNDDOWN($CC44*0.2-35625,0),IF($CC44&lt;=750000,ROUNDDOWN($CC44*0.23-53000,0),IF($CC44&lt;=1500000,ROUNDDOWN($CC44*0.33-128000,0),ROUNDDOWN($CC44*0.4-233000,0))))))</f>
        <v>-4291</v>
      </c>
      <c r="CE44" s="1">
        <f>ROUND(CD44-BZ44,-2)</f>
        <v>0</v>
      </c>
      <c r="CF44" s="1">
        <f>ROUND(CE44*1.021,-2)</f>
        <v>0</v>
      </c>
    </row>
    <row r="45" spans="1:84" ht="9.4" customHeight="1">
      <c r="A45" s="1084"/>
      <c r="B45" s="1084"/>
      <c r="C45" s="1154"/>
      <c r="D45" s="1165"/>
      <c r="E45" s="1161"/>
      <c r="F45" s="1162"/>
      <c r="G45" s="1163"/>
      <c r="H45" s="1163"/>
      <c r="I45" s="1163"/>
      <c r="J45" s="1163"/>
      <c r="K45" s="1163"/>
      <c r="L45" s="1163"/>
      <c r="M45" s="1163"/>
      <c r="N45" s="1163"/>
      <c r="O45" s="1163"/>
      <c r="P45" s="1160"/>
      <c r="Q45" s="1160"/>
      <c r="R45" s="1160"/>
      <c r="S45" s="1160"/>
      <c r="T45" s="1160"/>
      <c r="U45" s="1164"/>
      <c r="V45" s="1164"/>
      <c r="W45" s="1160"/>
      <c r="X45" s="1160"/>
      <c r="Y45" s="1160"/>
      <c r="Z45" s="1160"/>
      <c r="AA45" s="1163"/>
      <c r="AB45" s="1163"/>
      <c r="AC45" s="1163"/>
      <c r="AD45" s="1160"/>
      <c r="AE45" s="1160"/>
      <c r="AF45" s="1160"/>
      <c r="AG45" s="1167"/>
      <c r="AH45" s="1204"/>
      <c r="AI45" s="1068"/>
      <c r="AJ45" s="1068"/>
      <c r="AK45" s="1068"/>
      <c r="AL45" s="1068"/>
      <c r="AM45" s="1068"/>
      <c r="AN45" s="1068"/>
      <c r="AO45" s="1068"/>
      <c r="AP45" s="1068"/>
      <c r="AQ45" s="1068"/>
      <c r="AR45" s="1068"/>
      <c r="AS45" s="1071"/>
      <c r="AT45" s="1073"/>
      <c r="AU45" s="1073"/>
      <c r="AV45" s="1073"/>
      <c r="AW45" s="1073"/>
      <c r="AX45" s="1073"/>
      <c r="AY45" s="1073"/>
      <c r="AZ45" s="1073"/>
      <c r="BA45" s="1200"/>
      <c r="BB45" s="1200"/>
      <c r="BC45" s="1200"/>
      <c r="BD45" s="1200"/>
      <c r="BE45" s="1200"/>
      <c r="BF45" s="1200"/>
      <c r="BG45" s="1200"/>
      <c r="BH45" s="1200"/>
      <c r="BI45" s="1201"/>
    </row>
    <row r="46" spans="1:84" ht="9.4" customHeight="1">
      <c r="A46" s="1084"/>
      <c r="B46" s="1084"/>
      <c r="C46" s="1154"/>
      <c r="D46" s="1165"/>
      <c r="E46" s="1161"/>
      <c r="F46" s="1162"/>
      <c r="G46" s="1163"/>
      <c r="H46" s="1163"/>
      <c r="I46" s="1163"/>
      <c r="J46" s="1163"/>
      <c r="K46" s="1163"/>
      <c r="L46" s="1163"/>
      <c r="M46" s="1163"/>
      <c r="N46" s="1163"/>
      <c r="O46" s="1163"/>
      <c r="P46" s="1160"/>
      <c r="Q46" s="1160"/>
      <c r="R46" s="1160"/>
      <c r="S46" s="1160"/>
      <c r="T46" s="1160"/>
      <c r="U46" s="1164"/>
      <c r="V46" s="1164"/>
      <c r="W46" s="1160"/>
      <c r="X46" s="1160"/>
      <c r="Y46" s="1160"/>
      <c r="Z46" s="1160"/>
      <c r="AA46" s="1163"/>
      <c r="AB46" s="1163"/>
      <c r="AC46" s="1163"/>
      <c r="AD46" s="1160"/>
      <c r="AE46" s="1160"/>
      <c r="AF46" s="1160"/>
      <c r="AG46" s="1167"/>
      <c r="AH46" s="1204"/>
      <c r="AI46" s="1069" t="s">
        <v>327</v>
      </c>
      <c r="AJ46" s="1070"/>
      <c r="AK46" s="1070"/>
      <c r="AL46" s="1070"/>
      <c r="AM46" s="1070"/>
      <c r="AN46" s="1070"/>
      <c r="AO46" s="1070"/>
      <c r="AP46" s="1070"/>
      <c r="AQ46" s="1070"/>
      <c r="AR46" s="1070"/>
      <c r="AS46" s="1071" t="s">
        <v>68</v>
      </c>
      <c r="AT46" s="1074">
        <f>AT40-AT44</f>
        <v>0</v>
      </c>
      <c r="AU46" s="1074"/>
      <c r="AV46" s="1074"/>
      <c r="AW46" s="1074"/>
      <c r="AX46" s="1074"/>
      <c r="AY46" s="1074"/>
      <c r="AZ46" s="1074"/>
      <c r="BA46" s="1200"/>
      <c r="BB46" s="1200"/>
      <c r="BC46" s="1200"/>
      <c r="BD46" s="1200"/>
      <c r="BE46" s="1200"/>
      <c r="BF46" s="1200"/>
      <c r="BG46" s="1200"/>
      <c r="BH46" s="1200"/>
      <c r="BI46" s="1201"/>
    </row>
    <row r="47" spans="1:84" ht="9.4" customHeight="1">
      <c r="A47" s="1084"/>
      <c r="B47" s="1084"/>
      <c r="C47" s="1154"/>
      <c r="D47" s="1165"/>
      <c r="E47" s="1169"/>
      <c r="F47" s="1166"/>
      <c r="G47" s="1102"/>
      <c r="H47" s="1102"/>
      <c r="I47" s="1102"/>
      <c r="J47" s="1102"/>
      <c r="K47" s="1102"/>
      <c r="L47" s="1102"/>
      <c r="M47" s="1102"/>
      <c r="N47" s="1102"/>
      <c r="O47" s="1102"/>
      <c r="P47" s="1101">
        <f>G47-L47</f>
        <v>0</v>
      </c>
      <c r="Q47" s="1101"/>
      <c r="R47" s="1101"/>
      <c r="S47" s="1101"/>
      <c r="T47" s="1101"/>
      <c r="U47" s="1100"/>
      <c r="V47" s="1100"/>
      <c r="W47" s="1101">
        <f>IF(A2="甲欄",BN47,BS47)</f>
        <v>0</v>
      </c>
      <c r="X47" s="1101"/>
      <c r="Y47" s="1101"/>
      <c r="Z47" s="1101"/>
      <c r="AA47" s="1102"/>
      <c r="AB47" s="1102"/>
      <c r="AC47" s="1102"/>
      <c r="AD47" s="1101">
        <f>W47+AA47</f>
        <v>0</v>
      </c>
      <c r="AE47" s="1101"/>
      <c r="AF47" s="1101"/>
      <c r="AG47" s="1168"/>
      <c r="AH47" s="1204"/>
      <c r="AI47" s="1070"/>
      <c r="AJ47" s="1070"/>
      <c r="AK47" s="1070"/>
      <c r="AL47" s="1070"/>
      <c r="AM47" s="1070"/>
      <c r="AN47" s="1070"/>
      <c r="AO47" s="1070"/>
      <c r="AP47" s="1070"/>
      <c r="AQ47" s="1070"/>
      <c r="AR47" s="1070"/>
      <c r="AS47" s="1071"/>
      <c r="AT47" s="1074"/>
      <c r="AU47" s="1074"/>
      <c r="AV47" s="1074"/>
      <c r="AW47" s="1074"/>
      <c r="AX47" s="1074"/>
      <c r="AY47" s="1074"/>
      <c r="AZ47" s="1074"/>
      <c r="BA47" s="3"/>
      <c r="BI47" s="49"/>
      <c r="BN47" s="1">
        <f>IF($BO47&lt;=162500,ROUND($BO47*0.05105,-1),IF($BO47&lt;=275000,ROUND($BO47*0.1021-8296,-1),IF($BO47&lt;=579166,ROUND($BO47*0.2042-36374,-1),IF($BO47&lt;=750000,ROUND($BO47*0.23483-54113,-1),IF($BO47&lt;=1500000,ROUND($BO47*0.33693-130688,-1),IF($BO47&lt;=3333333,ROUND($BO47*0.4084-237893,-1),ROUND($BO47*0.45945-408061,-1)))))))</f>
        <v>0</v>
      </c>
      <c r="BO47" s="1">
        <f>IF(P47-BP47-BQ47&lt;=0,0,P47-BP47-BQ47)</f>
        <v>0</v>
      </c>
      <c r="BP47" s="1">
        <f>IF(P47&lt;=135416,45834,IF(P47&lt;=149999,ROUNDUP(P47*0.4-8333,0),IF(P47&lt;=299999,ROUNDUP(P47*0.3+6667,0),IF(P47&lt;=549999,ROUNDUP(P47*0.2+36667,0),IF(P47&lt;=708330,ROUNDUP(P47*0.1+91667,0),162500)))))</f>
        <v>45834</v>
      </c>
      <c r="BQ47" s="1">
        <f>(U47)*31667+IF(P47&lt;=2162499,40000,IF(P47&lt;=2204166,26667,IF(P47&lt;=2245833,13334,0)))</f>
        <v>40000</v>
      </c>
      <c r="BR47" s="1">
        <f>IF(P47&lt;88000,(P47*0.03063),IF(P47&lt;8600000,CE47,IF(P47&lt;1720000,(320900+(P47-86000)*0.4084),672200+(P47-1720000)*0.45945)))</f>
        <v>0</v>
      </c>
      <c r="BS47" s="1">
        <f>IF(BR14&lt;0,0,BR14)</f>
        <v>0</v>
      </c>
      <c r="BT47" s="1">
        <f>IF(P47&lt;=98999,1000,IF(P47&lt;=220999,2000,3000))</f>
        <v>1000</v>
      </c>
      <c r="BU47" s="1">
        <f>IF(BT47=1000,88000,IF(BT47=2000,99000,221000))</f>
        <v>88000</v>
      </c>
      <c r="BV47" s="1">
        <f>IF(P47&lt;1010000,P47-MOD((P47-BU47),BT47),1010000)</f>
        <v>0</v>
      </c>
      <c r="BW47" s="1">
        <f>BV47*1.5</f>
        <v>0</v>
      </c>
      <c r="BX47" s="1">
        <f>IF(BW47&lt;=135416,45834,IF(BW47&lt;=149999,ROUNDUP(BW47*0.4-8333,0),IF(BW47&lt;=299999,ROUNDUP(BW47*0.3+6667,0),IF(BW47&lt;=549999,ROUNDUP(BW47*0.2+36667,0),IF(BW47&lt;=708330,ROUNDUP(BW47*0.1+91667,0),162500)))))</f>
        <v>45834</v>
      </c>
      <c r="BY47" s="1">
        <f>(BW47-BX47-IF(BW47&lt;=2162499,40000,0))</f>
        <v>-85834</v>
      </c>
      <c r="BZ47" s="1">
        <f>IF($BY47&lt;=162500,ROUNDDOWN($BY47*0.05,0),IF($BY47&lt;=275000,ROUNDDOWN($BY47*0.1-8125,0),IF($BY47&lt;=579166,ROUNDDOWN($BY47*0.2-35625,0),IF($BY47&lt;=750000,ROUNDDOWN($BY47*0.23-53000,0),IF($BY47&lt;=1500000,ROUNDDOWN($BY47*0.33-128000,0),ROUNDDOWN($BY47*0.4-233000,0))))))</f>
        <v>-4291</v>
      </c>
      <c r="CA47" s="1">
        <f>BV47*2.5</f>
        <v>0</v>
      </c>
      <c r="CB47" s="1">
        <f>IF(CA47&lt;=135416,45834,IF(CA47&lt;=149999,ROUNDUP(CA47*0.4-8333,0),IF(CA47&lt;=299999,ROUNDUP(CA47*0.3+6667,0),IF(CA47&lt;=549999,ROUNDUP(CA47*0.2+36667,0),IF(CA47&lt;=708330,ROUNDUP(CA47*0.1+91667,0),162500)))))</f>
        <v>45834</v>
      </c>
      <c r="CC47" s="1">
        <f>(CA47-CB47-IF(BW47&lt;=2162499,40000,0))</f>
        <v>-85834</v>
      </c>
      <c r="CD47" s="1">
        <f>IF($CC47&lt;=162500,ROUNDDOWN($CC47*0.05,0),IF($CC47&lt;=275000,ROUNDDOWN($CC47*0.1-8125,0),IF($CC47&lt;=579166,ROUNDDOWN($CC47*0.2-35625,0),IF($CC47&lt;=750000,ROUNDDOWN($CC47*0.23-53000,0),IF($CC47&lt;=1500000,ROUNDDOWN($CC47*0.33-128000,0),ROUNDDOWN($CC47*0.4-233000,0))))))</f>
        <v>-4291</v>
      </c>
      <c r="CE47" s="1">
        <f>ROUND(CD47-BZ47,-2)</f>
        <v>0</v>
      </c>
      <c r="CF47" s="1">
        <f>ROUND(CE47*1.021,-2)</f>
        <v>0</v>
      </c>
    </row>
    <row r="48" spans="1:84" ht="9.4" customHeight="1">
      <c r="A48" s="1084"/>
      <c r="B48" s="1084"/>
      <c r="C48" s="1154"/>
      <c r="D48" s="1165"/>
      <c r="E48" s="1169"/>
      <c r="F48" s="1166"/>
      <c r="G48" s="1102"/>
      <c r="H48" s="1102"/>
      <c r="I48" s="1102"/>
      <c r="J48" s="1102"/>
      <c r="K48" s="1102"/>
      <c r="L48" s="1102"/>
      <c r="M48" s="1102"/>
      <c r="N48" s="1102"/>
      <c r="O48" s="1102"/>
      <c r="P48" s="1101"/>
      <c r="Q48" s="1101"/>
      <c r="R48" s="1101"/>
      <c r="S48" s="1101"/>
      <c r="T48" s="1101"/>
      <c r="U48" s="1100"/>
      <c r="V48" s="1100"/>
      <c r="W48" s="1101"/>
      <c r="X48" s="1101"/>
      <c r="Y48" s="1101"/>
      <c r="Z48" s="1101"/>
      <c r="AA48" s="1102"/>
      <c r="AB48" s="1102"/>
      <c r="AC48" s="1102"/>
      <c r="AD48" s="1101"/>
      <c r="AE48" s="1101"/>
      <c r="AF48" s="1101"/>
      <c r="AG48" s="1168"/>
      <c r="AH48" s="1204"/>
      <c r="AI48" s="1070"/>
      <c r="AJ48" s="1070"/>
      <c r="AK48" s="1070"/>
      <c r="AL48" s="1070"/>
      <c r="AM48" s="1070"/>
      <c r="AN48" s="1070"/>
      <c r="AO48" s="1070"/>
      <c r="AP48" s="1070"/>
      <c r="AQ48" s="1070"/>
      <c r="AR48" s="1070"/>
      <c r="AS48" s="1071"/>
      <c r="AT48" s="1074"/>
      <c r="AU48" s="1074"/>
      <c r="AV48" s="1074"/>
      <c r="AW48" s="1074"/>
      <c r="AX48" s="1074"/>
      <c r="AY48" s="1074"/>
      <c r="AZ48" s="1074"/>
      <c r="BA48" s="1065" t="s">
        <v>61</v>
      </c>
      <c r="BB48" s="1065"/>
      <c r="BC48" s="1065"/>
      <c r="BD48" s="1065"/>
      <c r="BE48" s="1065"/>
      <c r="BF48" s="1065"/>
      <c r="BG48" s="1065"/>
      <c r="BH48" s="1065"/>
      <c r="BI48" s="1066"/>
    </row>
    <row r="49" spans="1:84" ht="9.4" customHeight="1">
      <c r="A49" s="1084"/>
      <c r="B49" s="1084"/>
      <c r="C49" s="1154"/>
      <c r="D49" s="1165"/>
      <c r="E49" s="1169"/>
      <c r="F49" s="1166"/>
      <c r="G49" s="1102"/>
      <c r="H49" s="1102"/>
      <c r="I49" s="1102"/>
      <c r="J49" s="1102"/>
      <c r="K49" s="1102"/>
      <c r="L49" s="1102"/>
      <c r="M49" s="1102"/>
      <c r="N49" s="1102"/>
      <c r="O49" s="1102"/>
      <c r="P49" s="1101"/>
      <c r="Q49" s="1101"/>
      <c r="R49" s="1101"/>
      <c r="S49" s="1101"/>
      <c r="T49" s="1101"/>
      <c r="U49" s="1100"/>
      <c r="V49" s="1100"/>
      <c r="W49" s="1101"/>
      <c r="X49" s="1101"/>
      <c r="Y49" s="1101"/>
      <c r="Z49" s="1101"/>
      <c r="AA49" s="1102"/>
      <c r="AB49" s="1102"/>
      <c r="AC49" s="1102"/>
      <c r="AD49" s="1101"/>
      <c r="AE49" s="1101"/>
      <c r="AF49" s="1101"/>
      <c r="AG49" s="1168"/>
      <c r="AH49" s="1204"/>
      <c r="AI49" s="1069" t="s">
        <v>202</v>
      </c>
      <c r="AJ49" s="1070"/>
      <c r="AK49" s="1070" t="s">
        <v>64</v>
      </c>
      <c r="AL49" s="1070"/>
      <c r="AM49" s="1070"/>
      <c r="AN49" s="1070"/>
      <c r="AO49" s="1070"/>
      <c r="AP49" s="1070"/>
      <c r="AQ49" s="1070"/>
      <c r="AR49" s="1070"/>
      <c r="AS49" s="1190" t="s">
        <v>69</v>
      </c>
      <c r="AT49" s="1076">
        <f>M86+M106</f>
        <v>0</v>
      </c>
      <c r="AU49" s="1076"/>
      <c r="AV49" s="1076"/>
      <c r="AW49" s="1076"/>
      <c r="AX49" s="1076"/>
      <c r="AY49" s="1076"/>
      <c r="AZ49" s="1076"/>
      <c r="BA49" s="1065"/>
      <c r="BB49" s="1065"/>
      <c r="BC49" s="1065"/>
      <c r="BD49" s="1065"/>
      <c r="BE49" s="1065"/>
      <c r="BF49" s="1065"/>
      <c r="BG49" s="1065"/>
      <c r="BH49" s="1065"/>
      <c r="BI49" s="1066"/>
    </row>
    <row r="50" spans="1:84" ht="9.4" customHeight="1">
      <c r="A50" s="1084"/>
      <c r="B50" s="1084"/>
      <c r="C50" s="1154"/>
      <c r="D50" s="1165">
        <v>7</v>
      </c>
      <c r="E50" s="1161"/>
      <c r="F50" s="1162"/>
      <c r="G50" s="1163"/>
      <c r="H50" s="1163"/>
      <c r="I50" s="1163"/>
      <c r="J50" s="1163"/>
      <c r="K50" s="1163"/>
      <c r="L50" s="1163"/>
      <c r="M50" s="1163"/>
      <c r="N50" s="1163"/>
      <c r="O50" s="1163"/>
      <c r="P50" s="1160">
        <f>G50-L50</f>
        <v>0</v>
      </c>
      <c r="Q50" s="1160"/>
      <c r="R50" s="1160"/>
      <c r="S50" s="1160"/>
      <c r="T50" s="1160"/>
      <c r="U50" s="1164"/>
      <c r="V50" s="1164"/>
      <c r="W50" s="1160">
        <f>IF(A2="甲欄",BN50,BS50)</f>
        <v>0</v>
      </c>
      <c r="X50" s="1160"/>
      <c r="Y50" s="1160"/>
      <c r="Z50" s="1160"/>
      <c r="AA50" s="1163"/>
      <c r="AB50" s="1163"/>
      <c r="AC50" s="1163"/>
      <c r="AD50" s="1160">
        <f>W50+AA50</f>
        <v>0</v>
      </c>
      <c r="AE50" s="1160"/>
      <c r="AF50" s="1160"/>
      <c r="AG50" s="1167"/>
      <c r="AH50" s="1204"/>
      <c r="AI50" s="1070"/>
      <c r="AJ50" s="1070"/>
      <c r="AK50" s="1070"/>
      <c r="AL50" s="1070"/>
      <c r="AM50" s="1070"/>
      <c r="AN50" s="1070"/>
      <c r="AO50" s="1070"/>
      <c r="AP50" s="1070"/>
      <c r="AQ50" s="1070"/>
      <c r="AR50" s="1070"/>
      <c r="AS50" s="1190"/>
      <c r="AT50" s="1076"/>
      <c r="AU50" s="1076"/>
      <c r="AV50" s="1076"/>
      <c r="AW50" s="1076"/>
      <c r="AX50" s="1076"/>
      <c r="AY50" s="1076"/>
      <c r="AZ50" s="1076"/>
      <c r="BA50" s="1062" t="s">
        <v>62</v>
      </c>
      <c r="BB50" s="1063"/>
      <c r="BC50" s="1063"/>
      <c r="BD50" s="1063"/>
      <c r="BE50" s="1063"/>
      <c r="BF50" s="1063"/>
      <c r="BG50" s="1063"/>
      <c r="BH50" s="1063"/>
      <c r="BI50" s="1064" t="s">
        <v>63</v>
      </c>
      <c r="BN50" s="1">
        <f>IF($BO50&lt;=162500,ROUND($BO50*0.05105,-1),IF($BO50&lt;=275000,ROUND($BO50*0.1021-8296,-1),IF($BO50&lt;=579166,ROUND($BO50*0.2042-36374,-1),IF($BO50&lt;=750000,ROUND($BO50*0.23483-54113,-1),IF($BO50&lt;=1500000,ROUND($BO50*0.33693-130688,-1),IF($BO50&lt;=3333333,ROUND($BO50*0.4084-237893,-1),ROUND($BO50*0.45945-408061,-1)))))))</f>
        <v>0</v>
      </c>
      <c r="BO50" s="1">
        <f>IF(P50-BP50-BQ50&lt;=0,0,P50-BP50-BQ50)</f>
        <v>0</v>
      </c>
      <c r="BP50" s="1">
        <f>IF(P50&lt;=135416,45834,IF(P50&lt;=149999,ROUNDUP(P50*0.4-8333,0),IF(P50&lt;=299999,ROUNDUP(P50*0.3+6667,0),IF(P50&lt;=549999,ROUNDUP(P50*0.2+36667,0),IF(P50&lt;=708330,ROUNDUP(P50*0.1+91667,0),162500)))))</f>
        <v>45834</v>
      </c>
      <c r="BQ50" s="1">
        <f>(U50)*31667+IF(P50&lt;=2162499,40000,IF(P50&lt;=2204166,26667,IF(P50&lt;=2245833,13334,0)))</f>
        <v>40000</v>
      </c>
      <c r="BR50" s="1">
        <f>IF(P50&lt;88000,(P50*0.03063),IF(P50&lt;8600000,CE50,IF(P50&lt;1720000,(320900+(P50-86000)*0.4084),672200+(P50-1720000)*0.45945)))</f>
        <v>0</v>
      </c>
      <c r="BS50" s="1">
        <f>IF(BR14&lt;0,0,BR14)</f>
        <v>0</v>
      </c>
      <c r="BT50" s="1">
        <f>IF(P50&lt;=98999,1000,IF(P50&lt;=220999,2000,3000))</f>
        <v>1000</v>
      </c>
      <c r="BU50" s="1">
        <f>IF(BT50=1000,88000,IF(BT50=2000,99000,221000))</f>
        <v>88000</v>
      </c>
      <c r="BV50" s="1">
        <f>IF(P50&lt;1010000,P50-MOD((P50-BU50),BT50),1010000)</f>
        <v>0</v>
      </c>
      <c r="BW50" s="1">
        <f>BV50*1.5</f>
        <v>0</v>
      </c>
      <c r="BX50" s="1">
        <f>IF(BW50&lt;=135416,45834,IF(BW50&lt;=149999,ROUNDUP(BW50*0.4-8333,0),IF(BW50&lt;=299999,ROUNDUP(BW50*0.3+6667,0),IF(BW50&lt;=549999,ROUNDUP(BW50*0.2+36667,0),IF(BW50&lt;=708330,ROUNDUP(BW50*0.1+91667,0),162500)))))</f>
        <v>45834</v>
      </c>
      <c r="BY50" s="1">
        <f>(BW50-BX50-IF(BW50&lt;=2162499,40000,0))</f>
        <v>-85834</v>
      </c>
      <c r="BZ50" s="1">
        <f>IF($BY50&lt;=162500,ROUNDDOWN($BY50*0.05,0),IF($BY50&lt;=275000,ROUNDDOWN($BY50*0.1-8125,0),IF($BY50&lt;=579166,ROUNDDOWN($BY50*0.2-35625,0),IF($BY50&lt;=750000,ROUNDDOWN($BY50*0.23-53000,0),IF($BY50&lt;=1500000,ROUNDDOWN($BY50*0.33-128000,0),ROUNDDOWN($BY50*0.4-233000,0))))))</f>
        <v>-4291</v>
      </c>
      <c r="CA50" s="1">
        <f>BV50*2.5</f>
        <v>0</v>
      </c>
      <c r="CB50" s="1">
        <f>IF(CA50&lt;=135416,45834,IF(CA50&lt;=149999,ROUNDUP(CA50*0.4-8333,0),IF(CA50&lt;=299999,ROUNDUP(CA50*0.3+6667,0),IF(CA50&lt;=549999,ROUNDUP(CA50*0.2+36667,0),IF(CA50&lt;=708330,ROUNDUP(CA50*0.1+91667,0),162500)))))</f>
        <v>45834</v>
      </c>
      <c r="CC50" s="1">
        <f>(CA50-CB50-IF(BW50&lt;=2162499,40000,0))</f>
        <v>-85834</v>
      </c>
      <c r="CD50" s="1">
        <f>IF($CC50&lt;=162500,ROUNDDOWN($CC50*0.05,0),IF($CC50&lt;=275000,ROUNDDOWN($CC50*0.1-8125,0),IF($CC50&lt;=579166,ROUNDDOWN($CC50*0.2-35625,0),IF($CC50&lt;=750000,ROUNDDOWN($CC50*0.23-53000,0),IF($CC50&lt;=1500000,ROUNDDOWN($CC50*0.33-128000,0),ROUNDDOWN($CC50*0.4-233000,0))))))</f>
        <v>-4291</v>
      </c>
      <c r="CE50" s="1">
        <f>ROUND(CD50-BZ50,-2)</f>
        <v>0</v>
      </c>
      <c r="CF50" s="1">
        <f>ROUND(CE50*1.021,-2)</f>
        <v>0</v>
      </c>
    </row>
    <row r="51" spans="1:84" ht="9.4" customHeight="1">
      <c r="A51" s="1084"/>
      <c r="B51" s="1084"/>
      <c r="C51" s="1154"/>
      <c r="D51" s="1165"/>
      <c r="E51" s="1161"/>
      <c r="F51" s="1162"/>
      <c r="G51" s="1163"/>
      <c r="H51" s="1163"/>
      <c r="I51" s="1163"/>
      <c r="J51" s="1163"/>
      <c r="K51" s="1163"/>
      <c r="L51" s="1163"/>
      <c r="M51" s="1163"/>
      <c r="N51" s="1163"/>
      <c r="O51" s="1163"/>
      <c r="P51" s="1160"/>
      <c r="Q51" s="1160"/>
      <c r="R51" s="1160"/>
      <c r="S51" s="1160"/>
      <c r="T51" s="1160"/>
      <c r="U51" s="1164"/>
      <c r="V51" s="1164"/>
      <c r="W51" s="1160"/>
      <c r="X51" s="1160"/>
      <c r="Y51" s="1160"/>
      <c r="Z51" s="1160"/>
      <c r="AA51" s="1163"/>
      <c r="AB51" s="1163"/>
      <c r="AC51" s="1163"/>
      <c r="AD51" s="1160"/>
      <c r="AE51" s="1160"/>
      <c r="AF51" s="1160"/>
      <c r="AG51" s="1167"/>
      <c r="AH51" s="1204"/>
      <c r="AI51" s="1070"/>
      <c r="AJ51" s="1070"/>
      <c r="AK51" s="1070"/>
      <c r="AL51" s="1070"/>
      <c r="AM51" s="1070"/>
      <c r="AN51" s="1070"/>
      <c r="AO51" s="1070"/>
      <c r="AP51" s="1070"/>
      <c r="AQ51" s="1070"/>
      <c r="AR51" s="1070"/>
      <c r="AS51" s="1190"/>
      <c r="AT51" s="1076"/>
      <c r="AU51" s="1076"/>
      <c r="AV51" s="1076"/>
      <c r="AW51" s="1076"/>
      <c r="AX51" s="1076"/>
      <c r="AY51" s="1076"/>
      <c r="AZ51" s="1076"/>
      <c r="BA51" s="1062"/>
      <c r="BB51" s="1063"/>
      <c r="BC51" s="1063"/>
      <c r="BD51" s="1063"/>
      <c r="BE51" s="1063"/>
      <c r="BF51" s="1063"/>
      <c r="BG51" s="1063"/>
      <c r="BH51" s="1063"/>
      <c r="BI51" s="1064"/>
    </row>
    <row r="52" spans="1:84" ht="9.4" customHeight="1">
      <c r="A52" s="1084"/>
      <c r="B52" s="1084"/>
      <c r="C52" s="1154"/>
      <c r="D52" s="1165"/>
      <c r="E52" s="1161"/>
      <c r="F52" s="1162"/>
      <c r="G52" s="1163"/>
      <c r="H52" s="1163"/>
      <c r="I52" s="1163"/>
      <c r="J52" s="1163"/>
      <c r="K52" s="1163"/>
      <c r="L52" s="1163"/>
      <c r="M52" s="1163"/>
      <c r="N52" s="1163"/>
      <c r="O52" s="1163"/>
      <c r="P52" s="1160"/>
      <c r="Q52" s="1160"/>
      <c r="R52" s="1160"/>
      <c r="S52" s="1160"/>
      <c r="T52" s="1160"/>
      <c r="U52" s="1164"/>
      <c r="V52" s="1164"/>
      <c r="W52" s="1160"/>
      <c r="X52" s="1160"/>
      <c r="Y52" s="1160"/>
      <c r="Z52" s="1160"/>
      <c r="AA52" s="1163"/>
      <c r="AB52" s="1163"/>
      <c r="AC52" s="1163"/>
      <c r="AD52" s="1160"/>
      <c r="AE52" s="1160"/>
      <c r="AF52" s="1160"/>
      <c r="AG52" s="1167"/>
      <c r="AH52" s="1204"/>
      <c r="AI52" s="1070"/>
      <c r="AJ52" s="1070"/>
      <c r="AK52" s="1070" t="s">
        <v>67</v>
      </c>
      <c r="AL52" s="1070"/>
      <c r="AM52" s="1070"/>
      <c r="AN52" s="1070"/>
      <c r="AO52" s="1070"/>
      <c r="AP52" s="1070"/>
      <c r="AQ52" s="1070"/>
      <c r="AR52" s="1070"/>
      <c r="AS52" s="1068" t="s">
        <v>71</v>
      </c>
      <c r="AT52" s="1202"/>
      <c r="AU52" s="1202"/>
      <c r="AV52" s="1202"/>
      <c r="AW52" s="1202"/>
      <c r="AX52" s="1202"/>
      <c r="AY52" s="1202"/>
      <c r="AZ52" s="1202"/>
      <c r="BA52" s="1065" t="s">
        <v>66</v>
      </c>
      <c r="BB52" s="1065"/>
      <c r="BC52" s="1065"/>
      <c r="BD52" s="1065"/>
      <c r="BE52" s="1065"/>
      <c r="BF52" s="1065"/>
      <c r="BG52" s="1065"/>
      <c r="BH52" s="1065"/>
      <c r="BI52" s="1066"/>
    </row>
    <row r="53" spans="1:84" ht="9.4" customHeight="1">
      <c r="A53" s="1084"/>
      <c r="B53" s="1084"/>
      <c r="C53" s="1154"/>
      <c r="D53" s="1165"/>
      <c r="E53" s="1169"/>
      <c r="F53" s="1166"/>
      <c r="G53" s="1102"/>
      <c r="H53" s="1102"/>
      <c r="I53" s="1102"/>
      <c r="J53" s="1102"/>
      <c r="K53" s="1102"/>
      <c r="L53" s="1102"/>
      <c r="M53" s="1102"/>
      <c r="N53" s="1102"/>
      <c r="O53" s="1102"/>
      <c r="P53" s="1101">
        <f>G53-L53</f>
        <v>0</v>
      </c>
      <c r="Q53" s="1101"/>
      <c r="R53" s="1101"/>
      <c r="S53" s="1101"/>
      <c r="T53" s="1101"/>
      <c r="U53" s="1100"/>
      <c r="V53" s="1100"/>
      <c r="W53" s="1101">
        <f>IF(A2="甲欄",BN53,BS53)</f>
        <v>0</v>
      </c>
      <c r="X53" s="1101"/>
      <c r="Y53" s="1101"/>
      <c r="Z53" s="1101"/>
      <c r="AA53" s="1102"/>
      <c r="AB53" s="1102"/>
      <c r="AC53" s="1102"/>
      <c r="AD53" s="1101">
        <f>W53+AA53</f>
        <v>0</v>
      </c>
      <c r="AE53" s="1101"/>
      <c r="AF53" s="1101"/>
      <c r="AG53" s="1168"/>
      <c r="AH53" s="1204"/>
      <c r="AI53" s="1070"/>
      <c r="AJ53" s="1070"/>
      <c r="AK53" s="1070"/>
      <c r="AL53" s="1070"/>
      <c r="AM53" s="1070"/>
      <c r="AN53" s="1070"/>
      <c r="AO53" s="1070"/>
      <c r="AP53" s="1070"/>
      <c r="AQ53" s="1070"/>
      <c r="AR53" s="1070"/>
      <c r="AS53" s="1068"/>
      <c r="AT53" s="1202"/>
      <c r="AU53" s="1202"/>
      <c r="AV53" s="1202"/>
      <c r="AW53" s="1202"/>
      <c r="AX53" s="1202"/>
      <c r="AY53" s="1202"/>
      <c r="AZ53" s="1202"/>
      <c r="BA53" s="1065"/>
      <c r="BB53" s="1065"/>
      <c r="BC53" s="1065"/>
      <c r="BD53" s="1065"/>
      <c r="BE53" s="1065"/>
      <c r="BF53" s="1065"/>
      <c r="BG53" s="1065"/>
      <c r="BH53" s="1065"/>
      <c r="BI53" s="1066"/>
      <c r="BN53" s="1">
        <f>IF($BO53&lt;=162500,ROUND($BO53*0.05105,-1),IF($BO53&lt;=275000,ROUND($BO53*0.1021-8296,-1),IF($BO53&lt;=579166,ROUND($BO53*0.2042-36374,-1),IF($BO53&lt;=750000,ROUND($BO53*0.23483-54113,-1),IF($BO53&lt;=1500000,ROUND($BO53*0.33693-130688,-1),IF($BO53&lt;=3333333,ROUND($BO53*0.4084-237893,-1),ROUND($BO53*0.45945-408061,-1)))))))</f>
        <v>0</v>
      </c>
      <c r="BO53" s="1">
        <f>IF(P53-BP53-BQ53&lt;=0,0,P53-BP53-BQ53)</f>
        <v>0</v>
      </c>
      <c r="BP53" s="1">
        <f>IF(P53&lt;=135416,45834,IF(P53&lt;=149999,ROUNDUP(P53*0.4-8333,0),IF(P53&lt;=299999,ROUNDUP(P53*0.3+6667,0),IF(P53&lt;=549999,ROUNDUP(P53*0.2+36667,0),IF(P53&lt;=708330,ROUNDUP(P53*0.1+91667,0),162500)))))</f>
        <v>45834</v>
      </c>
      <c r="BQ53" s="1">
        <f>(U53)*31667+IF(P53&lt;=2162499,40000,IF(P53&lt;=2204166,26667,IF(P53&lt;=2245833,13334,0)))</f>
        <v>40000</v>
      </c>
      <c r="BR53" s="1">
        <f>IF(P53&lt;88000,(P53*0.03063),IF(P53&lt;8600000,CE53,IF(P53&lt;1720000,(320900+(P53-86000)*0.4084),672200+(P53-1720000)*0.45945)))</f>
        <v>0</v>
      </c>
      <c r="BS53" s="1">
        <f>IF(BR14&lt;0,0,BR14)</f>
        <v>0</v>
      </c>
      <c r="BT53" s="1">
        <f>IF(P53&lt;=98999,1000,IF(P53&lt;=220999,2000,3000))</f>
        <v>1000</v>
      </c>
      <c r="BU53" s="1">
        <f>IF(BT53=1000,88000,IF(BT53=2000,99000,221000))</f>
        <v>88000</v>
      </c>
      <c r="BV53" s="1">
        <f>IF(P53&lt;1010000,P53-MOD((P53-BU53),BT53),1010000)</f>
        <v>0</v>
      </c>
      <c r="BW53" s="1">
        <f>BV53*1.5</f>
        <v>0</v>
      </c>
      <c r="BX53" s="1">
        <f>IF(BW53&lt;=135416,45834,IF(BW53&lt;=149999,ROUNDUP(BW53*0.4-8333,0),IF(BW53&lt;=299999,ROUNDUP(BW53*0.3+6667,0),IF(BW53&lt;=549999,ROUNDUP(BW53*0.2+36667,0),IF(BW53&lt;=708330,ROUNDUP(BW53*0.1+91667,0),162500)))))</f>
        <v>45834</v>
      </c>
      <c r="BY53" s="1">
        <f>(BW53-BX53-IF(BW53&lt;=2162499,40000,0))</f>
        <v>-85834</v>
      </c>
      <c r="BZ53" s="1">
        <f>IF($BY53&lt;=162500,ROUNDDOWN($BY53*0.05,0),IF($BY53&lt;=275000,ROUNDDOWN($BY53*0.1-8125,0),IF($BY53&lt;=579166,ROUNDDOWN($BY53*0.2-35625,0),IF($BY53&lt;=750000,ROUNDDOWN($BY53*0.23-53000,0),IF($BY53&lt;=1500000,ROUNDDOWN($BY53*0.33-128000,0),ROUNDDOWN($BY53*0.4-233000,0))))))</f>
        <v>-4291</v>
      </c>
      <c r="CA53" s="1">
        <f>BV53*2.5</f>
        <v>0</v>
      </c>
      <c r="CB53" s="1">
        <f>IF(CA53&lt;=135416,45834,IF(CA53&lt;=149999,ROUNDUP(CA53*0.4-8333,0),IF(CA53&lt;=299999,ROUNDUP(CA53*0.3+6667,0),IF(CA53&lt;=549999,ROUNDUP(CA53*0.2+36667,0),IF(CA53&lt;=708330,ROUNDUP(CA53*0.1+91667,0),162500)))))</f>
        <v>45834</v>
      </c>
      <c r="CC53" s="1">
        <f>(CA53-CB53-IF(BW53&lt;=2162499,40000,0))</f>
        <v>-85834</v>
      </c>
      <c r="CD53" s="1">
        <f>IF($CC53&lt;=162500,ROUNDDOWN($CC53*0.05,0),IF($CC53&lt;=275000,ROUNDDOWN($CC53*0.1-8125,0),IF($CC53&lt;=579166,ROUNDDOWN($CC53*0.2-35625,0),IF($CC53&lt;=750000,ROUNDDOWN($CC53*0.23-53000,0),IF($CC53&lt;=1500000,ROUNDDOWN($CC53*0.33-128000,0),ROUNDDOWN($CC53*0.4-233000,0))))))</f>
        <v>-4291</v>
      </c>
      <c r="CE53" s="1">
        <f>ROUND(CD53-BZ53,-2)</f>
        <v>0</v>
      </c>
      <c r="CF53" s="1">
        <f>ROUND(CE53*1.021,-2)</f>
        <v>0</v>
      </c>
    </row>
    <row r="54" spans="1:84" ht="9.4" customHeight="1">
      <c r="A54" s="1084"/>
      <c r="B54" s="1084"/>
      <c r="C54" s="1154"/>
      <c r="D54" s="1165"/>
      <c r="E54" s="1169"/>
      <c r="F54" s="1166"/>
      <c r="G54" s="1102"/>
      <c r="H54" s="1102"/>
      <c r="I54" s="1102"/>
      <c r="J54" s="1102"/>
      <c r="K54" s="1102"/>
      <c r="L54" s="1102"/>
      <c r="M54" s="1102"/>
      <c r="N54" s="1102"/>
      <c r="O54" s="1102"/>
      <c r="P54" s="1101"/>
      <c r="Q54" s="1101"/>
      <c r="R54" s="1101"/>
      <c r="S54" s="1101"/>
      <c r="T54" s="1101"/>
      <c r="U54" s="1100"/>
      <c r="V54" s="1100"/>
      <c r="W54" s="1101"/>
      <c r="X54" s="1101"/>
      <c r="Y54" s="1101"/>
      <c r="Z54" s="1101"/>
      <c r="AA54" s="1102"/>
      <c r="AB54" s="1102"/>
      <c r="AC54" s="1102"/>
      <c r="AD54" s="1101"/>
      <c r="AE54" s="1101"/>
      <c r="AF54" s="1101"/>
      <c r="AG54" s="1168"/>
      <c r="AH54" s="1204"/>
      <c r="AI54" s="1070"/>
      <c r="AJ54" s="1070"/>
      <c r="AK54" s="1070"/>
      <c r="AL54" s="1070"/>
      <c r="AM54" s="1070"/>
      <c r="AN54" s="1070"/>
      <c r="AO54" s="1070"/>
      <c r="AP54" s="1070"/>
      <c r="AQ54" s="1070"/>
      <c r="AR54" s="1070"/>
      <c r="AS54" s="1068"/>
      <c r="AT54" s="1202"/>
      <c r="AU54" s="1202"/>
      <c r="AV54" s="1202"/>
      <c r="AW54" s="1202"/>
      <c r="AX54" s="1202"/>
      <c r="AY54" s="1202"/>
      <c r="AZ54" s="1202"/>
      <c r="BA54" s="1062" t="s">
        <v>62</v>
      </c>
      <c r="BB54" s="1063"/>
      <c r="BC54" s="1063"/>
      <c r="BD54" s="1063"/>
      <c r="BE54" s="1063"/>
      <c r="BF54" s="1063"/>
      <c r="BG54" s="1063"/>
      <c r="BH54" s="1063"/>
      <c r="BI54" s="1064" t="s">
        <v>63</v>
      </c>
    </row>
    <row r="55" spans="1:84" ht="9.4" customHeight="1">
      <c r="A55" s="1084"/>
      <c r="B55" s="1084"/>
      <c r="C55" s="1154"/>
      <c r="D55" s="1165"/>
      <c r="E55" s="1169"/>
      <c r="F55" s="1166"/>
      <c r="G55" s="1102"/>
      <c r="H55" s="1102"/>
      <c r="I55" s="1102"/>
      <c r="J55" s="1102"/>
      <c r="K55" s="1102"/>
      <c r="L55" s="1102"/>
      <c r="M55" s="1102"/>
      <c r="N55" s="1102"/>
      <c r="O55" s="1102"/>
      <c r="P55" s="1101"/>
      <c r="Q55" s="1101"/>
      <c r="R55" s="1101"/>
      <c r="S55" s="1101"/>
      <c r="T55" s="1101"/>
      <c r="U55" s="1100"/>
      <c r="V55" s="1100"/>
      <c r="W55" s="1101"/>
      <c r="X55" s="1101"/>
      <c r="Y55" s="1101"/>
      <c r="Z55" s="1101"/>
      <c r="AA55" s="1102"/>
      <c r="AB55" s="1102"/>
      <c r="AC55" s="1102"/>
      <c r="AD55" s="1101"/>
      <c r="AE55" s="1101"/>
      <c r="AF55" s="1101"/>
      <c r="AG55" s="1168"/>
      <c r="AH55" s="1204"/>
      <c r="AI55" s="1070"/>
      <c r="AJ55" s="1070"/>
      <c r="AK55" s="1069" t="s">
        <v>328</v>
      </c>
      <c r="AL55" s="1070"/>
      <c r="AM55" s="1070"/>
      <c r="AN55" s="1070"/>
      <c r="AO55" s="1070"/>
      <c r="AP55" s="1070"/>
      <c r="AQ55" s="1070"/>
      <c r="AR55" s="1070"/>
      <c r="AS55" s="1070" t="s">
        <v>73</v>
      </c>
      <c r="AT55" s="1202"/>
      <c r="AU55" s="1202"/>
      <c r="AV55" s="1202"/>
      <c r="AW55" s="1202"/>
      <c r="AX55" s="1202"/>
      <c r="AY55" s="1202"/>
      <c r="AZ55" s="1202"/>
      <c r="BA55" s="1062"/>
      <c r="BB55" s="1063"/>
      <c r="BC55" s="1063"/>
      <c r="BD55" s="1063"/>
      <c r="BE55" s="1063"/>
      <c r="BF55" s="1063"/>
      <c r="BG55" s="1063"/>
      <c r="BH55" s="1063"/>
      <c r="BI55" s="1064"/>
    </row>
    <row r="56" spans="1:84" ht="9.4" customHeight="1">
      <c r="A56" s="1084"/>
      <c r="B56" s="1084"/>
      <c r="C56" s="1154"/>
      <c r="D56" s="1165">
        <v>8</v>
      </c>
      <c r="E56" s="1161"/>
      <c r="F56" s="1162"/>
      <c r="G56" s="1163"/>
      <c r="H56" s="1163"/>
      <c r="I56" s="1163"/>
      <c r="J56" s="1163"/>
      <c r="K56" s="1163"/>
      <c r="L56" s="1163"/>
      <c r="M56" s="1163"/>
      <c r="N56" s="1163"/>
      <c r="O56" s="1163"/>
      <c r="P56" s="1160">
        <f>G56-L56</f>
        <v>0</v>
      </c>
      <c r="Q56" s="1160"/>
      <c r="R56" s="1160"/>
      <c r="S56" s="1160"/>
      <c r="T56" s="1160"/>
      <c r="U56" s="1164"/>
      <c r="V56" s="1164"/>
      <c r="W56" s="1160">
        <f>IF(A2="甲欄",BN56,BS56)</f>
        <v>0</v>
      </c>
      <c r="X56" s="1160"/>
      <c r="Y56" s="1160"/>
      <c r="Z56" s="1160"/>
      <c r="AA56" s="1163"/>
      <c r="AB56" s="1163"/>
      <c r="AC56" s="1163"/>
      <c r="AD56" s="1160">
        <f>W56+AA56</f>
        <v>0</v>
      </c>
      <c r="AE56" s="1160"/>
      <c r="AF56" s="1160"/>
      <c r="AG56" s="1167"/>
      <c r="AH56" s="1204"/>
      <c r="AI56" s="1070"/>
      <c r="AJ56" s="1070"/>
      <c r="AK56" s="1070"/>
      <c r="AL56" s="1070"/>
      <c r="AM56" s="1070"/>
      <c r="AN56" s="1070"/>
      <c r="AO56" s="1070"/>
      <c r="AP56" s="1070"/>
      <c r="AQ56" s="1070"/>
      <c r="AR56" s="1070"/>
      <c r="AS56" s="1070"/>
      <c r="AT56" s="1202"/>
      <c r="AU56" s="1202"/>
      <c r="AV56" s="1202"/>
      <c r="AW56" s="1202"/>
      <c r="AX56" s="1202"/>
      <c r="AY56" s="1202"/>
      <c r="AZ56" s="1202"/>
      <c r="BA56" s="1065" t="s">
        <v>316</v>
      </c>
      <c r="BB56" s="1065"/>
      <c r="BC56" s="1065"/>
      <c r="BD56" s="1065"/>
      <c r="BE56" s="1065"/>
      <c r="BF56" s="1065"/>
      <c r="BG56" s="1065"/>
      <c r="BH56" s="1065"/>
      <c r="BI56" s="1066"/>
      <c r="BN56" s="1">
        <f>IF($BO56&lt;=162500,ROUND($BO56*0.05105,-1),IF($BO56&lt;=275000,ROUND($BO56*0.1021-8296,-1),IF($BO56&lt;=579166,ROUND($BO56*0.2042-36374,-1),IF($BO56&lt;=750000,ROUND($BO56*0.23483-54113,-1),IF($BO56&lt;=1500000,ROUND($BO56*0.33693-130688,-1),IF($BO56&lt;=3333333,ROUND($BO56*0.4084-237893,-1),ROUND($BO56*0.45945-408061,-1)))))))</f>
        <v>0</v>
      </c>
      <c r="BO56" s="1">
        <f>IF(P56-BP56-BQ56&lt;=0,0,P56-BP56-BQ56)</f>
        <v>0</v>
      </c>
      <c r="BP56" s="1">
        <f>IF(P56&lt;=135416,45834,IF(P56&lt;=149999,ROUNDUP(P56*0.4-8333,0),IF(P56&lt;=299999,ROUNDUP(P56*0.3+6667,0),IF(P56&lt;=549999,ROUNDUP(P56*0.2+36667,0),IF(P56&lt;=708330,ROUNDUP(P56*0.1+91667,0),162500)))))</f>
        <v>45834</v>
      </c>
      <c r="BQ56" s="1">
        <f>(U56)*31667+IF(P56&lt;=2162499,40000,IF(P56&lt;=2204166,26667,IF(P56&lt;=2245833,13334,0)))</f>
        <v>40000</v>
      </c>
      <c r="BR56" s="1">
        <f>IF(P56&lt;88000,(P56*0.03063),IF(P56&lt;8600000,CE56,IF(P56&lt;1720000,(320900+(P56-86000)*0.4084),672200+(P56-1720000)*0.45945)))</f>
        <v>0</v>
      </c>
      <c r="BS56" s="1">
        <f>IF(BR14&lt;0,0,BR14)</f>
        <v>0</v>
      </c>
      <c r="BT56" s="1">
        <f>IF(P56&lt;=98999,1000,IF(P56&lt;=220999,2000,3000))</f>
        <v>1000</v>
      </c>
      <c r="BU56" s="1">
        <f>IF(BT56=1000,88000,IF(BT56=2000,99000,221000))</f>
        <v>88000</v>
      </c>
      <c r="BV56" s="1">
        <f>IF(P56&lt;1010000,P56-MOD((P56-BU56),BT56),1010000)</f>
        <v>0</v>
      </c>
      <c r="BW56" s="1">
        <f>BV56*1.5</f>
        <v>0</v>
      </c>
      <c r="BX56" s="1">
        <f>IF(BW56&lt;=135416,45834,IF(BW56&lt;=149999,ROUNDUP(BW56*0.4-8333,0),IF(BW56&lt;=299999,ROUNDUP(BW56*0.3+6667,0),IF(BW56&lt;=549999,ROUNDUP(BW56*0.2+36667,0),IF(BW56&lt;=708330,ROUNDUP(BW56*0.1+91667,0),162500)))))</f>
        <v>45834</v>
      </c>
      <c r="BY56" s="1">
        <f>(BW56-BX56-IF(BW56&lt;=2162499,40000,0))</f>
        <v>-85834</v>
      </c>
      <c r="BZ56" s="1">
        <f>IF($BY56&lt;=162500,ROUNDDOWN($BY56*0.05,0),IF($BY56&lt;=275000,ROUNDDOWN($BY56*0.1-8125,0),IF($BY56&lt;=579166,ROUNDDOWN($BY56*0.2-35625,0),IF($BY56&lt;=750000,ROUNDDOWN($BY56*0.23-53000,0),IF($BY56&lt;=1500000,ROUNDDOWN($BY56*0.33-128000,0),ROUNDDOWN($BY56*0.4-233000,0))))))</f>
        <v>-4291</v>
      </c>
      <c r="CA56" s="1">
        <f>BV56*2.5</f>
        <v>0</v>
      </c>
      <c r="CB56" s="1">
        <f>IF(CA56&lt;=135416,45834,IF(CA56&lt;=149999,ROUNDUP(CA56*0.4-8333,0),IF(CA56&lt;=299999,ROUNDUP(CA56*0.3+6667,0),IF(CA56&lt;=549999,ROUNDUP(CA56*0.2+36667,0),IF(CA56&lt;=708330,ROUNDUP(CA56*0.1+91667,0),162500)))))</f>
        <v>45834</v>
      </c>
      <c r="CC56" s="1">
        <f>(CA56-CB56-IF(BW56&lt;=2162499,40000,0))</f>
        <v>-85834</v>
      </c>
      <c r="CD56" s="1">
        <f>IF($CC56&lt;=162500,ROUNDDOWN($CC56*0.05,0),IF($CC56&lt;=275000,ROUNDDOWN($CC56*0.1-8125,0),IF($CC56&lt;=579166,ROUNDDOWN($CC56*0.2-35625,0),IF($CC56&lt;=750000,ROUNDDOWN($CC56*0.23-53000,0),IF($CC56&lt;=1500000,ROUNDDOWN($CC56*0.33-128000,0),ROUNDDOWN($CC56*0.4-233000,0))))))</f>
        <v>-4291</v>
      </c>
      <c r="CE56" s="1">
        <f>ROUND(CD56-BZ56,-2)</f>
        <v>0</v>
      </c>
      <c r="CF56" s="1">
        <f>ROUND(CE56*1.021,-2)</f>
        <v>0</v>
      </c>
    </row>
    <row r="57" spans="1:84" ht="9.4" customHeight="1">
      <c r="A57" s="1084"/>
      <c r="B57" s="1084"/>
      <c r="C57" s="1154"/>
      <c r="D57" s="1165"/>
      <c r="E57" s="1161"/>
      <c r="F57" s="1162"/>
      <c r="G57" s="1163"/>
      <c r="H57" s="1163"/>
      <c r="I57" s="1163"/>
      <c r="J57" s="1163"/>
      <c r="K57" s="1163"/>
      <c r="L57" s="1163"/>
      <c r="M57" s="1163"/>
      <c r="N57" s="1163"/>
      <c r="O57" s="1163"/>
      <c r="P57" s="1160"/>
      <c r="Q57" s="1160"/>
      <c r="R57" s="1160"/>
      <c r="S57" s="1160"/>
      <c r="T57" s="1160"/>
      <c r="U57" s="1164"/>
      <c r="V57" s="1164"/>
      <c r="W57" s="1160"/>
      <c r="X57" s="1160"/>
      <c r="Y57" s="1160"/>
      <c r="Z57" s="1160"/>
      <c r="AA57" s="1163"/>
      <c r="AB57" s="1163"/>
      <c r="AC57" s="1163"/>
      <c r="AD57" s="1160"/>
      <c r="AE57" s="1160"/>
      <c r="AF57" s="1160"/>
      <c r="AG57" s="1167"/>
      <c r="AH57" s="1204"/>
      <c r="AI57" s="1070"/>
      <c r="AJ57" s="1070"/>
      <c r="AK57" s="1070"/>
      <c r="AL57" s="1070"/>
      <c r="AM57" s="1070"/>
      <c r="AN57" s="1070"/>
      <c r="AO57" s="1070"/>
      <c r="AP57" s="1070"/>
      <c r="AQ57" s="1070"/>
      <c r="AR57" s="1070"/>
      <c r="AS57" s="1070"/>
      <c r="AT57" s="1202"/>
      <c r="AU57" s="1202"/>
      <c r="AV57" s="1202"/>
      <c r="AW57" s="1202"/>
      <c r="AX57" s="1202"/>
      <c r="AY57" s="1202"/>
      <c r="AZ57" s="1202"/>
      <c r="BA57" s="1065"/>
      <c r="BB57" s="1065"/>
      <c r="BC57" s="1065"/>
      <c r="BD57" s="1065"/>
      <c r="BE57" s="1065"/>
      <c r="BF57" s="1065"/>
      <c r="BG57" s="1065"/>
      <c r="BH57" s="1065"/>
      <c r="BI57" s="1066"/>
    </row>
    <row r="58" spans="1:84" ht="9.4" customHeight="1">
      <c r="A58" s="1084"/>
      <c r="B58" s="1084"/>
      <c r="C58" s="1154"/>
      <c r="D58" s="1165"/>
      <c r="E58" s="1161"/>
      <c r="F58" s="1162"/>
      <c r="G58" s="1163"/>
      <c r="H58" s="1163"/>
      <c r="I58" s="1163"/>
      <c r="J58" s="1163"/>
      <c r="K58" s="1163"/>
      <c r="L58" s="1163"/>
      <c r="M58" s="1163"/>
      <c r="N58" s="1163"/>
      <c r="O58" s="1163"/>
      <c r="P58" s="1160"/>
      <c r="Q58" s="1160"/>
      <c r="R58" s="1160"/>
      <c r="S58" s="1160"/>
      <c r="T58" s="1160"/>
      <c r="U58" s="1164"/>
      <c r="V58" s="1164"/>
      <c r="W58" s="1160"/>
      <c r="X58" s="1160"/>
      <c r="Y58" s="1160"/>
      <c r="Z58" s="1160"/>
      <c r="AA58" s="1163"/>
      <c r="AB58" s="1163"/>
      <c r="AC58" s="1163"/>
      <c r="AD58" s="1160"/>
      <c r="AE58" s="1160"/>
      <c r="AF58" s="1160"/>
      <c r="AG58" s="1167"/>
      <c r="AH58" s="1204"/>
      <c r="AI58" s="1070" t="s">
        <v>70</v>
      </c>
      <c r="AJ58" s="1070"/>
      <c r="AK58" s="1070"/>
      <c r="AL58" s="1070"/>
      <c r="AM58" s="1070"/>
      <c r="AN58" s="1070"/>
      <c r="AO58" s="1070"/>
      <c r="AP58" s="1070"/>
      <c r="AQ58" s="1070"/>
      <c r="AR58" s="1070"/>
      <c r="AS58" s="1070" t="s">
        <v>74</v>
      </c>
      <c r="AT58" s="1075"/>
      <c r="AU58" s="1075"/>
      <c r="AV58" s="1075"/>
      <c r="AW58" s="1075"/>
      <c r="AX58" s="1075"/>
      <c r="AY58" s="1075"/>
      <c r="AZ58" s="1075"/>
      <c r="BA58" s="1065"/>
      <c r="BB58" s="1065"/>
      <c r="BC58" s="1065"/>
      <c r="BD58" s="1065"/>
      <c r="BE58" s="1065"/>
      <c r="BF58" s="1065"/>
      <c r="BG58" s="1065"/>
      <c r="BH58" s="1065"/>
      <c r="BI58" s="1066"/>
    </row>
    <row r="59" spans="1:84" ht="9.4" customHeight="1">
      <c r="A59" s="1084"/>
      <c r="B59" s="1084"/>
      <c r="C59" s="1154"/>
      <c r="D59" s="1165"/>
      <c r="E59" s="1169"/>
      <c r="F59" s="1166"/>
      <c r="G59" s="1102"/>
      <c r="H59" s="1102"/>
      <c r="I59" s="1102"/>
      <c r="J59" s="1102"/>
      <c r="K59" s="1102"/>
      <c r="L59" s="1102"/>
      <c r="M59" s="1102"/>
      <c r="N59" s="1102"/>
      <c r="O59" s="1102"/>
      <c r="P59" s="1101">
        <f>G59-L59</f>
        <v>0</v>
      </c>
      <c r="Q59" s="1101"/>
      <c r="R59" s="1101"/>
      <c r="S59" s="1101"/>
      <c r="T59" s="1101"/>
      <c r="U59" s="1100"/>
      <c r="V59" s="1100"/>
      <c r="W59" s="1101">
        <f>IF(A2="甲欄",BN59,BS59)</f>
        <v>0</v>
      </c>
      <c r="X59" s="1101"/>
      <c r="Y59" s="1101"/>
      <c r="Z59" s="1101"/>
      <c r="AA59" s="1102"/>
      <c r="AB59" s="1102"/>
      <c r="AC59" s="1102"/>
      <c r="AD59" s="1101">
        <f>W59+AA59</f>
        <v>0</v>
      </c>
      <c r="AE59" s="1101"/>
      <c r="AF59" s="1101"/>
      <c r="AG59" s="1168"/>
      <c r="AH59" s="1204"/>
      <c r="AI59" s="1070"/>
      <c r="AJ59" s="1070"/>
      <c r="AK59" s="1070"/>
      <c r="AL59" s="1070"/>
      <c r="AM59" s="1070"/>
      <c r="AN59" s="1070"/>
      <c r="AO59" s="1070"/>
      <c r="AP59" s="1070"/>
      <c r="AQ59" s="1070"/>
      <c r="AR59" s="1070"/>
      <c r="AS59" s="1070"/>
      <c r="AT59" s="1075"/>
      <c r="AU59" s="1075"/>
      <c r="AV59" s="1075"/>
      <c r="AW59" s="1075"/>
      <c r="AX59" s="1075"/>
      <c r="AY59" s="1075"/>
      <c r="AZ59" s="1075"/>
      <c r="BA59" s="1062" t="s">
        <v>62</v>
      </c>
      <c r="BB59" s="1063"/>
      <c r="BC59" s="1063"/>
      <c r="BD59" s="1063"/>
      <c r="BE59" s="1063"/>
      <c r="BF59" s="1063"/>
      <c r="BG59" s="1063"/>
      <c r="BH59" s="1063"/>
      <c r="BI59" s="1064" t="s">
        <v>63</v>
      </c>
      <c r="BN59" s="1">
        <f>IF($BO59&lt;=162500,ROUND($BO59*0.05105,-1),IF($BO59&lt;=275000,ROUND($BO59*0.1021-8296,-1),IF($BO59&lt;=579166,ROUND($BO59*0.2042-36374,-1),IF($BO59&lt;=750000,ROUND($BO59*0.23483-54113,-1),IF($BO59&lt;=1500000,ROUND($BO59*0.33693-130688,-1),IF($BO59&lt;=3333333,ROUND($BO59*0.4084-237893,-1),ROUND($BO59*0.45945-408061,-1)))))))</f>
        <v>0</v>
      </c>
      <c r="BO59" s="1">
        <f>IF(P59-BP59-BQ59&lt;=0,0,P59-BP59-BQ59)</f>
        <v>0</v>
      </c>
      <c r="BP59" s="1">
        <f>IF(P59&lt;=135416,45834,IF(P59&lt;=149999,ROUNDUP(P59*0.4-8333,0),IF(P59&lt;=299999,ROUNDUP(P59*0.3+6667,0),IF(P59&lt;=549999,ROUNDUP(P59*0.2+36667,0),IF(P59&lt;=708330,ROUNDUP(P59*0.1+91667,0),162500)))))</f>
        <v>45834</v>
      </c>
      <c r="BQ59" s="1">
        <f>(U59)*31667+IF(P59&lt;=2162499,40000,IF(P59&lt;=2204166,26667,IF(P59&lt;=2245833,13334,0)))</f>
        <v>40000</v>
      </c>
      <c r="BR59" s="1">
        <f>IF(P59&lt;88000,(P59*0.03063),IF(P59&lt;8600000,CE59,IF(P59&lt;1720000,(320900+(P59-86000)*0.4084),672200+(P59-1720000)*0.45945)))</f>
        <v>0</v>
      </c>
      <c r="BS59" s="1">
        <f>IF(BR14&lt;0,0,BR14)</f>
        <v>0</v>
      </c>
      <c r="BT59" s="1">
        <f>IF(P59&lt;=98999,1000,IF(P59&lt;=220999,2000,3000))</f>
        <v>1000</v>
      </c>
      <c r="BU59" s="1">
        <f>IF(BT59=1000,88000,IF(BT59=2000,99000,221000))</f>
        <v>88000</v>
      </c>
      <c r="BV59" s="1">
        <f>IF(P59&lt;1010000,P59-MOD((P59-BU59),BT59),1010000)</f>
        <v>0</v>
      </c>
      <c r="BW59" s="1">
        <f>BV59*1.5</f>
        <v>0</v>
      </c>
      <c r="BX59" s="1">
        <f>IF(BW59&lt;=135416,45834,IF(BW59&lt;=149999,ROUNDUP(BW59*0.4-8333,0),IF(BW59&lt;=299999,ROUNDUP(BW59*0.3+6667,0),IF(BW59&lt;=549999,ROUNDUP(BW59*0.2+36667,0),IF(BW59&lt;=708330,ROUNDUP(BW59*0.1+91667,0),162500)))))</f>
        <v>45834</v>
      </c>
      <c r="BY59" s="1">
        <f>(BW59-BX59-IF(BW59&lt;=2162499,40000,0))</f>
        <v>-85834</v>
      </c>
      <c r="BZ59" s="1">
        <f>IF($BY59&lt;=162500,ROUNDDOWN($BY59*0.05,0),IF($BY59&lt;=275000,ROUNDDOWN($BY59*0.1-8125,0),IF($BY59&lt;=579166,ROUNDDOWN($BY59*0.2-35625,0),IF($BY59&lt;=750000,ROUNDDOWN($BY59*0.23-53000,0),IF($BY59&lt;=1500000,ROUNDDOWN($BY59*0.33-128000,0),ROUNDDOWN($BY59*0.4-233000,0))))))</f>
        <v>-4291</v>
      </c>
      <c r="CA59" s="1">
        <f>BV59*2.5</f>
        <v>0</v>
      </c>
      <c r="CB59" s="1">
        <f>IF(CA59&lt;=135416,45834,IF(CA59&lt;=149999,ROUNDUP(CA59*0.4-8333,0),IF(CA59&lt;=299999,ROUNDUP(CA59*0.3+6667,0),IF(CA59&lt;=549999,ROUNDUP(CA59*0.2+36667,0),IF(CA59&lt;=708330,ROUNDUP(CA59*0.1+91667,0),162500)))))</f>
        <v>45834</v>
      </c>
      <c r="CC59" s="1">
        <f>(CA59-CB59-IF(BW59&lt;=2162499,40000,0))</f>
        <v>-85834</v>
      </c>
      <c r="CD59" s="1">
        <f>IF($CC59&lt;=162500,ROUNDDOWN($CC59*0.05,0),IF($CC59&lt;=275000,ROUNDDOWN($CC59*0.1-8125,0),IF($CC59&lt;=579166,ROUNDDOWN($CC59*0.2-35625,0),IF($CC59&lt;=750000,ROUNDDOWN($CC59*0.23-53000,0),IF($CC59&lt;=1500000,ROUNDDOWN($CC59*0.33-128000,0),ROUNDDOWN($CC59*0.4-233000,0))))))</f>
        <v>-4291</v>
      </c>
      <c r="CE59" s="1">
        <f>ROUND(CD59-BZ59,-2)</f>
        <v>0</v>
      </c>
      <c r="CF59" s="1">
        <f>ROUND(CE59*1.021,-2)</f>
        <v>0</v>
      </c>
    </row>
    <row r="60" spans="1:84" ht="9.4" customHeight="1">
      <c r="A60" s="1084"/>
      <c r="B60" s="1084"/>
      <c r="C60" s="1154"/>
      <c r="D60" s="1165"/>
      <c r="E60" s="1169"/>
      <c r="F60" s="1166"/>
      <c r="G60" s="1102"/>
      <c r="H60" s="1102"/>
      <c r="I60" s="1102"/>
      <c r="J60" s="1102"/>
      <c r="K60" s="1102"/>
      <c r="L60" s="1102"/>
      <c r="M60" s="1102"/>
      <c r="N60" s="1102"/>
      <c r="O60" s="1102"/>
      <c r="P60" s="1101"/>
      <c r="Q60" s="1101"/>
      <c r="R60" s="1101"/>
      <c r="S60" s="1101"/>
      <c r="T60" s="1101"/>
      <c r="U60" s="1100"/>
      <c r="V60" s="1100"/>
      <c r="W60" s="1101"/>
      <c r="X60" s="1101"/>
      <c r="Y60" s="1101"/>
      <c r="Z60" s="1101"/>
      <c r="AA60" s="1102"/>
      <c r="AB60" s="1102"/>
      <c r="AC60" s="1102"/>
      <c r="AD60" s="1101"/>
      <c r="AE60" s="1101"/>
      <c r="AF60" s="1101"/>
      <c r="AG60" s="1168"/>
      <c r="AH60" s="1204"/>
      <c r="AI60" s="1070" t="s">
        <v>72</v>
      </c>
      <c r="AJ60" s="1070"/>
      <c r="AK60" s="1070"/>
      <c r="AL60" s="1070"/>
      <c r="AM60" s="1070"/>
      <c r="AN60" s="1070"/>
      <c r="AO60" s="1070"/>
      <c r="AP60" s="1070"/>
      <c r="AQ60" s="1070"/>
      <c r="AR60" s="1070"/>
      <c r="AS60" s="1070" t="s">
        <v>75</v>
      </c>
      <c r="AT60" s="1075"/>
      <c r="AU60" s="1075"/>
      <c r="AV60" s="1075"/>
      <c r="AW60" s="1075"/>
      <c r="AX60" s="1075"/>
      <c r="AY60" s="1075"/>
      <c r="AZ60" s="1075"/>
      <c r="BA60" s="1062"/>
      <c r="BB60" s="1063"/>
      <c r="BC60" s="1063"/>
      <c r="BD60" s="1063"/>
      <c r="BE60" s="1063"/>
      <c r="BF60" s="1063"/>
      <c r="BG60" s="1063"/>
      <c r="BH60" s="1063"/>
      <c r="BI60" s="1064"/>
    </row>
    <row r="61" spans="1:84" ht="9.4" customHeight="1">
      <c r="A61" s="1084"/>
      <c r="B61" s="1084"/>
      <c r="C61" s="1154"/>
      <c r="D61" s="1165"/>
      <c r="E61" s="1169"/>
      <c r="F61" s="1166"/>
      <c r="G61" s="1102"/>
      <c r="H61" s="1102"/>
      <c r="I61" s="1102"/>
      <c r="J61" s="1102"/>
      <c r="K61" s="1102"/>
      <c r="L61" s="1102"/>
      <c r="M61" s="1102"/>
      <c r="N61" s="1102"/>
      <c r="O61" s="1102"/>
      <c r="P61" s="1101"/>
      <c r="Q61" s="1101"/>
      <c r="R61" s="1101"/>
      <c r="S61" s="1101"/>
      <c r="T61" s="1101"/>
      <c r="U61" s="1100"/>
      <c r="V61" s="1100"/>
      <c r="W61" s="1101"/>
      <c r="X61" s="1101"/>
      <c r="Y61" s="1101"/>
      <c r="Z61" s="1101"/>
      <c r="AA61" s="1102"/>
      <c r="AB61" s="1102"/>
      <c r="AC61" s="1102"/>
      <c r="AD61" s="1101"/>
      <c r="AE61" s="1101"/>
      <c r="AF61" s="1101"/>
      <c r="AG61" s="1168"/>
      <c r="AH61" s="1204"/>
      <c r="AI61" s="1070"/>
      <c r="AJ61" s="1070"/>
      <c r="AK61" s="1070"/>
      <c r="AL61" s="1070"/>
      <c r="AM61" s="1070"/>
      <c r="AN61" s="1070"/>
      <c r="AO61" s="1070"/>
      <c r="AP61" s="1070"/>
      <c r="AQ61" s="1070"/>
      <c r="AR61" s="1070"/>
      <c r="AS61" s="1070"/>
      <c r="AT61" s="1075"/>
      <c r="AU61" s="1075"/>
      <c r="AV61" s="1075"/>
      <c r="AW61" s="1075"/>
      <c r="AX61" s="1075"/>
      <c r="AY61" s="1075"/>
      <c r="AZ61" s="1075"/>
      <c r="BA61" s="1065" t="s">
        <v>317</v>
      </c>
      <c r="BB61" s="1065"/>
      <c r="BC61" s="1065"/>
      <c r="BD61" s="1065"/>
      <c r="BE61" s="1065"/>
      <c r="BF61" s="1065"/>
      <c r="BG61" s="1065"/>
      <c r="BH61" s="1065"/>
      <c r="BI61" s="1066"/>
    </row>
    <row r="62" spans="1:84" ht="9.4" customHeight="1">
      <c r="A62" s="1084"/>
      <c r="B62" s="1084"/>
      <c r="C62" s="1154"/>
      <c r="D62" s="1165">
        <v>9</v>
      </c>
      <c r="E62" s="1161"/>
      <c r="F62" s="1162"/>
      <c r="G62" s="1163"/>
      <c r="H62" s="1163"/>
      <c r="I62" s="1163"/>
      <c r="J62" s="1163"/>
      <c r="K62" s="1163"/>
      <c r="L62" s="1163"/>
      <c r="M62" s="1163"/>
      <c r="N62" s="1163"/>
      <c r="O62" s="1163"/>
      <c r="P62" s="1160">
        <f>G62-L62</f>
        <v>0</v>
      </c>
      <c r="Q62" s="1160"/>
      <c r="R62" s="1160"/>
      <c r="S62" s="1160"/>
      <c r="T62" s="1160"/>
      <c r="U62" s="1164"/>
      <c r="V62" s="1164"/>
      <c r="W62" s="1160">
        <f>IF(A2="甲欄",BN62,BS62)</f>
        <v>0</v>
      </c>
      <c r="X62" s="1160"/>
      <c r="Y62" s="1160"/>
      <c r="Z62" s="1160"/>
      <c r="AA62" s="1163"/>
      <c r="AB62" s="1163"/>
      <c r="AC62" s="1163"/>
      <c r="AD62" s="1160">
        <f>W62+AA62</f>
        <v>0</v>
      </c>
      <c r="AE62" s="1160"/>
      <c r="AF62" s="1160"/>
      <c r="AG62" s="1167"/>
      <c r="AH62" s="1204"/>
      <c r="AI62" s="1070" t="s">
        <v>318</v>
      </c>
      <c r="AJ62" s="1070"/>
      <c r="AK62" s="1070"/>
      <c r="AL62" s="1070"/>
      <c r="AM62" s="1070"/>
      <c r="AN62" s="1070"/>
      <c r="AO62" s="1070"/>
      <c r="AP62" s="1070"/>
      <c r="AQ62" s="1070"/>
      <c r="AR62" s="1070"/>
      <c r="AS62" s="1068" t="s">
        <v>76</v>
      </c>
      <c r="AT62" s="1075"/>
      <c r="AU62" s="1075"/>
      <c r="AV62" s="1075"/>
      <c r="AW62" s="1075"/>
      <c r="AX62" s="1075"/>
      <c r="AY62" s="1075"/>
      <c r="AZ62" s="1075"/>
      <c r="BA62" s="1065"/>
      <c r="BB62" s="1065"/>
      <c r="BC62" s="1065"/>
      <c r="BD62" s="1065"/>
      <c r="BE62" s="1065"/>
      <c r="BF62" s="1065"/>
      <c r="BG62" s="1065"/>
      <c r="BH62" s="1065"/>
      <c r="BI62" s="1066"/>
      <c r="BN62" s="1">
        <f>IF($BO62&lt;=162500,ROUND($BO62*0.05105,-1),IF($BO62&lt;=275000,ROUND($BO62*0.1021-8296,-1),IF($BO62&lt;=579166,ROUND($BO62*0.2042-36374,-1),IF($BO62&lt;=750000,ROUND($BO62*0.23483-54113,-1),IF($BO62&lt;=1500000,ROUND($BO62*0.33693-130688,-1),IF($BO62&lt;=3333333,ROUND($BO62*0.4084-237893,-1),ROUND($BO62*0.45945-408061,-1)))))))</f>
        <v>0</v>
      </c>
      <c r="BO62" s="1">
        <f>IF(P62-BP62-BQ62&lt;=0,0,P62-BP62-BQ62)</f>
        <v>0</v>
      </c>
      <c r="BP62" s="1">
        <f>IF(P62&lt;=135416,45834,IF(P62&lt;=149999,ROUNDUP(P62*0.4-8333,0),IF(P62&lt;=299999,ROUNDUP(P62*0.3+6667,0),IF(P62&lt;=549999,ROUNDUP(P62*0.2+36667,0),IF(P62&lt;=708330,ROUNDUP(P62*0.1+91667,0),162500)))))</f>
        <v>45834</v>
      </c>
      <c r="BQ62" s="1">
        <f>(U62)*31667+IF(P62&lt;=2162499,40000,IF(P62&lt;=2204166,26667,IF(P62&lt;=2245833,13334,0)))</f>
        <v>40000</v>
      </c>
      <c r="BR62" s="1">
        <f>IF(P62&lt;88000,(P62*0.03063),IF(P62&lt;8600000,CE62,IF(P62&lt;1720000,(320900+(P62-86000)*0.4084),672200+(P62-1720000)*0.45945)))</f>
        <v>0</v>
      </c>
      <c r="BS62" s="1">
        <f>IF(BR14&lt;0,0,BR14)</f>
        <v>0</v>
      </c>
      <c r="BT62" s="1">
        <f>IF(P62&lt;=98999,1000,IF(P62&lt;=220999,2000,3000))</f>
        <v>1000</v>
      </c>
      <c r="BU62" s="1">
        <f>IF(BT62=1000,88000,IF(BT62=2000,99000,221000))</f>
        <v>88000</v>
      </c>
      <c r="BV62" s="1">
        <f>IF(P62&lt;1010000,P62-MOD((P62-BU62),BT62),1010000)</f>
        <v>0</v>
      </c>
      <c r="BW62" s="1">
        <f>BV62*1.5</f>
        <v>0</v>
      </c>
      <c r="BX62" s="1">
        <f>IF(BW62&lt;=135416,45834,IF(BW62&lt;=149999,ROUNDUP(BW62*0.4-8333,0),IF(BW62&lt;=299999,ROUNDUP(BW62*0.3+6667,0),IF(BW62&lt;=549999,ROUNDUP(BW62*0.2+36667,0),IF(BW62&lt;=708330,ROUNDUP(BW62*0.1+91667,0),162500)))))</f>
        <v>45834</v>
      </c>
      <c r="BY62" s="1">
        <f>(BW62-BX62-IF(BW62&lt;=2162499,40000,0))</f>
        <v>-85834</v>
      </c>
      <c r="BZ62" s="1">
        <f>IF($BY62&lt;=162500,ROUNDDOWN($BY62*0.05,0),IF($BY62&lt;=275000,ROUNDDOWN($BY62*0.1-8125,0),IF($BY62&lt;=579166,ROUNDDOWN($BY62*0.2-35625,0),IF($BY62&lt;=750000,ROUNDDOWN($BY62*0.23-53000,0),IF($BY62&lt;=1500000,ROUNDDOWN($BY62*0.33-128000,0),ROUNDDOWN($BY62*0.4-233000,0))))))</f>
        <v>-4291</v>
      </c>
      <c r="CA62" s="1">
        <f>BV62*2.5</f>
        <v>0</v>
      </c>
      <c r="CB62" s="1">
        <f>IF(CA62&lt;=135416,45834,IF(CA62&lt;=149999,ROUNDUP(CA62*0.4-8333,0),IF(CA62&lt;=299999,ROUNDUP(CA62*0.3+6667,0),IF(CA62&lt;=549999,ROUNDUP(CA62*0.2+36667,0),IF(CA62&lt;=708330,ROUNDUP(CA62*0.1+91667,0),162500)))))</f>
        <v>45834</v>
      </c>
      <c r="CC62" s="1">
        <f>(CA62-CB62-IF(BW62&lt;=2162499,40000,0))</f>
        <v>-85834</v>
      </c>
      <c r="CD62" s="1">
        <f>IF($CC62&lt;=162500,ROUNDDOWN($CC62*0.05,0),IF($CC62&lt;=275000,ROUNDDOWN($CC62*0.1-8125,0),IF($CC62&lt;=579166,ROUNDDOWN($CC62*0.2-35625,0),IF($CC62&lt;=750000,ROUNDDOWN($CC62*0.23-53000,0),IF($CC62&lt;=1500000,ROUNDDOWN($CC62*0.33-128000,0),ROUNDDOWN($CC62*0.4-233000,0))))))</f>
        <v>-4291</v>
      </c>
      <c r="CE62" s="1">
        <f>ROUND(CD62-BZ62,-2)</f>
        <v>0</v>
      </c>
      <c r="CF62" s="1">
        <f>ROUND(CE62*1.021,-2)</f>
        <v>0</v>
      </c>
    </row>
    <row r="63" spans="1:84" ht="9.4" customHeight="1">
      <c r="A63" s="1084"/>
      <c r="B63" s="1084"/>
      <c r="C63" s="1154"/>
      <c r="D63" s="1165"/>
      <c r="E63" s="1161"/>
      <c r="F63" s="1162"/>
      <c r="G63" s="1163"/>
      <c r="H63" s="1163"/>
      <c r="I63" s="1163"/>
      <c r="J63" s="1163"/>
      <c r="K63" s="1163"/>
      <c r="L63" s="1163"/>
      <c r="M63" s="1163"/>
      <c r="N63" s="1163"/>
      <c r="O63" s="1163"/>
      <c r="P63" s="1160"/>
      <c r="Q63" s="1160"/>
      <c r="R63" s="1160"/>
      <c r="S63" s="1160"/>
      <c r="T63" s="1160"/>
      <c r="U63" s="1164"/>
      <c r="V63" s="1164"/>
      <c r="W63" s="1160"/>
      <c r="X63" s="1160"/>
      <c r="Y63" s="1160"/>
      <c r="Z63" s="1160"/>
      <c r="AA63" s="1163"/>
      <c r="AB63" s="1163"/>
      <c r="AC63" s="1163"/>
      <c r="AD63" s="1160"/>
      <c r="AE63" s="1160"/>
      <c r="AF63" s="1160"/>
      <c r="AG63" s="1167"/>
      <c r="AH63" s="1204"/>
      <c r="AI63" s="1070"/>
      <c r="AJ63" s="1070"/>
      <c r="AK63" s="1070"/>
      <c r="AL63" s="1070"/>
      <c r="AM63" s="1070"/>
      <c r="AN63" s="1070"/>
      <c r="AO63" s="1070"/>
      <c r="AP63" s="1070"/>
      <c r="AQ63" s="1070"/>
      <c r="AR63" s="1070"/>
      <c r="AS63" s="1068"/>
      <c r="AT63" s="1075"/>
      <c r="AU63" s="1075"/>
      <c r="AV63" s="1075"/>
      <c r="AW63" s="1075"/>
      <c r="AX63" s="1075"/>
      <c r="AY63" s="1075"/>
      <c r="AZ63" s="1075"/>
      <c r="BA63" s="1065"/>
      <c r="BB63" s="1065"/>
      <c r="BC63" s="1065"/>
      <c r="BD63" s="1065"/>
      <c r="BE63" s="1065"/>
      <c r="BF63" s="1065"/>
      <c r="BG63" s="1065"/>
      <c r="BH63" s="1065"/>
      <c r="BI63" s="1066"/>
    </row>
    <row r="64" spans="1:84" ht="9.4" customHeight="1">
      <c r="A64" s="1084"/>
      <c r="B64" s="1084"/>
      <c r="C64" s="1154"/>
      <c r="D64" s="1165"/>
      <c r="E64" s="1161"/>
      <c r="F64" s="1162"/>
      <c r="G64" s="1163"/>
      <c r="H64" s="1163"/>
      <c r="I64" s="1163"/>
      <c r="J64" s="1163"/>
      <c r="K64" s="1163"/>
      <c r="L64" s="1163"/>
      <c r="M64" s="1163"/>
      <c r="N64" s="1163"/>
      <c r="O64" s="1163"/>
      <c r="P64" s="1160"/>
      <c r="Q64" s="1160"/>
      <c r="R64" s="1160"/>
      <c r="S64" s="1160"/>
      <c r="T64" s="1160"/>
      <c r="U64" s="1164"/>
      <c r="V64" s="1164"/>
      <c r="W64" s="1160"/>
      <c r="X64" s="1160"/>
      <c r="Y64" s="1160"/>
      <c r="Z64" s="1160"/>
      <c r="AA64" s="1163"/>
      <c r="AB64" s="1163"/>
      <c r="AC64" s="1163"/>
      <c r="AD64" s="1160"/>
      <c r="AE64" s="1160"/>
      <c r="AF64" s="1160"/>
      <c r="AG64" s="1167"/>
      <c r="AH64" s="1204"/>
      <c r="AI64" s="1070" t="s">
        <v>319</v>
      </c>
      <c r="AJ64" s="1070"/>
      <c r="AK64" s="1070"/>
      <c r="AL64" s="1070"/>
      <c r="AM64" s="1070"/>
      <c r="AN64" s="1070"/>
      <c r="AO64" s="1070"/>
      <c r="AP64" s="1070"/>
      <c r="AQ64" s="1070"/>
      <c r="AR64" s="1070"/>
      <c r="AS64" s="1070" t="s">
        <v>77</v>
      </c>
      <c r="AT64" s="1202"/>
      <c r="AU64" s="1202"/>
      <c r="AV64" s="1202"/>
      <c r="AW64" s="1202"/>
      <c r="AX64" s="1202"/>
      <c r="AY64" s="1202"/>
      <c r="AZ64" s="1202"/>
      <c r="BA64" s="1062" t="s">
        <v>62</v>
      </c>
      <c r="BB64" s="1063"/>
      <c r="BC64" s="1063"/>
      <c r="BD64" s="1063"/>
      <c r="BE64" s="1063"/>
      <c r="BF64" s="1063"/>
      <c r="BG64" s="1063"/>
      <c r="BH64" s="1063"/>
      <c r="BI64" s="1064" t="s">
        <v>63</v>
      </c>
    </row>
    <row r="65" spans="1:84" ht="9.4" customHeight="1">
      <c r="A65" s="1084"/>
      <c r="B65" s="1084"/>
      <c r="C65" s="1154"/>
      <c r="D65" s="1165"/>
      <c r="E65" s="1169"/>
      <c r="F65" s="1166"/>
      <c r="G65" s="1102"/>
      <c r="H65" s="1102"/>
      <c r="I65" s="1102"/>
      <c r="J65" s="1102"/>
      <c r="K65" s="1102"/>
      <c r="L65" s="1102"/>
      <c r="M65" s="1102"/>
      <c r="N65" s="1102"/>
      <c r="O65" s="1102"/>
      <c r="P65" s="1101">
        <f>G65-L65</f>
        <v>0</v>
      </c>
      <c r="Q65" s="1101"/>
      <c r="R65" s="1101"/>
      <c r="S65" s="1101"/>
      <c r="T65" s="1101"/>
      <c r="U65" s="1100"/>
      <c r="V65" s="1100"/>
      <c r="W65" s="1101">
        <f>IF(A2="甲欄",BN65,BS65)</f>
        <v>0</v>
      </c>
      <c r="X65" s="1101"/>
      <c r="Y65" s="1101"/>
      <c r="Z65" s="1101"/>
      <c r="AA65" s="1102"/>
      <c r="AB65" s="1102"/>
      <c r="AC65" s="1102"/>
      <c r="AD65" s="1101">
        <f>W65+AA65</f>
        <v>0</v>
      </c>
      <c r="AE65" s="1101"/>
      <c r="AF65" s="1101"/>
      <c r="AG65" s="1168"/>
      <c r="AH65" s="1204"/>
      <c r="AI65" s="1070"/>
      <c r="AJ65" s="1070"/>
      <c r="AK65" s="1070"/>
      <c r="AL65" s="1070"/>
      <c r="AM65" s="1070"/>
      <c r="AN65" s="1070"/>
      <c r="AO65" s="1070"/>
      <c r="AP65" s="1070"/>
      <c r="AQ65" s="1070"/>
      <c r="AR65" s="1070"/>
      <c r="AS65" s="1070"/>
      <c r="AT65" s="1202"/>
      <c r="AU65" s="1202"/>
      <c r="AV65" s="1202"/>
      <c r="AW65" s="1202"/>
      <c r="AX65" s="1202"/>
      <c r="AY65" s="1202"/>
      <c r="AZ65" s="1202"/>
      <c r="BA65" s="1062"/>
      <c r="BB65" s="1063"/>
      <c r="BC65" s="1063"/>
      <c r="BD65" s="1063"/>
      <c r="BE65" s="1063"/>
      <c r="BF65" s="1063"/>
      <c r="BG65" s="1063"/>
      <c r="BH65" s="1063"/>
      <c r="BI65" s="1064"/>
      <c r="BN65" s="1">
        <f>IF($BO65&lt;=162500,ROUND($BO65*0.05105,-1),IF($BO65&lt;=275000,ROUND($BO65*0.1021-8296,-1),IF($BO65&lt;=579166,ROUND($BO65*0.2042-36374,-1),IF($BO65&lt;=750000,ROUND($BO65*0.23483-54113,-1),IF($BO65&lt;=1500000,ROUND($BO65*0.33693-130688,-1),IF($BO65&lt;=3333333,ROUND($BO65*0.4084-237893,-1),ROUND($BO65*0.45945-408061,-1)))))))</f>
        <v>0</v>
      </c>
      <c r="BO65" s="1">
        <f>IF(P65-BP65-BQ65&lt;=0,0,P65-BP65-BQ65)</f>
        <v>0</v>
      </c>
      <c r="BP65" s="1">
        <f>IF(P65&lt;=135416,45834,IF(P65&lt;=149999,ROUNDUP(P65*0.4-8333,0),IF(P65&lt;=299999,ROUNDUP(P65*0.3+6667,0),IF(P65&lt;=549999,ROUNDUP(P65*0.2+36667,0),IF(P65&lt;=708330,ROUNDUP(P65*0.1+91667,0),162500)))))</f>
        <v>45834</v>
      </c>
      <c r="BQ65" s="1">
        <f>(U65)*31667+IF(P65&lt;=2162499,40000,IF(P65&lt;=2204166,26667,IF(P65&lt;=2245833,13334,0)))</f>
        <v>40000</v>
      </c>
      <c r="BR65" s="1">
        <f>IF(P65&lt;88000,(P65*0.03063),IF(P65&lt;8600000,CE65,IF(P65&lt;1720000,(320900+(P65-86000)*0.4084),672200+(P65-1720000)*0.45945)))</f>
        <v>0</v>
      </c>
      <c r="BS65" s="1">
        <f>IF(BR14&lt;0,0,BR14)</f>
        <v>0</v>
      </c>
      <c r="BT65" s="1">
        <f>IF(P65&lt;=98999,1000,IF(P65&lt;=220999,2000,3000))</f>
        <v>1000</v>
      </c>
      <c r="BU65" s="1">
        <f>IF(BT65=1000,88000,IF(BT65=2000,99000,221000))</f>
        <v>88000</v>
      </c>
      <c r="BV65" s="1">
        <f>IF(P65&lt;1010000,P65-MOD((P65-BU65),BT65),1010000)</f>
        <v>0</v>
      </c>
      <c r="BW65" s="1">
        <f>BV65*1.5</f>
        <v>0</v>
      </c>
      <c r="BX65" s="1">
        <f>IF(BW65&lt;=135416,45834,IF(BW65&lt;=149999,ROUNDUP(BW65*0.4-8333,0),IF(BW65&lt;=299999,ROUNDUP(BW65*0.3+6667,0),IF(BW65&lt;=549999,ROUNDUP(BW65*0.2+36667,0),IF(BW65&lt;=708330,ROUNDUP(BW65*0.1+91667,0),162500)))))</f>
        <v>45834</v>
      </c>
      <c r="BY65" s="1">
        <f>(BW65-BX65-IF(BW65&lt;=2162499,40000,0))</f>
        <v>-85834</v>
      </c>
      <c r="BZ65" s="1">
        <f>IF($BY65&lt;=162500,ROUNDDOWN($BY65*0.05,0),IF($BY65&lt;=275000,ROUNDDOWN($BY65*0.1-8125,0),IF($BY65&lt;=579166,ROUNDDOWN($BY65*0.2-35625,0),IF($BY65&lt;=750000,ROUNDDOWN($BY65*0.23-53000,0),IF($BY65&lt;=1500000,ROUNDDOWN($BY65*0.33-128000,0),ROUNDDOWN($BY65*0.4-233000,0))))))</f>
        <v>-4291</v>
      </c>
      <c r="CA65" s="1">
        <f>BV65*2.5</f>
        <v>0</v>
      </c>
      <c r="CB65" s="1">
        <f>IF(CA65&lt;=135416,45834,IF(CA65&lt;=149999,ROUNDUP(CA65*0.4-8333,0),IF(CA65&lt;=299999,ROUNDUP(CA65*0.3+6667,0),IF(CA65&lt;=549999,ROUNDUP(CA65*0.2+36667,0),IF(CA65&lt;=708330,ROUNDUP(CA65*0.1+91667,0),162500)))))</f>
        <v>45834</v>
      </c>
      <c r="CC65" s="1">
        <f>(CA65-CB65-IF(BW65&lt;=2162499,40000,0))</f>
        <v>-85834</v>
      </c>
      <c r="CD65" s="1">
        <f>IF($CC65&lt;=162500,ROUNDDOWN($CC65*0.05,0),IF($CC65&lt;=275000,ROUNDDOWN($CC65*0.1-8125,0),IF($CC65&lt;=579166,ROUNDDOWN($CC65*0.2-35625,0),IF($CC65&lt;=750000,ROUNDDOWN($CC65*0.23-53000,0),IF($CC65&lt;=1500000,ROUNDDOWN($CC65*0.33-128000,0),ROUNDDOWN($CC65*0.4-233000,0))))))</f>
        <v>-4291</v>
      </c>
      <c r="CE65" s="1">
        <f>ROUND(CD65-BZ65,-2)</f>
        <v>0</v>
      </c>
      <c r="CF65" s="1">
        <f>ROUND(CE65*1.021,-2)</f>
        <v>0</v>
      </c>
    </row>
    <row r="66" spans="1:84" ht="9.4" customHeight="1">
      <c r="A66" s="1084"/>
      <c r="B66" s="1084"/>
      <c r="C66" s="1154"/>
      <c r="D66" s="1165"/>
      <c r="E66" s="1169"/>
      <c r="F66" s="1166"/>
      <c r="G66" s="1102"/>
      <c r="H66" s="1102"/>
      <c r="I66" s="1102"/>
      <c r="J66" s="1102"/>
      <c r="K66" s="1102"/>
      <c r="L66" s="1102"/>
      <c r="M66" s="1102"/>
      <c r="N66" s="1102"/>
      <c r="O66" s="1102"/>
      <c r="P66" s="1101"/>
      <c r="Q66" s="1101"/>
      <c r="R66" s="1101"/>
      <c r="S66" s="1101"/>
      <c r="T66" s="1101"/>
      <c r="U66" s="1100"/>
      <c r="V66" s="1100"/>
      <c r="W66" s="1101"/>
      <c r="X66" s="1101"/>
      <c r="Y66" s="1101"/>
      <c r="Z66" s="1101"/>
      <c r="AA66" s="1102"/>
      <c r="AB66" s="1102"/>
      <c r="AC66" s="1102"/>
      <c r="AD66" s="1101"/>
      <c r="AE66" s="1101"/>
      <c r="AF66" s="1101"/>
      <c r="AG66" s="1168"/>
      <c r="AH66" s="1204"/>
      <c r="AI66" s="1070"/>
      <c r="AJ66" s="1070"/>
      <c r="AK66" s="1070"/>
      <c r="AL66" s="1070"/>
      <c r="AM66" s="1070"/>
      <c r="AN66" s="1070"/>
      <c r="AO66" s="1070"/>
      <c r="AP66" s="1070"/>
      <c r="AQ66" s="1070"/>
      <c r="AR66" s="1070"/>
      <c r="AS66" s="1070"/>
      <c r="AT66" s="1202"/>
      <c r="AU66" s="1202"/>
      <c r="AV66" s="1202"/>
      <c r="AW66" s="1202"/>
      <c r="AX66" s="1202"/>
      <c r="AY66" s="1202"/>
      <c r="AZ66" s="1202"/>
      <c r="BA66" s="3"/>
      <c r="BI66" s="49"/>
    </row>
    <row r="67" spans="1:84" ht="9.4" customHeight="1">
      <c r="A67" s="1084"/>
      <c r="B67" s="1084"/>
      <c r="C67" s="1154"/>
      <c r="D67" s="1165"/>
      <c r="E67" s="1169"/>
      <c r="F67" s="1166"/>
      <c r="G67" s="1102"/>
      <c r="H67" s="1102"/>
      <c r="I67" s="1102"/>
      <c r="J67" s="1102"/>
      <c r="K67" s="1102"/>
      <c r="L67" s="1102"/>
      <c r="M67" s="1102"/>
      <c r="N67" s="1102"/>
      <c r="O67" s="1102"/>
      <c r="P67" s="1101"/>
      <c r="Q67" s="1101"/>
      <c r="R67" s="1101"/>
      <c r="S67" s="1101"/>
      <c r="T67" s="1101"/>
      <c r="U67" s="1100"/>
      <c r="V67" s="1100"/>
      <c r="W67" s="1101"/>
      <c r="X67" s="1101"/>
      <c r="Y67" s="1101"/>
      <c r="Z67" s="1101"/>
      <c r="AA67" s="1102"/>
      <c r="AB67" s="1102"/>
      <c r="AC67" s="1102"/>
      <c r="AD67" s="1101"/>
      <c r="AE67" s="1101"/>
      <c r="AF67" s="1101"/>
      <c r="AG67" s="1168"/>
      <c r="AH67" s="1204"/>
      <c r="AI67" s="1070" t="s">
        <v>320</v>
      </c>
      <c r="AJ67" s="1070"/>
      <c r="AK67" s="1070"/>
      <c r="AL67" s="1070"/>
      <c r="AM67" s="1070"/>
      <c r="AN67" s="1070"/>
      <c r="AO67" s="1070"/>
      <c r="AP67" s="1070"/>
      <c r="AQ67" s="1070"/>
      <c r="AR67" s="1070"/>
      <c r="AS67" s="1070" t="s">
        <v>79</v>
      </c>
      <c r="AT67" s="1202"/>
      <c r="AU67" s="1202"/>
      <c r="AV67" s="1202"/>
      <c r="AW67" s="1202"/>
      <c r="AX67" s="1202"/>
      <c r="AY67" s="1202"/>
      <c r="AZ67" s="1202"/>
      <c r="BA67" s="3"/>
      <c r="BI67" s="49"/>
    </row>
    <row r="68" spans="1:84" ht="9.4" customHeight="1">
      <c r="A68" s="1084"/>
      <c r="B68" s="1084"/>
      <c r="C68" s="1154"/>
      <c r="D68" s="1165">
        <v>10</v>
      </c>
      <c r="E68" s="1161"/>
      <c r="F68" s="1162"/>
      <c r="G68" s="1163"/>
      <c r="H68" s="1163"/>
      <c r="I68" s="1163"/>
      <c r="J68" s="1163"/>
      <c r="K68" s="1163"/>
      <c r="L68" s="1163"/>
      <c r="M68" s="1163"/>
      <c r="N68" s="1163"/>
      <c r="O68" s="1163"/>
      <c r="P68" s="1160">
        <f>G68-L68</f>
        <v>0</v>
      </c>
      <c r="Q68" s="1160"/>
      <c r="R68" s="1160"/>
      <c r="S68" s="1160"/>
      <c r="T68" s="1160"/>
      <c r="U68" s="1164"/>
      <c r="V68" s="1164"/>
      <c r="W68" s="1160">
        <f>IF(A2="甲欄",BN68,BS68)</f>
        <v>0</v>
      </c>
      <c r="X68" s="1160"/>
      <c r="Y68" s="1160"/>
      <c r="Z68" s="1160"/>
      <c r="AA68" s="1163"/>
      <c r="AB68" s="1163"/>
      <c r="AC68" s="1163"/>
      <c r="AD68" s="1160">
        <f>W68+AA68</f>
        <v>0</v>
      </c>
      <c r="AE68" s="1160"/>
      <c r="AF68" s="1160"/>
      <c r="AG68" s="1167"/>
      <c r="AH68" s="1204"/>
      <c r="AI68" s="1070"/>
      <c r="AJ68" s="1070"/>
      <c r="AK68" s="1070"/>
      <c r="AL68" s="1070"/>
      <c r="AM68" s="1070"/>
      <c r="AN68" s="1070"/>
      <c r="AO68" s="1070"/>
      <c r="AP68" s="1070"/>
      <c r="AQ68" s="1070"/>
      <c r="AR68" s="1070"/>
      <c r="AS68" s="1070"/>
      <c r="AT68" s="1202"/>
      <c r="AU68" s="1202"/>
      <c r="AV68" s="1202"/>
      <c r="AW68" s="1202"/>
      <c r="AX68" s="1202"/>
      <c r="AY68" s="1202"/>
      <c r="AZ68" s="1202"/>
      <c r="BA68" s="3"/>
      <c r="BI68" s="49"/>
      <c r="BN68" s="1">
        <f>IF($BO68&lt;=162500,ROUND($BO68*0.05105,-1),IF($BO68&lt;=275000,ROUND($BO68*0.1021-8296,-1),IF($BO68&lt;=579166,ROUND($BO68*0.2042-36374,-1),IF($BO68&lt;=750000,ROUND($BO68*0.23483-54113,-1),IF($BO68&lt;=1500000,ROUND($BO68*0.33693-130688,-1),IF($BO68&lt;=3333333,ROUND($BO68*0.4084-237893,-1),ROUND($BO68*0.45945-408061,-1)))))))</f>
        <v>0</v>
      </c>
      <c r="BO68" s="1">
        <f>IF(P68-BP68-BQ68&lt;=0,0,P68-BP68-BQ68)</f>
        <v>0</v>
      </c>
      <c r="BP68" s="1">
        <f>IF(P68&lt;=135416,45834,IF(P68&lt;=149999,ROUNDUP(P68*0.4-8333,0),IF(P68&lt;=299999,ROUNDUP(P68*0.3+6667,0),IF(P68&lt;=549999,ROUNDUP(P68*0.2+36667,0),IF(P68&lt;=708330,ROUNDUP(P68*0.1+91667,0),162500)))))</f>
        <v>45834</v>
      </c>
      <c r="BQ68" s="1">
        <f>(U68)*31667+IF(P68&lt;=2162499,40000,IF(P68&lt;=2204166,26667,IF(P68&lt;=2245833,13334,0)))</f>
        <v>40000</v>
      </c>
      <c r="BR68" s="1">
        <f>IF(P68&lt;88000,(P68*0.03063),IF(P68&lt;8600000,CE68,IF(P68&lt;1720000,(320900+(P68-86000)*0.4084),672200+(P68-1720000)*0.45945)))</f>
        <v>0</v>
      </c>
      <c r="BS68" s="1">
        <f>IF(BR14&lt;0,0,BR14)</f>
        <v>0</v>
      </c>
      <c r="BT68" s="1">
        <f>IF(P68&lt;=98999,1000,IF(P68&lt;=220999,2000,3000))</f>
        <v>1000</v>
      </c>
      <c r="BU68" s="1">
        <f>IF(BT68=1000,88000,IF(BT68=2000,99000,221000))</f>
        <v>88000</v>
      </c>
      <c r="BV68" s="1">
        <f>IF(P68&lt;1010000,P68-MOD((P68-BU68),BT68),1010000)</f>
        <v>0</v>
      </c>
      <c r="BW68" s="1">
        <f>BV68*1.5</f>
        <v>0</v>
      </c>
      <c r="BX68" s="1">
        <f>IF(BW68&lt;=135416,45834,IF(BW68&lt;=149999,ROUNDUP(BW68*0.4-8333,0),IF(BW68&lt;=299999,ROUNDUP(BW68*0.3+6667,0),IF(BW68&lt;=549999,ROUNDUP(BW68*0.2+36667,0),IF(BW68&lt;=708330,ROUNDUP(BW68*0.1+91667,0),162500)))))</f>
        <v>45834</v>
      </c>
      <c r="BY68" s="1">
        <f>(BW68-BX68-IF(BW68&lt;=2162499,40000,0))</f>
        <v>-85834</v>
      </c>
      <c r="BZ68" s="1">
        <f>IF($BY68&lt;=162500,ROUNDDOWN($BY68*0.05,0),IF($BY68&lt;=275000,ROUNDDOWN($BY68*0.1-8125,0),IF($BY68&lt;=579166,ROUNDDOWN($BY68*0.2-35625,0),IF($BY68&lt;=750000,ROUNDDOWN($BY68*0.23-53000,0),IF($BY68&lt;=1500000,ROUNDDOWN($BY68*0.33-128000,0),ROUNDDOWN($BY68*0.4-233000,0))))))</f>
        <v>-4291</v>
      </c>
      <c r="CA68" s="1">
        <f>BV68*2.5</f>
        <v>0</v>
      </c>
      <c r="CB68" s="1">
        <f>IF(CA68&lt;=135416,45834,IF(CA68&lt;=149999,ROUNDUP(CA68*0.4-8333,0),IF(CA68&lt;=299999,ROUNDUP(CA68*0.3+6667,0),IF(CA68&lt;=549999,ROUNDUP(CA68*0.2+36667,0),IF(CA68&lt;=708330,ROUNDUP(CA68*0.1+91667,0),162500)))))</f>
        <v>45834</v>
      </c>
      <c r="CC68" s="1">
        <f>(CA68-CB68-IF(BW68&lt;=2162499,40000,0))</f>
        <v>-85834</v>
      </c>
      <c r="CD68" s="1">
        <f>IF($CC68&lt;=162500,ROUNDDOWN($CC68*0.05,0),IF($CC68&lt;=275000,ROUNDDOWN($CC68*0.1-8125,0),IF($CC68&lt;=579166,ROUNDDOWN($CC68*0.2-35625,0),IF($CC68&lt;=750000,ROUNDDOWN($CC68*0.23-53000,0),IF($CC68&lt;=1500000,ROUNDDOWN($CC68*0.33-128000,0),ROUNDDOWN($CC68*0.4-233000,0))))))</f>
        <v>-4291</v>
      </c>
      <c r="CE68" s="1">
        <f>ROUND(CD68-BZ68,-2)</f>
        <v>0</v>
      </c>
      <c r="CF68" s="1">
        <f>ROUND(CE68*1.021,-2)</f>
        <v>0</v>
      </c>
    </row>
    <row r="69" spans="1:84" ht="9.4" customHeight="1">
      <c r="A69" s="1084"/>
      <c r="B69" s="1084"/>
      <c r="C69" s="1154"/>
      <c r="D69" s="1165"/>
      <c r="E69" s="1161"/>
      <c r="F69" s="1162"/>
      <c r="G69" s="1163"/>
      <c r="H69" s="1163"/>
      <c r="I69" s="1163"/>
      <c r="J69" s="1163"/>
      <c r="K69" s="1163"/>
      <c r="L69" s="1163"/>
      <c r="M69" s="1163"/>
      <c r="N69" s="1163"/>
      <c r="O69" s="1163"/>
      <c r="P69" s="1160"/>
      <c r="Q69" s="1160"/>
      <c r="R69" s="1160"/>
      <c r="S69" s="1160"/>
      <c r="T69" s="1160"/>
      <c r="U69" s="1164"/>
      <c r="V69" s="1164"/>
      <c r="W69" s="1160"/>
      <c r="X69" s="1160"/>
      <c r="Y69" s="1160"/>
      <c r="Z69" s="1160"/>
      <c r="AA69" s="1163"/>
      <c r="AB69" s="1163"/>
      <c r="AC69" s="1163"/>
      <c r="AD69" s="1160"/>
      <c r="AE69" s="1160"/>
      <c r="AF69" s="1160"/>
      <c r="AG69" s="1167"/>
      <c r="AH69" s="1204"/>
      <c r="AI69" s="1070"/>
      <c r="AJ69" s="1070"/>
      <c r="AK69" s="1070"/>
      <c r="AL69" s="1070"/>
      <c r="AM69" s="1070"/>
      <c r="AN69" s="1070"/>
      <c r="AO69" s="1070"/>
      <c r="AP69" s="1070"/>
      <c r="AQ69" s="1070"/>
      <c r="AR69" s="1070"/>
      <c r="AS69" s="1070"/>
      <c r="AT69" s="1202"/>
      <c r="AU69" s="1202"/>
      <c r="AV69" s="1202"/>
      <c r="AW69" s="1202"/>
      <c r="AX69" s="1202"/>
      <c r="AY69" s="1202"/>
      <c r="AZ69" s="1202"/>
      <c r="BA69" s="3"/>
      <c r="BI69" s="49"/>
    </row>
    <row r="70" spans="1:84" ht="9.4" customHeight="1">
      <c r="A70" s="1084"/>
      <c r="B70" s="1084"/>
      <c r="C70" s="1154"/>
      <c r="D70" s="1165"/>
      <c r="E70" s="1161"/>
      <c r="F70" s="1162"/>
      <c r="G70" s="1163"/>
      <c r="H70" s="1163"/>
      <c r="I70" s="1163"/>
      <c r="J70" s="1163"/>
      <c r="K70" s="1163"/>
      <c r="L70" s="1163"/>
      <c r="M70" s="1163"/>
      <c r="N70" s="1163"/>
      <c r="O70" s="1163"/>
      <c r="P70" s="1160"/>
      <c r="Q70" s="1160"/>
      <c r="R70" s="1160"/>
      <c r="S70" s="1160"/>
      <c r="T70" s="1160"/>
      <c r="U70" s="1164"/>
      <c r="V70" s="1164"/>
      <c r="W70" s="1160"/>
      <c r="X70" s="1160"/>
      <c r="Y70" s="1160"/>
      <c r="Z70" s="1160"/>
      <c r="AA70" s="1163"/>
      <c r="AB70" s="1163"/>
      <c r="AC70" s="1163"/>
      <c r="AD70" s="1160"/>
      <c r="AE70" s="1160"/>
      <c r="AF70" s="1160"/>
      <c r="AG70" s="1167"/>
      <c r="AH70" s="1204"/>
      <c r="AI70" s="1070" t="s">
        <v>321</v>
      </c>
      <c r="AJ70" s="1070"/>
      <c r="AK70" s="1070"/>
      <c r="AL70" s="1070"/>
      <c r="AM70" s="1070"/>
      <c r="AN70" s="1070"/>
      <c r="AO70" s="1070"/>
      <c r="AP70" s="1070"/>
      <c r="AQ70" s="1070"/>
      <c r="AR70" s="1070"/>
      <c r="AS70" s="1071" t="s">
        <v>81</v>
      </c>
      <c r="AT70" s="1181">
        <f>SUM(AT49:AT67)</f>
        <v>0</v>
      </c>
      <c r="AU70" s="1181"/>
      <c r="AV70" s="1181"/>
      <c r="AW70" s="1181"/>
      <c r="AX70" s="1181"/>
      <c r="AY70" s="1181"/>
      <c r="AZ70" s="1181"/>
      <c r="BA70" s="3"/>
      <c r="BI70" s="49"/>
    </row>
    <row r="71" spans="1:84" ht="9.4" customHeight="1">
      <c r="A71" s="1084"/>
      <c r="B71" s="1084"/>
      <c r="C71" s="1154"/>
      <c r="D71" s="1165"/>
      <c r="E71" s="1169"/>
      <c r="F71" s="1166"/>
      <c r="G71" s="1102"/>
      <c r="H71" s="1102"/>
      <c r="I71" s="1102"/>
      <c r="J71" s="1102"/>
      <c r="K71" s="1102"/>
      <c r="L71" s="1102"/>
      <c r="M71" s="1102"/>
      <c r="N71" s="1102"/>
      <c r="O71" s="1102"/>
      <c r="P71" s="1101">
        <f>G71-L71</f>
        <v>0</v>
      </c>
      <c r="Q71" s="1101"/>
      <c r="R71" s="1101"/>
      <c r="S71" s="1101"/>
      <c r="T71" s="1101"/>
      <c r="U71" s="1100"/>
      <c r="V71" s="1100"/>
      <c r="W71" s="1101">
        <f>IF(A2="甲欄",BN71,BS71)</f>
        <v>0</v>
      </c>
      <c r="X71" s="1101"/>
      <c r="Y71" s="1101"/>
      <c r="Z71" s="1101"/>
      <c r="AA71" s="1102"/>
      <c r="AB71" s="1102"/>
      <c r="AC71" s="1102"/>
      <c r="AD71" s="1101">
        <f>W71+AA71</f>
        <v>0</v>
      </c>
      <c r="AE71" s="1101"/>
      <c r="AF71" s="1101"/>
      <c r="AG71" s="1168"/>
      <c r="AH71" s="1204"/>
      <c r="AI71" s="1070"/>
      <c r="AJ71" s="1070"/>
      <c r="AK71" s="1070"/>
      <c r="AL71" s="1070"/>
      <c r="AM71" s="1070"/>
      <c r="AN71" s="1070"/>
      <c r="AO71" s="1070"/>
      <c r="AP71" s="1070"/>
      <c r="AQ71" s="1070"/>
      <c r="AR71" s="1070"/>
      <c r="AS71" s="1071"/>
      <c r="AT71" s="1181"/>
      <c r="AU71" s="1181"/>
      <c r="AV71" s="1181"/>
      <c r="AW71" s="1181"/>
      <c r="AX71" s="1181"/>
      <c r="AY71" s="1181"/>
      <c r="AZ71" s="1181"/>
      <c r="BA71" s="3"/>
      <c r="BI71" s="49"/>
      <c r="BN71" s="1">
        <f>IF($BO71&lt;=162500,ROUND($BO71*0.05105,-1),IF($BO71&lt;=275000,ROUND($BO71*0.1021-8296,-1),IF($BO71&lt;=579166,ROUND($BO71*0.2042-36374,-1),IF($BO71&lt;=750000,ROUND($BO71*0.23483-54113,-1),IF($BO71&lt;=1500000,ROUND($BO71*0.33693-130688,-1),IF($BO71&lt;=3333333,ROUND($BO71*0.4084-237893,-1),ROUND($BO71*0.45945-408061,-1)))))))</f>
        <v>0</v>
      </c>
      <c r="BO71" s="1">
        <f>IF(P71-BP71-BQ71&lt;=0,0,P71-BP71-BQ71)</f>
        <v>0</v>
      </c>
      <c r="BP71" s="1">
        <f>IF(P71&lt;=135416,45834,IF(P71&lt;=149999,ROUNDUP(P71*0.4-8333,0),IF(P71&lt;=299999,ROUNDUP(P71*0.3+6667,0),IF(P71&lt;=549999,ROUNDUP(P71*0.2+36667,0),IF(P71&lt;=708330,ROUNDUP(P71*0.1+91667,0),162500)))))</f>
        <v>45834</v>
      </c>
      <c r="BQ71" s="1">
        <f>(U71)*31667+IF(P71&lt;=2162499,40000,IF(P71&lt;=2204166,26667,IF(P71&lt;=2245833,13334,0)))</f>
        <v>40000</v>
      </c>
      <c r="BR71" s="1">
        <f>IF(P71&lt;88000,(P71*0.03063),IF(P71&lt;8600000,CE71,IF(P71&lt;1720000,(320900+(P71-86000)*0.4084),672200+(P71-1720000)*0.45945)))</f>
        <v>0</v>
      </c>
      <c r="BS71" s="1">
        <f>IF(BR14&lt;0,0,BR14)</f>
        <v>0</v>
      </c>
      <c r="BT71" s="1">
        <f>IF(P71&lt;=98999,1000,IF(P71&lt;=220999,2000,3000))</f>
        <v>1000</v>
      </c>
      <c r="BU71" s="1">
        <f>IF(BT71=1000,88000,IF(BT71=2000,99000,221000))</f>
        <v>88000</v>
      </c>
      <c r="BV71" s="1">
        <f>IF(P71&lt;1010000,P71-MOD((P71-BU71),BT71),1010000)</f>
        <v>0</v>
      </c>
      <c r="BW71" s="1">
        <f>BV71*1.5</f>
        <v>0</v>
      </c>
      <c r="BX71" s="1">
        <f>IF(BW71&lt;=135416,45834,IF(BW71&lt;=149999,ROUNDUP(BW71*0.4-8333,0),IF(BW71&lt;=299999,ROUNDUP(BW71*0.3+6667,0),IF(BW71&lt;=549999,ROUNDUP(BW71*0.2+36667,0),IF(BW71&lt;=708330,ROUNDUP(BW71*0.1+91667,0),162500)))))</f>
        <v>45834</v>
      </c>
      <c r="BY71" s="1">
        <f>(BW71-BX71-IF(BW71&lt;=2162499,40000,0))</f>
        <v>-85834</v>
      </c>
      <c r="BZ71" s="1">
        <f>IF($BY71&lt;=162500,ROUNDDOWN($BY71*0.05,0),IF($BY71&lt;=275000,ROUNDDOWN($BY71*0.1-8125,0),IF($BY71&lt;=579166,ROUNDDOWN($BY71*0.2-35625,0),IF($BY71&lt;=750000,ROUNDDOWN($BY71*0.23-53000,0),IF($BY71&lt;=1500000,ROUNDDOWN($BY71*0.33-128000,0),ROUNDDOWN($BY71*0.4-233000,0))))))</f>
        <v>-4291</v>
      </c>
      <c r="CA71" s="1">
        <f>BV71*2.5</f>
        <v>0</v>
      </c>
      <c r="CB71" s="1">
        <f>IF(CA71&lt;=135416,45834,IF(CA71&lt;=149999,ROUNDUP(CA71*0.4-8333,0),IF(CA71&lt;=299999,ROUNDUP(CA71*0.3+6667,0),IF(CA71&lt;=549999,ROUNDUP(CA71*0.2+36667,0),IF(CA71&lt;=708330,ROUNDUP(CA71*0.1+91667,0),162500)))))</f>
        <v>45834</v>
      </c>
      <c r="CC71" s="1">
        <f>(CA71-CB71-IF(BW71&lt;=2162499,40000,0))</f>
        <v>-85834</v>
      </c>
      <c r="CD71" s="1">
        <f>IF($CC71&lt;=162500,ROUNDDOWN($CC71*0.05,0),IF($CC71&lt;=275000,ROUNDDOWN($CC71*0.1-8125,0),IF($CC71&lt;=579166,ROUNDDOWN($CC71*0.2-35625,0),IF($CC71&lt;=750000,ROUNDDOWN($CC71*0.23-53000,0),IF($CC71&lt;=1500000,ROUNDDOWN($CC71*0.33-128000,0),ROUNDDOWN($CC71*0.4-233000,0))))))</f>
        <v>-4291</v>
      </c>
      <c r="CE71" s="1">
        <f>ROUND(CD71-BZ71,-2)</f>
        <v>0</v>
      </c>
      <c r="CF71" s="1">
        <f>ROUND(CE71*1.021,-2)</f>
        <v>0</v>
      </c>
    </row>
    <row r="72" spans="1:84" ht="9.4" customHeight="1" thickBot="1">
      <c r="A72" s="1084"/>
      <c r="B72" s="1084"/>
      <c r="C72" s="1154"/>
      <c r="D72" s="1165"/>
      <c r="E72" s="1169"/>
      <c r="F72" s="1166"/>
      <c r="G72" s="1102"/>
      <c r="H72" s="1102"/>
      <c r="I72" s="1102"/>
      <c r="J72" s="1102"/>
      <c r="K72" s="1102"/>
      <c r="L72" s="1102"/>
      <c r="M72" s="1102"/>
      <c r="N72" s="1102"/>
      <c r="O72" s="1102"/>
      <c r="P72" s="1101"/>
      <c r="Q72" s="1101"/>
      <c r="R72" s="1101"/>
      <c r="S72" s="1101"/>
      <c r="T72" s="1101"/>
      <c r="U72" s="1100"/>
      <c r="V72" s="1100"/>
      <c r="W72" s="1101"/>
      <c r="X72" s="1101"/>
      <c r="Y72" s="1101"/>
      <c r="Z72" s="1101"/>
      <c r="AA72" s="1102"/>
      <c r="AB72" s="1102"/>
      <c r="AC72" s="1102"/>
      <c r="AD72" s="1101"/>
      <c r="AE72" s="1101"/>
      <c r="AF72" s="1101"/>
      <c r="AG72" s="1168"/>
      <c r="AH72" s="1204"/>
      <c r="AI72" s="1070"/>
      <c r="AJ72" s="1070"/>
      <c r="AK72" s="1070"/>
      <c r="AL72" s="1070"/>
      <c r="AM72" s="1070"/>
      <c r="AN72" s="1070"/>
      <c r="AO72" s="1070"/>
      <c r="AP72" s="1070"/>
      <c r="AQ72" s="1070"/>
      <c r="AR72" s="1070"/>
      <c r="AS72" s="1071"/>
      <c r="AT72" s="1181"/>
      <c r="AU72" s="1181"/>
      <c r="AV72" s="1181"/>
      <c r="AW72" s="1181"/>
      <c r="AX72" s="1181"/>
      <c r="AY72" s="1181"/>
      <c r="AZ72" s="1181"/>
      <c r="BA72" s="3"/>
      <c r="BI72" s="49"/>
    </row>
    <row r="73" spans="1:84" ht="9.4" customHeight="1" thickTop="1">
      <c r="A73" s="1084"/>
      <c r="B73" s="1084"/>
      <c r="C73" s="1154"/>
      <c r="D73" s="1165"/>
      <c r="E73" s="1169"/>
      <c r="F73" s="1166"/>
      <c r="G73" s="1102"/>
      <c r="H73" s="1102"/>
      <c r="I73" s="1102"/>
      <c r="J73" s="1102"/>
      <c r="K73" s="1102"/>
      <c r="L73" s="1102"/>
      <c r="M73" s="1102"/>
      <c r="N73" s="1102"/>
      <c r="O73" s="1102"/>
      <c r="P73" s="1101"/>
      <c r="Q73" s="1101"/>
      <c r="R73" s="1101"/>
      <c r="S73" s="1101"/>
      <c r="T73" s="1101"/>
      <c r="U73" s="1100"/>
      <c r="V73" s="1100"/>
      <c r="W73" s="1101"/>
      <c r="X73" s="1101"/>
      <c r="Y73" s="1101"/>
      <c r="Z73" s="1101"/>
      <c r="AA73" s="1102"/>
      <c r="AB73" s="1102"/>
      <c r="AC73" s="1102"/>
      <c r="AD73" s="1101"/>
      <c r="AE73" s="1101"/>
      <c r="AF73" s="1101"/>
      <c r="AG73" s="1168"/>
      <c r="AH73" s="1204"/>
      <c r="AI73" s="1068" t="s">
        <v>322</v>
      </c>
      <c r="AJ73" s="1068"/>
      <c r="AK73" s="1068"/>
      <c r="AL73" s="1068"/>
      <c r="AM73" s="1068"/>
      <c r="AN73" s="1068"/>
      <c r="AO73" s="1068"/>
      <c r="AP73" s="1068"/>
      <c r="AQ73" s="1068"/>
      <c r="AR73" s="1068"/>
      <c r="AS73" s="1217" t="s">
        <v>82</v>
      </c>
      <c r="AT73" s="1219" t="s">
        <v>78</v>
      </c>
      <c r="AU73" s="1219"/>
      <c r="AV73" s="1219"/>
      <c r="AW73" s="1219"/>
      <c r="AX73" s="1219"/>
      <c r="AY73" s="1219"/>
      <c r="AZ73" s="1219"/>
      <c r="BA73" s="1176" t="s">
        <v>83</v>
      </c>
      <c r="BB73" s="1191">
        <f>IF(AT74&lt;=1950000,AT74*0.05,IF(AT74&lt;=3300000,AT74*0.1-97500,IF(AT74&lt;=6950000,AT74*0.2-427500,IF(AT74&lt;=9000000,AT74*0.23-636000,AT74*0.33-1536000))))</f>
        <v>0</v>
      </c>
      <c r="BC73" s="1191"/>
      <c r="BD73" s="1191"/>
      <c r="BE73" s="1191"/>
      <c r="BF73" s="1191"/>
      <c r="BG73" s="1191"/>
      <c r="BH73" s="1191"/>
      <c r="BI73" s="1192"/>
    </row>
    <row r="74" spans="1:84" ht="9.4" customHeight="1">
      <c r="A74" s="1084"/>
      <c r="B74" s="1084"/>
      <c r="C74" s="1154"/>
      <c r="D74" s="1165">
        <v>11</v>
      </c>
      <c r="E74" s="1161"/>
      <c r="F74" s="1162"/>
      <c r="G74" s="1163"/>
      <c r="H74" s="1163"/>
      <c r="I74" s="1163"/>
      <c r="J74" s="1163"/>
      <c r="K74" s="1163"/>
      <c r="L74" s="1163"/>
      <c r="M74" s="1163"/>
      <c r="N74" s="1163"/>
      <c r="O74" s="1163"/>
      <c r="P74" s="1160">
        <f>G74-L74</f>
        <v>0</v>
      </c>
      <c r="Q74" s="1160"/>
      <c r="R74" s="1160"/>
      <c r="S74" s="1160"/>
      <c r="T74" s="1160"/>
      <c r="U74" s="1164"/>
      <c r="V74" s="1164"/>
      <c r="W74" s="1160">
        <f>IF(A2="甲欄",BN74,BS74)</f>
        <v>0</v>
      </c>
      <c r="X74" s="1160"/>
      <c r="Y74" s="1160"/>
      <c r="Z74" s="1160"/>
      <c r="AA74" s="1163"/>
      <c r="AB74" s="1163"/>
      <c r="AC74" s="1163"/>
      <c r="AD74" s="1160">
        <f>W74+AA74</f>
        <v>0</v>
      </c>
      <c r="AE74" s="1160"/>
      <c r="AF74" s="1160"/>
      <c r="AG74" s="1167"/>
      <c r="AH74" s="1204"/>
      <c r="AI74" s="1068"/>
      <c r="AJ74" s="1068"/>
      <c r="AK74" s="1068"/>
      <c r="AL74" s="1068"/>
      <c r="AM74" s="1068"/>
      <c r="AN74" s="1068"/>
      <c r="AO74" s="1068"/>
      <c r="AP74" s="1068"/>
      <c r="AQ74" s="1068"/>
      <c r="AR74" s="1068"/>
      <c r="AS74" s="1218"/>
      <c r="AT74" s="1215">
        <f>IF(AT46-AT70&lt;=0,0,ROUNDDOWN(AT46-AT70,-3))</f>
        <v>0</v>
      </c>
      <c r="AU74" s="1215"/>
      <c r="AV74" s="1215"/>
      <c r="AW74" s="1215"/>
      <c r="AX74" s="1215"/>
      <c r="AY74" s="1215"/>
      <c r="AZ74" s="1215"/>
      <c r="BA74" s="1177"/>
      <c r="BB74" s="1074"/>
      <c r="BC74" s="1074"/>
      <c r="BD74" s="1074"/>
      <c r="BE74" s="1074"/>
      <c r="BF74" s="1074"/>
      <c r="BG74" s="1074"/>
      <c r="BH74" s="1074"/>
      <c r="BI74" s="1193"/>
      <c r="BN74" s="1">
        <f>IF($BO74&lt;=162500,ROUND($BO74*0.05105,-1),IF($BO74&lt;=275000,ROUND($BO74*0.1021-8296,-1),IF($BO74&lt;=579166,ROUND($BO74*0.2042-36374,-1),IF($BO74&lt;=750000,ROUND($BO74*0.23483-54113,-1),IF($BO74&lt;=1500000,ROUND($BO74*0.33693-130688,-1),IF($BO74&lt;=3333333,ROUND($BO74*0.4084-237893,-1),ROUND($BO74*0.45945-408061,-1)))))))</f>
        <v>0</v>
      </c>
      <c r="BO74" s="1">
        <f>IF(P74-BP74-BQ74&lt;=0,0,P74-BP74-BQ74)</f>
        <v>0</v>
      </c>
      <c r="BP74" s="1">
        <f>IF(P74&lt;=135416,45834,IF(P74&lt;=149999,ROUNDUP(P74*0.4-8333,0),IF(P74&lt;=299999,ROUNDUP(P74*0.3+6667,0),IF(P74&lt;=549999,ROUNDUP(P74*0.2+36667,0),IF(P74&lt;=708330,ROUNDUP(P74*0.1+91667,0),162500)))))</f>
        <v>45834</v>
      </c>
      <c r="BQ74" s="1">
        <f>(U74)*31667+IF(P74&lt;=2162499,40000,IF(P74&lt;=2204166,26667,IF(P74&lt;=2245833,13334,0)))</f>
        <v>40000</v>
      </c>
      <c r="BR74" s="1">
        <f>IF(P74&lt;88000,(P74*0.03063),IF(P74&lt;8600000,CE74,IF(P74&lt;1720000,(320900+(P74-86000)*0.4084),672200+(P74-1720000)*0.45945)))</f>
        <v>0</v>
      </c>
      <c r="BS74" s="1">
        <f>IF(BR14&lt;0,0,BR14)</f>
        <v>0</v>
      </c>
      <c r="BT74" s="1">
        <f>IF(P74&lt;=98999,1000,IF(P74&lt;=220999,2000,3000))</f>
        <v>1000</v>
      </c>
      <c r="BU74" s="1">
        <f>IF(BT74=1000,88000,IF(BT74=2000,99000,221000))</f>
        <v>88000</v>
      </c>
      <c r="BV74" s="1">
        <f>IF(P74&lt;1010000,P74-MOD((P74-BU74),BT74),1010000)</f>
        <v>0</v>
      </c>
      <c r="BW74" s="1">
        <f>BV74*1.5</f>
        <v>0</v>
      </c>
      <c r="BX74" s="1">
        <f>IF(BW74&lt;=135416,45834,IF(BW74&lt;=149999,ROUNDUP(BW74*0.4-8333,0),IF(BW74&lt;=299999,ROUNDUP(BW74*0.3+6667,0),IF(BW74&lt;=549999,ROUNDUP(BW74*0.2+36667,0),IF(BW74&lt;=708330,ROUNDUP(BW74*0.1+91667,0),162500)))))</f>
        <v>45834</v>
      </c>
      <c r="BY74" s="1">
        <f>(BW74-BX74-IF(BW74&lt;=2162499,40000,0))</f>
        <v>-85834</v>
      </c>
      <c r="BZ74" s="1">
        <f>IF($BY74&lt;=162500,ROUNDDOWN($BY74*0.05,0),IF($BY74&lt;=275000,ROUNDDOWN($BY74*0.1-8125,0),IF($BY74&lt;=579166,ROUNDDOWN($BY74*0.2-35625,0),IF($BY74&lt;=750000,ROUNDDOWN($BY74*0.23-53000,0),IF($BY74&lt;=1500000,ROUNDDOWN($BY74*0.33-128000,0),ROUNDDOWN($BY74*0.4-233000,0))))))</f>
        <v>-4291</v>
      </c>
      <c r="CA74" s="1">
        <f>BV74*2.5</f>
        <v>0</v>
      </c>
      <c r="CB74" s="1">
        <f>IF(CA74&lt;=135416,45834,IF(CA74&lt;=149999,ROUNDUP(CA74*0.4-8333,0),IF(CA74&lt;=299999,ROUNDUP(CA74*0.3+6667,0),IF(CA74&lt;=549999,ROUNDUP(CA74*0.2+36667,0),IF(CA74&lt;=708330,ROUNDUP(CA74*0.1+91667,0),162500)))))</f>
        <v>45834</v>
      </c>
      <c r="CC74" s="1">
        <f>(CA74-CB74-IF(BW74&lt;=2162499,40000,0))</f>
        <v>-85834</v>
      </c>
      <c r="CD74" s="1">
        <f>IF($CC74&lt;=162500,ROUNDDOWN($CC74*0.05,0),IF($CC74&lt;=275000,ROUNDDOWN($CC74*0.1-8125,0),IF($CC74&lt;=579166,ROUNDDOWN($CC74*0.2-35625,0),IF($CC74&lt;=750000,ROUNDDOWN($CC74*0.23-53000,0),IF($CC74&lt;=1500000,ROUNDDOWN($CC74*0.33-128000,0),ROUNDDOWN($CC74*0.4-233000,0))))))</f>
        <v>-4291</v>
      </c>
      <c r="CE74" s="1">
        <f>ROUND(CD74-BZ74,-2)</f>
        <v>0</v>
      </c>
      <c r="CF74" s="1">
        <f>ROUND(CE74*1.021,-2)</f>
        <v>0</v>
      </c>
    </row>
    <row r="75" spans="1:84" ht="9.4" customHeight="1">
      <c r="A75" s="1084"/>
      <c r="B75" s="1084"/>
      <c r="C75" s="1154"/>
      <c r="D75" s="1165"/>
      <c r="E75" s="1161"/>
      <c r="F75" s="1162"/>
      <c r="G75" s="1163"/>
      <c r="H75" s="1163"/>
      <c r="I75" s="1163"/>
      <c r="J75" s="1163"/>
      <c r="K75" s="1163"/>
      <c r="L75" s="1163"/>
      <c r="M75" s="1163"/>
      <c r="N75" s="1163"/>
      <c r="O75" s="1163"/>
      <c r="P75" s="1160"/>
      <c r="Q75" s="1160"/>
      <c r="R75" s="1160"/>
      <c r="S75" s="1160"/>
      <c r="T75" s="1160"/>
      <c r="U75" s="1164"/>
      <c r="V75" s="1164"/>
      <c r="W75" s="1160"/>
      <c r="X75" s="1160"/>
      <c r="Y75" s="1160"/>
      <c r="Z75" s="1160"/>
      <c r="AA75" s="1163"/>
      <c r="AB75" s="1163"/>
      <c r="AC75" s="1163"/>
      <c r="AD75" s="1160"/>
      <c r="AE75" s="1160"/>
      <c r="AF75" s="1160"/>
      <c r="AG75" s="1167"/>
      <c r="AH75" s="1204"/>
      <c r="AI75" s="1068"/>
      <c r="AJ75" s="1068"/>
      <c r="AK75" s="1068"/>
      <c r="AL75" s="1068"/>
      <c r="AM75" s="1068"/>
      <c r="AN75" s="1068"/>
      <c r="AO75" s="1068"/>
      <c r="AP75" s="1068"/>
      <c r="AQ75" s="1068"/>
      <c r="AR75" s="1068"/>
      <c r="AS75" s="1218"/>
      <c r="AT75" s="1215"/>
      <c r="AU75" s="1215"/>
      <c r="AV75" s="1215"/>
      <c r="AW75" s="1215"/>
      <c r="AX75" s="1215"/>
      <c r="AY75" s="1215"/>
      <c r="AZ75" s="1215"/>
      <c r="BA75" s="1177"/>
      <c r="BB75" s="1074"/>
      <c r="BC75" s="1074"/>
      <c r="BD75" s="1074"/>
      <c r="BE75" s="1074"/>
      <c r="BF75" s="1074"/>
      <c r="BG75" s="1074"/>
      <c r="BH75" s="1074"/>
      <c r="BI75" s="1193"/>
    </row>
    <row r="76" spans="1:84" ht="9.4" customHeight="1" thickBot="1">
      <c r="A76" s="1084"/>
      <c r="B76" s="1084"/>
      <c r="C76" s="1154"/>
      <c r="D76" s="1165"/>
      <c r="E76" s="1161"/>
      <c r="F76" s="1162"/>
      <c r="G76" s="1163"/>
      <c r="H76" s="1163"/>
      <c r="I76" s="1163"/>
      <c r="J76" s="1163"/>
      <c r="K76" s="1163"/>
      <c r="L76" s="1163"/>
      <c r="M76" s="1163"/>
      <c r="N76" s="1163"/>
      <c r="O76" s="1163"/>
      <c r="P76" s="1160"/>
      <c r="Q76" s="1160"/>
      <c r="R76" s="1160"/>
      <c r="S76" s="1160"/>
      <c r="T76" s="1160"/>
      <c r="U76" s="1164"/>
      <c r="V76" s="1164"/>
      <c r="W76" s="1160"/>
      <c r="X76" s="1160"/>
      <c r="Y76" s="1160"/>
      <c r="Z76" s="1160"/>
      <c r="AA76" s="1163"/>
      <c r="AB76" s="1163"/>
      <c r="AC76" s="1163"/>
      <c r="AD76" s="1160"/>
      <c r="AE76" s="1160"/>
      <c r="AF76" s="1160"/>
      <c r="AG76" s="1167"/>
      <c r="AH76" s="1204"/>
      <c r="AI76" s="1068"/>
      <c r="AJ76" s="1068"/>
      <c r="AK76" s="1068"/>
      <c r="AL76" s="1068"/>
      <c r="AM76" s="1068"/>
      <c r="AN76" s="1068"/>
      <c r="AO76" s="1068"/>
      <c r="AP76" s="1068"/>
      <c r="AQ76" s="1068"/>
      <c r="AR76" s="1068"/>
      <c r="AS76" s="1178"/>
      <c r="AT76" s="1216"/>
      <c r="AU76" s="1216"/>
      <c r="AV76" s="1216"/>
      <c r="AW76" s="1216"/>
      <c r="AX76" s="1216"/>
      <c r="AY76" s="1216"/>
      <c r="AZ76" s="1216"/>
      <c r="BA76" s="1178"/>
      <c r="BB76" s="1194"/>
      <c r="BC76" s="1194"/>
      <c r="BD76" s="1194"/>
      <c r="BE76" s="1194"/>
      <c r="BF76" s="1194"/>
      <c r="BG76" s="1194"/>
      <c r="BH76" s="1194"/>
      <c r="BI76" s="1195"/>
    </row>
    <row r="77" spans="1:84" ht="9.4" customHeight="1" thickTop="1">
      <c r="A77" s="1084"/>
      <c r="B77" s="1084"/>
      <c r="C77" s="1154"/>
      <c r="D77" s="1165"/>
      <c r="E77" s="1169"/>
      <c r="F77" s="1166"/>
      <c r="G77" s="1102"/>
      <c r="H77" s="1102"/>
      <c r="I77" s="1102"/>
      <c r="J77" s="1102"/>
      <c r="K77" s="1102"/>
      <c r="L77" s="1102"/>
      <c r="M77" s="1102"/>
      <c r="N77" s="1102"/>
      <c r="O77" s="1102"/>
      <c r="P77" s="1101">
        <f>G77-L77</f>
        <v>0</v>
      </c>
      <c r="Q77" s="1101"/>
      <c r="R77" s="1101"/>
      <c r="S77" s="1101"/>
      <c r="T77" s="1101"/>
      <c r="U77" s="1100"/>
      <c r="V77" s="1100"/>
      <c r="W77" s="1101">
        <f>IF(A2="甲欄",BN77,BS77)</f>
        <v>0</v>
      </c>
      <c r="X77" s="1101"/>
      <c r="Y77" s="1101"/>
      <c r="Z77" s="1101"/>
      <c r="AA77" s="1102"/>
      <c r="AB77" s="1102"/>
      <c r="AC77" s="1102"/>
      <c r="AD77" s="1101">
        <f>W77+AA77</f>
        <v>0</v>
      </c>
      <c r="AE77" s="1101"/>
      <c r="AF77" s="1101"/>
      <c r="AG77" s="1168"/>
      <c r="AH77" s="1204"/>
      <c r="AI77" s="1220" t="s">
        <v>80</v>
      </c>
      <c r="AJ77" s="1220"/>
      <c r="AK77" s="1220"/>
      <c r="AL77" s="1220"/>
      <c r="AM77" s="1220"/>
      <c r="AN77" s="1220"/>
      <c r="AO77" s="1220"/>
      <c r="AP77" s="1220"/>
      <c r="AQ77" s="1220"/>
      <c r="AR77" s="1220"/>
      <c r="AS77" s="1221"/>
      <c r="AT77" s="1221"/>
      <c r="AU77" s="1221"/>
      <c r="AV77" s="1221"/>
      <c r="AW77" s="1221"/>
      <c r="AX77" s="1221"/>
      <c r="AY77" s="1221"/>
      <c r="AZ77" s="1221"/>
      <c r="BA77" s="1222" t="s">
        <v>86</v>
      </c>
      <c r="BB77" s="1211"/>
      <c r="BC77" s="1211"/>
      <c r="BD77" s="1211"/>
      <c r="BE77" s="1211"/>
      <c r="BF77" s="1211"/>
      <c r="BG77" s="1211"/>
      <c r="BH77" s="1211"/>
      <c r="BI77" s="1212"/>
      <c r="BN77" s="1">
        <f>IF($BO77&lt;=162500,ROUND($BO77*0.05105,-1),IF($BO77&lt;=275000,ROUND($BO77*0.1021-8296,-1),IF($BO77&lt;=579166,ROUND($BO77*0.2042-36374,-1),IF($BO77&lt;=750000,ROUND($BO77*0.23483-54113,-1),IF($BO77&lt;=1500000,ROUND($BO77*0.33693-130688,-1),IF($BO77&lt;=3333333,ROUND($BO77*0.4084-237893,-1),ROUND($BO77*0.45945-408061,-1)))))))</f>
        <v>0</v>
      </c>
      <c r="BO77" s="1">
        <f>IF(P77-BP77-BQ77&lt;=0,0,P77-BP77-BQ77)</f>
        <v>0</v>
      </c>
      <c r="BP77" s="1">
        <f>IF(P77&lt;=135416,45834,IF(P77&lt;=149999,ROUNDUP(P77*0.4-8333,0),IF(P77&lt;=299999,ROUNDUP(P77*0.3+6667,0),IF(P77&lt;=549999,ROUNDUP(P77*0.2+36667,0),IF(P77&lt;=708330,ROUNDUP(P77*0.1+91667,0),162500)))))</f>
        <v>45834</v>
      </c>
      <c r="BQ77" s="1">
        <f>(U77)*31667+IF(P77&lt;=2162499,40000,IF(P77&lt;=2204166,26667,IF(P77&lt;=2245833,13334,0)))</f>
        <v>40000</v>
      </c>
      <c r="BR77" s="1">
        <f>IF(P77&lt;88000,(P77*0.03063),IF(P77&lt;8600000,CE77,IF(P77&lt;1720000,(320900+(P77-86000)*0.4084),672200+(P77-1720000)*0.45945)))</f>
        <v>0</v>
      </c>
      <c r="BS77" s="1">
        <f>IF(BR14&lt;0,0,BR14)</f>
        <v>0</v>
      </c>
      <c r="BT77" s="1">
        <f>IF(P77&lt;=98999,1000,IF(P77&lt;=220999,2000,3000))</f>
        <v>1000</v>
      </c>
      <c r="BU77" s="1">
        <f>IF(BT77=1000,88000,IF(BT77=2000,99000,221000))</f>
        <v>88000</v>
      </c>
      <c r="BV77" s="1">
        <f>IF(P77&lt;1010000,P77-MOD((P77-BU77),BT77),1010000)</f>
        <v>0</v>
      </c>
      <c r="BW77" s="1">
        <f>BV77*1.5</f>
        <v>0</v>
      </c>
      <c r="BX77" s="1">
        <f>IF(BW77&lt;=135416,45834,IF(BW77&lt;=149999,ROUNDUP(BW77*0.4-8333,0),IF(BW77&lt;=299999,ROUNDUP(BW77*0.3+6667,0),IF(BW77&lt;=549999,ROUNDUP(BW77*0.2+36667,0),IF(BW77&lt;=708330,ROUNDUP(BW77*0.1+91667,0),162500)))))</f>
        <v>45834</v>
      </c>
      <c r="BY77" s="1">
        <f>(BW77-BX77-IF(BW77&lt;=2162499,40000,0))</f>
        <v>-85834</v>
      </c>
      <c r="BZ77" s="1">
        <f>IF($BY77&lt;=162500,ROUNDDOWN($BY77*0.05,0),IF($BY77&lt;=275000,ROUNDDOWN($BY77*0.1-8125,0),IF($BY77&lt;=579166,ROUNDDOWN($BY77*0.2-35625,0),IF($BY77&lt;=750000,ROUNDDOWN($BY77*0.23-53000,0),IF($BY77&lt;=1500000,ROUNDDOWN($BY77*0.33-128000,0),ROUNDDOWN($BY77*0.4-233000,0))))))</f>
        <v>-4291</v>
      </c>
      <c r="CA77" s="1">
        <f>BV77*2.5</f>
        <v>0</v>
      </c>
      <c r="CB77" s="1">
        <f>IF(CA77&lt;=135416,45834,IF(CA77&lt;=149999,ROUNDUP(CA77*0.4-8333,0),IF(CA77&lt;=299999,ROUNDUP(CA77*0.3+6667,0),IF(CA77&lt;=549999,ROUNDUP(CA77*0.2+36667,0),IF(CA77&lt;=708330,ROUNDUP(CA77*0.1+91667,0),162500)))))</f>
        <v>45834</v>
      </c>
      <c r="CC77" s="1">
        <f>(CA77-CB77-IF(BW77&lt;=2162499,40000,0))</f>
        <v>-85834</v>
      </c>
      <c r="CD77" s="1">
        <f>IF($CC77&lt;=162500,ROUNDDOWN($CC77*0.05,0),IF($CC77&lt;=275000,ROUNDDOWN($CC77*0.1-8125,0),IF($CC77&lt;=579166,ROUNDDOWN($CC77*0.2-35625,0),IF($CC77&lt;=750000,ROUNDDOWN($CC77*0.23-53000,0),IF($CC77&lt;=1500000,ROUNDDOWN($CC77*0.33-128000,0),ROUNDDOWN($CC77*0.4-233000,0))))))</f>
        <v>-4291</v>
      </c>
      <c r="CE77" s="1">
        <f>ROUND(CD77-BZ77,-2)</f>
        <v>0</v>
      </c>
      <c r="CF77" s="1">
        <f>ROUND(CE77*1.021,-2)</f>
        <v>0</v>
      </c>
    </row>
    <row r="78" spans="1:84" ht="9.4" customHeight="1">
      <c r="A78" s="1084"/>
      <c r="B78" s="1084"/>
      <c r="C78" s="1154"/>
      <c r="D78" s="1165"/>
      <c r="E78" s="1169"/>
      <c r="F78" s="1166"/>
      <c r="G78" s="1102"/>
      <c r="H78" s="1102"/>
      <c r="I78" s="1102"/>
      <c r="J78" s="1102"/>
      <c r="K78" s="1102"/>
      <c r="L78" s="1102"/>
      <c r="M78" s="1102"/>
      <c r="N78" s="1102"/>
      <c r="O78" s="1102"/>
      <c r="P78" s="1101"/>
      <c r="Q78" s="1101"/>
      <c r="R78" s="1101"/>
      <c r="S78" s="1101"/>
      <c r="T78" s="1101"/>
      <c r="U78" s="1100"/>
      <c r="V78" s="1100"/>
      <c r="W78" s="1101"/>
      <c r="X78" s="1101"/>
      <c r="Y78" s="1101"/>
      <c r="Z78" s="1101"/>
      <c r="AA78" s="1102"/>
      <c r="AB78" s="1102"/>
      <c r="AC78" s="1102"/>
      <c r="AD78" s="1101"/>
      <c r="AE78" s="1101"/>
      <c r="AF78" s="1101"/>
      <c r="AG78" s="1168"/>
      <c r="AH78" s="1204"/>
      <c r="AI78" s="1220"/>
      <c r="AJ78" s="1220"/>
      <c r="AK78" s="1220"/>
      <c r="AL78" s="1220"/>
      <c r="AM78" s="1220"/>
      <c r="AN78" s="1220"/>
      <c r="AO78" s="1220"/>
      <c r="AP78" s="1220"/>
      <c r="AQ78" s="1220"/>
      <c r="AR78" s="1220"/>
      <c r="AS78" s="1220"/>
      <c r="AT78" s="1220"/>
      <c r="AU78" s="1220"/>
      <c r="AV78" s="1220"/>
      <c r="AW78" s="1220"/>
      <c r="AX78" s="1220"/>
      <c r="AY78" s="1220"/>
      <c r="AZ78" s="1220"/>
      <c r="BA78" s="1070"/>
      <c r="BB78" s="1213"/>
      <c r="BC78" s="1213"/>
      <c r="BD78" s="1213"/>
      <c r="BE78" s="1213"/>
      <c r="BF78" s="1213"/>
      <c r="BG78" s="1213"/>
      <c r="BH78" s="1213"/>
      <c r="BI78" s="1214"/>
    </row>
    <row r="79" spans="1:84" ht="9.4" customHeight="1">
      <c r="A79" s="1084"/>
      <c r="B79" s="1084"/>
      <c r="C79" s="1154"/>
      <c r="D79" s="1165"/>
      <c r="E79" s="1169"/>
      <c r="F79" s="1166"/>
      <c r="G79" s="1102"/>
      <c r="H79" s="1102"/>
      <c r="I79" s="1102"/>
      <c r="J79" s="1102"/>
      <c r="K79" s="1102"/>
      <c r="L79" s="1102"/>
      <c r="M79" s="1102"/>
      <c r="N79" s="1102"/>
      <c r="O79" s="1102"/>
      <c r="P79" s="1101"/>
      <c r="Q79" s="1101"/>
      <c r="R79" s="1101"/>
      <c r="S79" s="1101"/>
      <c r="T79" s="1101"/>
      <c r="U79" s="1100"/>
      <c r="V79" s="1100"/>
      <c r="W79" s="1101"/>
      <c r="X79" s="1101"/>
      <c r="Y79" s="1101"/>
      <c r="Z79" s="1101"/>
      <c r="AA79" s="1102"/>
      <c r="AB79" s="1102"/>
      <c r="AC79" s="1102"/>
      <c r="AD79" s="1101"/>
      <c r="AE79" s="1101"/>
      <c r="AF79" s="1101"/>
      <c r="AG79" s="1168"/>
      <c r="AH79" s="1204"/>
      <c r="AI79" s="1220"/>
      <c r="AJ79" s="1220"/>
      <c r="AK79" s="1220"/>
      <c r="AL79" s="1220"/>
      <c r="AM79" s="1220"/>
      <c r="AN79" s="1220"/>
      <c r="AO79" s="1220"/>
      <c r="AP79" s="1220"/>
      <c r="AQ79" s="1220"/>
      <c r="AR79" s="1220"/>
      <c r="AS79" s="1220"/>
      <c r="AT79" s="1220"/>
      <c r="AU79" s="1220"/>
      <c r="AV79" s="1220"/>
      <c r="AW79" s="1220"/>
      <c r="AX79" s="1220"/>
      <c r="AY79" s="1220"/>
      <c r="AZ79" s="1220"/>
      <c r="BA79" s="1070"/>
      <c r="BB79" s="1213"/>
      <c r="BC79" s="1213"/>
      <c r="BD79" s="1213"/>
      <c r="BE79" s="1213"/>
      <c r="BF79" s="1213"/>
      <c r="BG79" s="1213"/>
      <c r="BH79" s="1213"/>
      <c r="BI79" s="1214"/>
    </row>
    <row r="80" spans="1:84" ht="9.4" customHeight="1">
      <c r="A80" s="1084"/>
      <c r="B80" s="1084"/>
      <c r="C80" s="1154"/>
      <c r="D80" s="1165">
        <v>12</v>
      </c>
      <c r="E80" s="1161"/>
      <c r="F80" s="1162"/>
      <c r="G80" s="1163"/>
      <c r="H80" s="1163"/>
      <c r="I80" s="1163"/>
      <c r="J80" s="1163"/>
      <c r="K80" s="1163"/>
      <c r="L80" s="1163"/>
      <c r="M80" s="1163"/>
      <c r="N80" s="1163"/>
      <c r="O80" s="1163"/>
      <c r="P80" s="1160">
        <f>G80-L80</f>
        <v>0</v>
      </c>
      <c r="Q80" s="1160"/>
      <c r="R80" s="1160"/>
      <c r="S80" s="1160"/>
      <c r="T80" s="1160"/>
      <c r="U80" s="1164"/>
      <c r="V80" s="1164"/>
      <c r="W80" s="1160">
        <f>IF(A2="甲欄",BN80,BS80)</f>
        <v>0</v>
      </c>
      <c r="X80" s="1160"/>
      <c r="Y80" s="1160"/>
      <c r="Z80" s="1160"/>
      <c r="AA80" s="1163"/>
      <c r="AB80" s="1163"/>
      <c r="AC80" s="1163"/>
      <c r="AD80" s="1160">
        <f>W80+AA80</f>
        <v>0</v>
      </c>
      <c r="AE80" s="1160"/>
      <c r="AF80" s="1160"/>
      <c r="AG80" s="1167"/>
      <c r="AH80" s="1204"/>
      <c r="AI80" s="1220" t="s">
        <v>329</v>
      </c>
      <c r="AJ80" s="1220"/>
      <c r="AK80" s="1220"/>
      <c r="AL80" s="1220"/>
      <c r="AM80" s="1220"/>
      <c r="AN80" s="1220"/>
      <c r="AO80" s="1220"/>
      <c r="AP80" s="1220"/>
      <c r="AQ80" s="1220"/>
      <c r="AR80" s="1220"/>
      <c r="AS80" s="1220"/>
      <c r="AT80" s="1220"/>
      <c r="AU80" s="1220"/>
      <c r="AV80" s="1220"/>
      <c r="AW80" s="1220"/>
      <c r="AX80" s="1220"/>
      <c r="AY80" s="1220"/>
      <c r="AZ80" s="1220"/>
      <c r="BA80" s="1071" t="s">
        <v>88</v>
      </c>
      <c r="BB80" s="1074">
        <f>IF(BB73-BB77&lt;=0,0,ROUNDDOWN(BB73-BB77,0))</f>
        <v>0</v>
      </c>
      <c r="BC80" s="1074"/>
      <c r="BD80" s="1074"/>
      <c r="BE80" s="1074"/>
      <c r="BF80" s="1074"/>
      <c r="BG80" s="1074"/>
      <c r="BH80" s="1074"/>
      <c r="BI80" s="1193"/>
      <c r="BN80" s="1">
        <f>IF($BO80&lt;=162500,ROUND($BO80*0.05105,-1),IF($BO80&lt;=275000,ROUND($BO80*0.1021-8296,-1),IF($BO80&lt;=579166,ROUND($BO80*0.2042-36374,-1),IF($BO80&lt;=750000,ROUND($BO80*0.23483-54113,-1),IF($BO80&lt;=1500000,ROUND($BO80*0.33693-130688,-1),IF($BO80&lt;=3333333,ROUND($BO80*0.4084-237893,-1),ROUND($BO80*0.45945-408061,-1)))))))</f>
        <v>0</v>
      </c>
      <c r="BO80" s="1">
        <f>IF(P80-BP80-BQ80&lt;=0,0,P80-BP80-BQ80)</f>
        <v>0</v>
      </c>
      <c r="BP80" s="1">
        <f>IF(P80&lt;=135416,45834,IF(P80&lt;=149999,ROUNDUP(P80*0.4-8333,0),IF(P80&lt;=299999,ROUNDUP(P80*0.3+6667,0),IF(P80&lt;=549999,ROUNDUP(P80*0.2+36667,0),IF(P80&lt;=708330,ROUNDUP(P80*0.1+91667,0),162500)))))</f>
        <v>45834</v>
      </c>
      <c r="BQ80" s="1">
        <f>(U80)*31667+IF(P80&lt;=2162499,40000,IF(P80&lt;=2204166,26667,IF(P80&lt;=2245833,13334,0)))</f>
        <v>40000</v>
      </c>
      <c r="BR80" s="1">
        <f>IF(P80&lt;88000,(P80*0.03063),IF(P80&lt;8600000,CE80,IF(P80&lt;1720000,(320900+(P80-86000)*0.4084),672200+(P80-1720000)*0.45945)))</f>
        <v>0</v>
      </c>
      <c r="BS80" s="1">
        <f>IF(BR14&lt;0,0,BR14)</f>
        <v>0</v>
      </c>
      <c r="BT80" s="1">
        <f>IF(P80&lt;=98999,1000,IF(P80&lt;=220999,2000,3000))</f>
        <v>1000</v>
      </c>
      <c r="BU80" s="1">
        <f>IF(BT80=1000,88000,IF(BT80=2000,99000,221000))</f>
        <v>88000</v>
      </c>
      <c r="BV80" s="1">
        <f>IF(P80&lt;1010000,P80-MOD((P80-BU80),BT80),1010000)</f>
        <v>0</v>
      </c>
      <c r="BW80" s="1">
        <f>BV80*1.5</f>
        <v>0</v>
      </c>
      <c r="BX80" s="1">
        <f>IF(BW80&lt;=135416,45834,IF(BW80&lt;=149999,ROUNDUP(BW80*0.4-8333,0),IF(BW80&lt;=299999,ROUNDUP(BW80*0.3+6667,0),IF(BW80&lt;=549999,ROUNDUP(BW80*0.2+36667,0),IF(BW80&lt;=708330,ROUNDUP(BW80*0.1+91667,0),162500)))))</f>
        <v>45834</v>
      </c>
      <c r="BY80" s="1">
        <f>(BW80-BX80-IF(BW80&lt;=2162499,40000,0))</f>
        <v>-85834</v>
      </c>
      <c r="BZ80" s="1">
        <f>IF($BY80&lt;=162500,ROUNDDOWN($BY80*0.05,0),IF($BY80&lt;=275000,ROUNDDOWN($BY80*0.1-8125,0),IF($BY80&lt;=579166,ROUNDDOWN($BY80*0.2-35625,0),IF($BY80&lt;=750000,ROUNDDOWN($BY80*0.23-53000,0),IF($BY80&lt;=1500000,ROUNDDOWN($BY80*0.33-128000,0),ROUNDDOWN($BY80*0.4-233000,0))))))</f>
        <v>-4291</v>
      </c>
      <c r="CA80" s="1">
        <f>BV80*2.5</f>
        <v>0</v>
      </c>
      <c r="CB80" s="1">
        <f>IF(CA80&lt;=135416,45834,IF(CA80&lt;=149999,ROUNDUP(CA80*0.4-8333,0),IF(CA80&lt;=299999,ROUNDUP(CA80*0.3+6667,0),IF(CA80&lt;=549999,ROUNDUP(CA80*0.2+36667,0),IF(CA80&lt;=708330,ROUNDUP(CA80*0.1+91667,0),162500)))))</f>
        <v>45834</v>
      </c>
      <c r="CC80" s="1">
        <f>(CA80-CB80-IF(BW80&lt;=2162499,40000,0))</f>
        <v>-85834</v>
      </c>
      <c r="CD80" s="1">
        <f>IF($CC80&lt;=162500,ROUNDDOWN($CC80*0.05,0),IF($CC80&lt;=275000,ROUNDDOWN($CC80*0.1-8125,0),IF($CC80&lt;=579166,ROUNDDOWN($CC80*0.2-35625,0),IF($CC80&lt;=750000,ROUNDDOWN($CC80*0.23-53000,0),IF($CC80&lt;=1500000,ROUNDDOWN($CC80*0.33-128000,0),ROUNDDOWN($CC80*0.4-233000,0))))))</f>
        <v>-4291</v>
      </c>
      <c r="CE80" s="1">
        <f>ROUND(CD80-BZ80,-2)</f>
        <v>0</v>
      </c>
      <c r="CF80" s="1">
        <f>ROUND(CE80*1.021,-2)</f>
        <v>0</v>
      </c>
    </row>
    <row r="81" spans="1:84" ht="9.4" customHeight="1">
      <c r="A81" s="1084"/>
      <c r="B81" s="1084"/>
      <c r="C81" s="1154"/>
      <c r="D81" s="1165"/>
      <c r="E81" s="1161"/>
      <c r="F81" s="1162"/>
      <c r="G81" s="1163"/>
      <c r="H81" s="1163"/>
      <c r="I81" s="1163"/>
      <c r="J81" s="1163"/>
      <c r="K81" s="1163"/>
      <c r="L81" s="1163"/>
      <c r="M81" s="1163"/>
      <c r="N81" s="1163"/>
      <c r="O81" s="1163"/>
      <c r="P81" s="1160"/>
      <c r="Q81" s="1160"/>
      <c r="R81" s="1160"/>
      <c r="S81" s="1160"/>
      <c r="T81" s="1160"/>
      <c r="U81" s="1164"/>
      <c r="V81" s="1164"/>
      <c r="W81" s="1160"/>
      <c r="X81" s="1160"/>
      <c r="Y81" s="1160"/>
      <c r="Z81" s="1160"/>
      <c r="AA81" s="1163"/>
      <c r="AB81" s="1163"/>
      <c r="AC81" s="1163"/>
      <c r="AD81" s="1160"/>
      <c r="AE81" s="1160"/>
      <c r="AF81" s="1160"/>
      <c r="AG81" s="1167"/>
      <c r="AH81" s="1204"/>
      <c r="AI81" s="1220"/>
      <c r="AJ81" s="1220"/>
      <c r="AK81" s="1220"/>
      <c r="AL81" s="1220"/>
      <c r="AM81" s="1220"/>
      <c r="AN81" s="1220"/>
      <c r="AO81" s="1220"/>
      <c r="AP81" s="1220"/>
      <c r="AQ81" s="1220"/>
      <c r="AR81" s="1220"/>
      <c r="AS81" s="1220"/>
      <c r="AT81" s="1220"/>
      <c r="AU81" s="1220"/>
      <c r="AV81" s="1220"/>
      <c r="AW81" s="1220"/>
      <c r="AX81" s="1220"/>
      <c r="AY81" s="1220"/>
      <c r="AZ81" s="1220"/>
      <c r="BA81" s="1071"/>
      <c r="BB81" s="1074"/>
      <c r="BC81" s="1074"/>
      <c r="BD81" s="1074"/>
      <c r="BE81" s="1074"/>
      <c r="BF81" s="1074"/>
      <c r="BG81" s="1074"/>
      <c r="BH81" s="1074"/>
      <c r="BI81" s="1193"/>
    </row>
    <row r="82" spans="1:84" ht="9.4" customHeight="1" thickBot="1">
      <c r="A82" s="1084"/>
      <c r="B82" s="1084"/>
      <c r="C82" s="1154"/>
      <c r="D82" s="1165"/>
      <c r="E82" s="1161"/>
      <c r="F82" s="1162"/>
      <c r="G82" s="1163"/>
      <c r="H82" s="1163"/>
      <c r="I82" s="1163"/>
      <c r="J82" s="1163"/>
      <c r="K82" s="1163"/>
      <c r="L82" s="1163"/>
      <c r="M82" s="1163"/>
      <c r="N82" s="1163"/>
      <c r="O82" s="1163"/>
      <c r="P82" s="1160"/>
      <c r="Q82" s="1160"/>
      <c r="R82" s="1160"/>
      <c r="S82" s="1160"/>
      <c r="T82" s="1160"/>
      <c r="U82" s="1164"/>
      <c r="V82" s="1164"/>
      <c r="W82" s="1160"/>
      <c r="X82" s="1160"/>
      <c r="Y82" s="1160"/>
      <c r="Z82" s="1160"/>
      <c r="AA82" s="1163"/>
      <c r="AB82" s="1163"/>
      <c r="AC82" s="1163"/>
      <c r="AD82" s="1160"/>
      <c r="AE82" s="1160"/>
      <c r="AF82" s="1160"/>
      <c r="AG82" s="1167"/>
      <c r="AH82" s="1204"/>
      <c r="AI82" s="1220"/>
      <c r="AJ82" s="1220"/>
      <c r="AK82" s="1220"/>
      <c r="AL82" s="1220"/>
      <c r="AM82" s="1220"/>
      <c r="AN82" s="1220"/>
      <c r="AO82" s="1220"/>
      <c r="AP82" s="1220"/>
      <c r="AQ82" s="1220"/>
      <c r="AR82" s="1220"/>
      <c r="AS82" s="1220"/>
      <c r="AT82" s="1220"/>
      <c r="AU82" s="1220"/>
      <c r="AV82" s="1220"/>
      <c r="AW82" s="1220"/>
      <c r="AX82" s="1220"/>
      <c r="AY82" s="1220"/>
      <c r="AZ82" s="1220"/>
      <c r="BA82" s="1071"/>
      <c r="BB82" s="1074"/>
      <c r="BC82" s="1074"/>
      <c r="BD82" s="1074"/>
      <c r="BE82" s="1074"/>
      <c r="BF82" s="1074"/>
      <c r="BG82" s="1074"/>
      <c r="BH82" s="1074"/>
      <c r="BI82" s="1193"/>
    </row>
    <row r="83" spans="1:84" ht="9.4" customHeight="1" thickTop="1">
      <c r="A83" s="1084"/>
      <c r="B83" s="1084"/>
      <c r="C83" s="1154"/>
      <c r="D83" s="1165"/>
      <c r="E83" s="1169"/>
      <c r="F83" s="1166"/>
      <c r="G83" s="1102"/>
      <c r="H83" s="1102"/>
      <c r="I83" s="1102"/>
      <c r="J83" s="1102"/>
      <c r="K83" s="1102"/>
      <c r="L83" s="1102"/>
      <c r="M83" s="1102"/>
      <c r="N83" s="1102"/>
      <c r="O83" s="1102"/>
      <c r="P83" s="1101">
        <f>G83-L83</f>
        <v>0</v>
      </c>
      <c r="Q83" s="1101"/>
      <c r="R83" s="1101"/>
      <c r="S83" s="1101"/>
      <c r="T83" s="1101"/>
      <c r="U83" s="1100"/>
      <c r="V83" s="1100"/>
      <c r="W83" s="1101">
        <f>IF(A2="甲欄",BN83,BS83)</f>
        <v>0</v>
      </c>
      <c r="X83" s="1101"/>
      <c r="Y83" s="1101"/>
      <c r="Z83" s="1101"/>
      <c r="AA83" s="1102"/>
      <c r="AB83" s="1102"/>
      <c r="AC83" s="1102"/>
      <c r="AD83" s="1101">
        <f>W83+AA83</f>
        <v>0</v>
      </c>
      <c r="AE83" s="1101"/>
      <c r="AF83" s="1101"/>
      <c r="AG83" s="1168"/>
      <c r="AH83" s="1204"/>
      <c r="AI83" s="1220" t="s">
        <v>330</v>
      </c>
      <c r="AJ83" s="1220"/>
      <c r="AK83" s="1220"/>
      <c r="AL83" s="1220"/>
      <c r="AM83" s="1220"/>
      <c r="AN83" s="1220"/>
      <c r="AO83" s="1220"/>
      <c r="AP83" s="1220"/>
      <c r="AQ83" s="1220"/>
      <c r="AR83" s="1220"/>
      <c r="AS83" s="1220"/>
      <c r="AT83" s="1220"/>
      <c r="AU83" s="1220"/>
      <c r="AV83" s="1220"/>
      <c r="AW83" s="1220"/>
      <c r="AX83" s="1220"/>
      <c r="AY83" s="1220"/>
      <c r="AZ83" s="1220"/>
      <c r="BA83" s="1176" t="s">
        <v>95</v>
      </c>
      <c r="BB83" s="1228" t="s">
        <v>84</v>
      </c>
      <c r="BC83" s="1228"/>
      <c r="BD83" s="1228"/>
      <c r="BE83" s="1228"/>
      <c r="BF83" s="1228"/>
      <c r="BG83" s="1228"/>
      <c r="BH83" s="1228"/>
      <c r="BI83" s="1229"/>
      <c r="BN83" s="1">
        <f>IF($BO83&lt;=162500,ROUND($BO83*0.05105,-1),IF($BO83&lt;=275000,ROUND($BO83*0.1021-8296,-1),IF($BO83&lt;=579166,ROUND($BO83*0.2042-36374,-1),IF($BO83&lt;=750000,ROUND($BO83*0.23483-54113,-1),IF($BO83&lt;=1500000,ROUND($BO83*0.33693-130688,-1),IF($BO83&lt;=3333333,ROUND($BO83*0.4084-237893,-1),ROUND($BO83*0.45945-408061,-1)))))))</f>
        <v>0</v>
      </c>
      <c r="BO83" s="1">
        <f>IF(P83-BP83-BQ83&lt;=0,0,P83-BP83-BQ83)</f>
        <v>0</v>
      </c>
      <c r="BP83" s="1">
        <f>IF(P83&lt;=135416,45834,IF(P83&lt;=149999,ROUNDUP(P83*0.4-8333,0),IF(P83&lt;=299999,ROUNDUP(P83*0.3+6667,0),IF(P83&lt;=549999,ROUNDUP(P83*0.2+36667,0),IF(P83&lt;=708330,ROUNDUP(P83*0.1+91667,0),162500)))))</f>
        <v>45834</v>
      </c>
      <c r="BQ83" s="1">
        <f>(U83)*31667+IF(P83&lt;=2162499,40000,IF(P83&lt;=2204166,26667,IF(P83&lt;=2245833,13334,0)))</f>
        <v>40000</v>
      </c>
      <c r="BR83" s="1">
        <f>IF(P83&lt;88000,(P83*0.03063),IF(P83&lt;8600000,CE83,IF(P83&lt;1720000,(320900+(P83-86000)*0.4084),672200+(P83-1720000)*0.45945)))</f>
        <v>0</v>
      </c>
      <c r="BS83" s="1">
        <f>IF(BR14&lt;0,0,BR14)</f>
        <v>0</v>
      </c>
      <c r="BT83" s="1">
        <f>IF(P83&lt;=98999,1000,IF(P83&lt;=220999,2000,3000))</f>
        <v>1000</v>
      </c>
      <c r="BU83" s="1">
        <f>IF(BT83=1000,88000,IF(BT83=2000,99000,221000))</f>
        <v>88000</v>
      </c>
      <c r="BV83" s="1">
        <f>IF(P83&lt;1010000,P83-MOD((P83-BU83),BT83),1010000)</f>
        <v>0</v>
      </c>
      <c r="BW83" s="1">
        <f>BV83*1.5</f>
        <v>0</v>
      </c>
      <c r="BX83" s="1">
        <f>IF(BW83&lt;=135416,45834,IF(BW83&lt;=149999,ROUNDUP(BW83*0.4-8333,0),IF(BW83&lt;=299999,ROUNDUP(BW83*0.3+6667,0),IF(BW83&lt;=549999,ROUNDUP(BW83*0.2+36667,0),IF(BW83&lt;=708330,ROUNDUP(BW83*0.1+91667,0),162500)))))</f>
        <v>45834</v>
      </c>
      <c r="BY83" s="1">
        <f>(BW83-BX83-IF(BW83&lt;=2162499,40000,0))</f>
        <v>-85834</v>
      </c>
      <c r="BZ83" s="1">
        <f>IF($BY83&lt;=162500,ROUNDDOWN($BY83*0.05,0),IF($BY83&lt;=275000,ROUNDDOWN($BY83*0.1-8125,0),IF($BY83&lt;=579166,ROUNDDOWN($BY83*0.2-35625,0),IF($BY83&lt;=750000,ROUNDDOWN($BY83*0.23-53000,0),IF($BY83&lt;=1500000,ROUNDDOWN($BY83*0.33-128000,0),ROUNDDOWN($BY83*0.4-233000,0))))))</f>
        <v>-4291</v>
      </c>
      <c r="CA83" s="1">
        <f>BV83*2.5</f>
        <v>0</v>
      </c>
      <c r="CB83" s="1">
        <f>IF(CA83&lt;=135416,45834,IF(CA83&lt;=149999,ROUNDUP(CA83*0.4-8333,0),IF(CA83&lt;=299999,ROUNDUP(CA83*0.3+6667,0),IF(CA83&lt;=549999,ROUNDUP(CA83*0.2+36667,0),IF(CA83&lt;=708330,ROUNDUP(CA83*0.1+91667,0),162500)))))</f>
        <v>45834</v>
      </c>
      <c r="CC83" s="1">
        <f>(CA83-CB83-IF(BW83&lt;=2162499,40000,0))</f>
        <v>-85834</v>
      </c>
      <c r="CD83" s="1">
        <f>IF($CC83&lt;=162500,ROUNDDOWN($CC83*0.05,0),IF($CC83&lt;=275000,ROUNDDOWN($CC83*0.1-8125,0),IF($CC83&lt;=579166,ROUNDDOWN($CC83*0.2-35625,0),IF($CC83&lt;=750000,ROUNDDOWN($CC83*0.23-53000,0),IF($CC83&lt;=1500000,ROUNDDOWN($CC83*0.33-128000,0),ROUNDDOWN($CC83*0.4-233000,0))))))</f>
        <v>-4291</v>
      </c>
      <c r="CE83" s="1">
        <f>ROUND(CD83-BZ83,-2)</f>
        <v>0</v>
      </c>
      <c r="CF83" s="1">
        <f>ROUND(CE83*1.021,-2)</f>
        <v>0</v>
      </c>
    </row>
    <row r="84" spans="1:84" ht="9.4" customHeight="1">
      <c r="A84" s="1084"/>
      <c r="B84" s="1084"/>
      <c r="C84" s="1154"/>
      <c r="D84" s="1165"/>
      <c r="E84" s="1169"/>
      <c r="F84" s="1166"/>
      <c r="G84" s="1102"/>
      <c r="H84" s="1102"/>
      <c r="I84" s="1102"/>
      <c r="J84" s="1102"/>
      <c r="K84" s="1102"/>
      <c r="L84" s="1102"/>
      <c r="M84" s="1102"/>
      <c r="N84" s="1102"/>
      <c r="O84" s="1102"/>
      <c r="P84" s="1101"/>
      <c r="Q84" s="1101"/>
      <c r="R84" s="1101"/>
      <c r="S84" s="1101"/>
      <c r="T84" s="1101"/>
      <c r="U84" s="1100"/>
      <c r="V84" s="1100"/>
      <c r="W84" s="1101"/>
      <c r="X84" s="1101"/>
      <c r="Y84" s="1101"/>
      <c r="Z84" s="1101"/>
      <c r="AA84" s="1102"/>
      <c r="AB84" s="1102"/>
      <c r="AC84" s="1102"/>
      <c r="AD84" s="1101"/>
      <c r="AE84" s="1101"/>
      <c r="AF84" s="1101"/>
      <c r="AG84" s="1168"/>
      <c r="AH84" s="1204"/>
      <c r="AI84" s="1220"/>
      <c r="AJ84" s="1220"/>
      <c r="AK84" s="1220"/>
      <c r="AL84" s="1220"/>
      <c r="AM84" s="1220"/>
      <c r="AN84" s="1220"/>
      <c r="AO84" s="1220"/>
      <c r="AP84" s="1220"/>
      <c r="AQ84" s="1220"/>
      <c r="AR84" s="1220"/>
      <c r="AS84" s="1220"/>
      <c r="AT84" s="1220"/>
      <c r="AU84" s="1220"/>
      <c r="AV84" s="1220"/>
      <c r="AW84" s="1220"/>
      <c r="AX84" s="1220"/>
      <c r="AY84" s="1220"/>
      <c r="AZ84" s="1220"/>
      <c r="BA84" s="1177"/>
      <c r="BB84" s="1073">
        <f>IF(BB80&lt;=0,0,ROUNDDOWN(BB80*1.021,-2))</f>
        <v>0</v>
      </c>
      <c r="BC84" s="1073"/>
      <c r="BD84" s="1073"/>
      <c r="BE84" s="1073"/>
      <c r="BF84" s="1073"/>
      <c r="BG84" s="1073"/>
      <c r="BH84" s="1073"/>
      <c r="BI84" s="1230"/>
    </row>
    <row r="85" spans="1:84" ht="9.4" customHeight="1">
      <c r="A85" s="1084"/>
      <c r="B85" s="1084"/>
      <c r="C85" s="1154"/>
      <c r="D85" s="1165"/>
      <c r="E85" s="1169"/>
      <c r="F85" s="1166"/>
      <c r="G85" s="1102"/>
      <c r="H85" s="1102"/>
      <c r="I85" s="1102"/>
      <c r="J85" s="1102"/>
      <c r="K85" s="1102"/>
      <c r="L85" s="1102"/>
      <c r="M85" s="1102"/>
      <c r="N85" s="1102"/>
      <c r="O85" s="1102"/>
      <c r="P85" s="1101"/>
      <c r="Q85" s="1101"/>
      <c r="R85" s="1101"/>
      <c r="S85" s="1101"/>
      <c r="T85" s="1101"/>
      <c r="U85" s="1100"/>
      <c r="V85" s="1100"/>
      <c r="W85" s="1101"/>
      <c r="X85" s="1101"/>
      <c r="Y85" s="1101"/>
      <c r="Z85" s="1101"/>
      <c r="AA85" s="1102"/>
      <c r="AB85" s="1102"/>
      <c r="AC85" s="1102"/>
      <c r="AD85" s="1101"/>
      <c r="AE85" s="1101"/>
      <c r="AF85" s="1101"/>
      <c r="AG85" s="1168"/>
      <c r="AH85" s="1204"/>
      <c r="AI85" s="1220"/>
      <c r="AJ85" s="1220"/>
      <c r="AK85" s="1220"/>
      <c r="AL85" s="1220"/>
      <c r="AM85" s="1220"/>
      <c r="AN85" s="1220"/>
      <c r="AO85" s="1220"/>
      <c r="AP85" s="1220"/>
      <c r="AQ85" s="1220"/>
      <c r="AR85" s="1220"/>
      <c r="AS85" s="1220"/>
      <c r="AT85" s="1220"/>
      <c r="AU85" s="1220"/>
      <c r="AV85" s="1220"/>
      <c r="AW85" s="1220"/>
      <c r="AX85" s="1220"/>
      <c r="AY85" s="1220"/>
      <c r="AZ85" s="1220"/>
      <c r="BA85" s="1177"/>
      <c r="BB85" s="1073"/>
      <c r="BC85" s="1073"/>
      <c r="BD85" s="1073"/>
      <c r="BE85" s="1073"/>
      <c r="BF85" s="1073"/>
      <c r="BG85" s="1073"/>
      <c r="BH85" s="1073"/>
      <c r="BI85" s="1230"/>
    </row>
    <row r="86" spans="1:84" ht="9.4" customHeight="1" thickBot="1">
      <c r="C86" s="1154"/>
      <c r="D86" s="1068" t="s">
        <v>56</v>
      </c>
      <c r="E86" s="1068"/>
      <c r="F86" s="1068"/>
      <c r="G86" s="1223" t="s">
        <v>51</v>
      </c>
      <c r="H86" s="1181">
        <f>SUM(G14:G83)</f>
        <v>0</v>
      </c>
      <c r="I86" s="1181"/>
      <c r="J86" s="1181"/>
      <c r="K86" s="1181"/>
      <c r="L86" s="1223" t="s">
        <v>85</v>
      </c>
      <c r="M86" s="1181">
        <f>SUM(L14:L83)</f>
        <v>0</v>
      </c>
      <c r="N86" s="1181"/>
      <c r="O86" s="1181"/>
      <c r="P86" s="1224">
        <f>SUM(P14:P83)</f>
        <v>0</v>
      </c>
      <c r="Q86" s="1224"/>
      <c r="R86" s="1224"/>
      <c r="S86" s="1224"/>
      <c r="T86" s="1224"/>
      <c r="U86" s="1225"/>
      <c r="V86" s="1225"/>
      <c r="W86" s="1226" t="s">
        <v>52</v>
      </c>
      <c r="X86" s="1181">
        <f>SUM(W14:W83)</f>
        <v>0</v>
      </c>
      <c r="Y86" s="1181"/>
      <c r="Z86" s="1181"/>
      <c r="AA86" s="1224">
        <f>SUM(AA14:AA83)</f>
        <v>0</v>
      </c>
      <c r="AB86" s="1224"/>
      <c r="AC86" s="1224"/>
      <c r="AD86" s="1224">
        <f>SUM(AD14:AD83)</f>
        <v>0</v>
      </c>
      <c r="AE86" s="1224"/>
      <c r="AF86" s="1224"/>
      <c r="AG86" s="1227"/>
      <c r="AH86" s="1204"/>
      <c r="AI86" s="1220"/>
      <c r="AJ86" s="1220"/>
      <c r="AK86" s="1220"/>
      <c r="AL86" s="1220"/>
      <c r="AM86" s="1220"/>
      <c r="AN86" s="1220"/>
      <c r="AO86" s="1220"/>
      <c r="AP86" s="1220"/>
      <c r="AQ86" s="1220"/>
      <c r="AR86" s="1220"/>
      <c r="AS86" s="1220"/>
      <c r="AT86" s="1220"/>
      <c r="AU86" s="1220"/>
      <c r="AV86" s="1220"/>
      <c r="AW86" s="1220"/>
      <c r="AX86" s="1220"/>
      <c r="AY86" s="1220"/>
      <c r="AZ86" s="1220"/>
      <c r="BA86" s="1178"/>
      <c r="BB86" s="1231"/>
      <c r="BC86" s="1231"/>
      <c r="BD86" s="1231"/>
      <c r="BE86" s="1231"/>
      <c r="BF86" s="1231"/>
      <c r="BG86" s="1231"/>
      <c r="BH86" s="1231"/>
      <c r="BI86" s="1232"/>
    </row>
    <row r="87" spans="1:84" ht="9.4" customHeight="1" thickTop="1">
      <c r="C87" s="1154"/>
      <c r="D87" s="1068"/>
      <c r="E87" s="1068"/>
      <c r="F87" s="1068"/>
      <c r="G87" s="1223"/>
      <c r="H87" s="1181"/>
      <c r="I87" s="1181"/>
      <c r="J87" s="1181"/>
      <c r="K87" s="1181"/>
      <c r="L87" s="1223"/>
      <c r="M87" s="1181"/>
      <c r="N87" s="1181"/>
      <c r="O87" s="1181"/>
      <c r="P87" s="1224"/>
      <c r="Q87" s="1224"/>
      <c r="R87" s="1224"/>
      <c r="S87" s="1224"/>
      <c r="T87" s="1224"/>
      <c r="U87" s="1225"/>
      <c r="V87" s="1225"/>
      <c r="W87" s="1226"/>
      <c r="X87" s="1181"/>
      <c r="Y87" s="1181"/>
      <c r="Z87" s="1181"/>
      <c r="AA87" s="1224"/>
      <c r="AB87" s="1224"/>
      <c r="AC87" s="1224"/>
      <c r="AD87" s="1224"/>
      <c r="AE87" s="1224"/>
      <c r="AF87" s="1224"/>
      <c r="AG87" s="1227"/>
      <c r="AH87" s="1204"/>
      <c r="AI87" s="1068"/>
      <c r="AJ87" s="1276" t="str">
        <f>IF(BO99&lt;0,"○","")</f>
        <v/>
      </c>
      <c r="AK87" s="1276"/>
      <c r="AL87" s="1276" t="str">
        <f>IF(BO99&gt;0,"○","")</f>
        <v/>
      </c>
      <c r="AM87" s="1276"/>
      <c r="AN87" s="1279"/>
      <c r="AO87" s="1279"/>
      <c r="AP87" s="1279"/>
      <c r="AQ87" s="1279"/>
      <c r="AR87" s="1279"/>
      <c r="AS87" s="1279"/>
      <c r="AT87" s="1279"/>
      <c r="AU87" s="1279"/>
      <c r="AV87" s="1279"/>
      <c r="AW87" s="1279"/>
      <c r="AX87" s="1279"/>
      <c r="AY87" s="1279"/>
      <c r="AZ87" s="1280"/>
      <c r="BA87" s="1233" t="s">
        <v>97</v>
      </c>
      <c r="BB87" s="1073">
        <f>ABS(BO99)</f>
        <v>0</v>
      </c>
      <c r="BC87" s="1073"/>
      <c r="BD87" s="1073"/>
      <c r="BE87" s="1073"/>
      <c r="BF87" s="1073"/>
      <c r="BG87" s="1073"/>
      <c r="BH87" s="1073"/>
      <c r="BI87" s="1230"/>
    </row>
    <row r="88" spans="1:84" ht="9.4" customHeight="1">
      <c r="C88" s="1154"/>
      <c r="D88" s="1068"/>
      <c r="E88" s="1068"/>
      <c r="F88" s="1068"/>
      <c r="G88" s="1223"/>
      <c r="H88" s="1181"/>
      <c r="I88" s="1181"/>
      <c r="J88" s="1181"/>
      <c r="K88" s="1181"/>
      <c r="L88" s="1223"/>
      <c r="M88" s="1181"/>
      <c r="N88" s="1181"/>
      <c r="O88" s="1181"/>
      <c r="P88" s="1224"/>
      <c r="Q88" s="1224"/>
      <c r="R88" s="1224"/>
      <c r="S88" s="1224"/>
      <c r="T88" s="1224"/>
      <c r="U88" s="1225"/>
      <c r="V88" s="1225"/>
      <c r="W88" s="1226"/>
      <c r="X88" s="1181"/>
      <c r="Y88" s="1181"/>
      <c r="Z88" s="1181"/>
      <c r="AA88" s="1224"/>
      <c r="AB88" s="1224"/>
      <c r="AC88" s="1224"/>
      <c r="AD88" s="1224"/>
      <c r="AE88" s="1224"/>
      <c r="AF88" s="1224"/>
      <c r="AG88" s="1227"/>
      <c r="AH88" s="1204"/>
      <c r="AI88" s="1062"/>
      <c r="AJ88" s="1277"/>
      <c r="AK88" s="1277"/>
      <c r="AL88" s="1277"/>
      <c r="AM88" s="1277"/>
      <c r="AN88" s="1103"/>
      <c r="AO88" s="1103"/>
      <c r="AP88" s="1103"/>
      <c r="AQ88" s="1103"/>
      <c r="AR88" s="1103"/>
      <c r="AS88" s="1103"/>
      <c r="AT88" s="1103"/>
      <c r="AU88" s="1103"/>
      <c r="AV88" s="1103"/>
      <c r="AW88" s="1103"/>
      <c r="AX88" s="1103"/>
      <c r="AY88" s="1103"/>
      <c r="AZ88" s="1210"/>
      <c r="BA88" s="1071"/>
      <c r="BB88" s="1074"/>
      <c r="BC88" s="1074"/>
      <c r="BD88" s="1074"/>
      <c r="BE88" s="1074"/>
      <c r="BF88" s="1074"/>
      <c r="BG88" s="1074"/>
      <c r="BH88" s="1074"/>
      <c r="BI88" s="1193"/>
    </row>
    <row r="89" spans="1:84" ht="9.4" customHeight="1">
      <c r="C89" s="1154"/>
      <c r="D89" s="1068"/>
      <c r="E89" s="1068"/>
      <c r="F89" s="1068"/>
      <c r="G89" s="1223"/>
      <c r="H89" s="1181"/>
      <c r="I89" s="1181"/>
      <c r="J89" s="1181"/>
      <c r="K89" s="1181"/>
      <c r="L89" s="1223"/>
      <c r="M89" s="1181"/>
      <c r="N89" s="1181"/>
      <c r="O89" s="1181"/>
      <c r="P89" s="1224"/>
      <c r="Q89" s="1224"/>
      <c r="R89" s="1224"/>
      <c r="S89" s="1224"/>
      <c r="T89" s="1224"/>
      <c r="U89" s="1225"/>
      <c r="V89" s="1225"/>
      <c r="W89" s="1226"/>
      <c r="X89" s="1181"/>
      <c r="Y89" s="1181"/>
      <c r="Z89" s="1181"/>
      <c r="AA89" s="1224"/>
      <c r="AB89" s="1224"/>
      <c r="AC89" s="1224"/>
      <c r="AD89" s="1224"/>
      <c r="AE89" s="1224"/>
      <c r="AF89" s="1224"/>
      <c r="AG89" s="1227"/>
      <c r="AH89" s="1204"/>
      <c r="AI89" s="1222"/>
      <c r="AJ89" s="1278"/>
      <c r="AK89" s="1278"/>
      <c r="AL89" s="1278"/>
      <c r="AM89" s="1278"/>
      <c r="AN89" s="1281"/>
      <c r="AO89" s="1281"/>
      <c r="AP89" s="1281"/>
      <c r="AQ89" s="1281"/>
      <c r="AR89" s="1281"/>
      <c r="AS89" s="1281"/>
      <c r="AT89" s="1281"/>
      <c r="AU89" s="1281"/>
      <c r="AV89" s="1281"/>
      <c r="AW89" s="1281"/>
      <c r="AX89" s="1281"/>
      <c r="AY89" s="1281"/>
      <c r="AZ89" s="1282"/>
      <c r="BA89" s="1071"/>
      <c r="BB89" s="1074"/>
      <c r="BC89" s="1074"/>
      <c r="BD89" s="1074"/>
      <c r="BE89" s="1074"/>
      <c r="BF89" s="1074"/>
      <c r="BG89" s="1074"/>
      <c r="BH89" s="1074"/>
      <c r="BI89" s="1193"/>
    </row>
    <row r="90" spans="1:84" ht="9.4" customHeight="1">
      <c r="C90" s="1154"/>
      <c r="D90" s="1068"/>
      <c r="E90" s="1068"/>
      <c r="F90" s="1068"/>
      <c r="G90" s="1223"/>
      <c r="H90" s="1181"/>
      <c r="I90" s="1181"/>
      <c r="J90" s="1181"/>
      <c r="K90" s="1181"/>
      <c r="L90" s="1223"/>
      <c r="M90" s="1181"/>
      <c r="N90" s="1181"/>
      <c r="O90" s="1181"/>
      <c r="P90" s="1224"/>
      <c r="Q90" s="1224"/>
      <c r="R90" s="1224"/>
      <c r="S90" s="1224"/>
      <c r="T90" s="1224"/>
      <c r="U90" s="1225"/>
      <c r="V90" s="1225"/>
      <c r="W90" s="1226"/>
      <c r="X90" s="1181"/>
      <c r="Y90" s="1181"/>
      <c r="Z90" s="1181"/>
      <c r="AA90" s="1224"/>
      <c r="AB90" s="1224"/>
      <c r="AC90" s="1224"/>
      <c r="AD90" s="1224"/>
      <c r="AE90" s="1224"/>
      <c r="AF90" s="1224"/>
      <c r="AG90" s="1227"/>
      <c r="AH90" s="1204"/>
      <c r="AI90" s="1069" t="s">
        <v>199</v>
      </c>
      <c r="AJ90" s="1070"/>
      <c r="AK90" s="1070"/>
      <c r="AL90" s="1220" t="s">
        <v>87</v>
      </c>
      <c r="AM90" s="1220"/>
      <c r="AN90" s="1220"/>
      <c r="AO90" s="1220"/>
      <c r="AP90" s="1220"/>
      <c r="AQ90" s="1220"/>
      <c r="AR90" s="1220"/>
      <c r="AS90" s="1220"/>
      <c r="AT90" s="1220"/>
      <c r="AU90" s="1220"/>
      <c r="AV90" s="1220"/>
      <c r="AW90" s="1220"/>
      <c r="AX90" s="1220"/>
      <c r="AY90" s="1220"/>
      <c r="AZ90" s="1220"/>
      <c r="BA90" s="1070" t="s">
        <v>100</v>
      </c>
      <c r="BB90" s="1213"/>
      <c r="BC90" s="1213"/>
      <c r="BD90" s="1213"/>
      <c r="BE90" s="1213"/>
      <c r="BF90" s="1213"/>
      <c r="BG90" s="1213"/>
      <c r="BH90" s="1213"/>
      <c r="BI90" s="1214"/>
      <c r="BN90" s="1" t="s">
        <v>89</v>
      </c>
      <c r="BO90" s="4">
        <f>AT37</f>
        <v>0</v>
      </c>
    </row>
    <row r="91" spans="1:84" ht="9.4" customHeight="1">
      <c r="C91" s="1243" t="s">
        <v>90</v>
      </c>
      <c r="D91" s="1245"/>
      <c r="E91" s="1246"/>
      <c r="F91" s="1247"/>
      <c r="G91" s="1240"/>
      <c r="H91" s="1240"/>
      <c r="I91" s="1240"/>
      <c r="J91" s="1240"/>
      <c r="K91" s="1240"/>
      <c r="L91" s="1240"/>
      <c r="M91" s="1240"/>
      <c r="N91" s="1240"/>
      <c r="O91" s="1240"/>
      <c r="P91" s="1235">
        <f>G91-L91</f>
        <v>0</v>
      </c>
      <c r="Q91" s="1235"/>
      <c r="R91" s="1235"/>
      <c r="S91" s="1235"/>
      <c r="T91" s="1235"/>
      <c r="U91" s="1225"/>
      <c r="V91" s="1225"/>
      <c r="W91" s="125" t="s">
        <v>91</v>
      </c>
      <c r="X91" s="1242">
        <f>IF(Z117=0,(VLOOKUP((V117/1000),賞与の税額表!$C$10:$D$30,2)),IF(Z117=1,(VLOOKUP((V117/1000),賞与の税額表!$E$10:$F$30,2)),IF(Z117=2,(VLOOKUP((V117/1000),賞与の税額表!$G$10:$H$30,2)),IF(Z117=3,(VLOOKUP((V117/1000),賞与の税額表!$I$10:$J$30,2)),IF(Z117=4,(VLOOKUP((V117/1000),賞与の税額表!$K$10:$L$30,2)),IF(Z117=5,(VLOOKUP((V117/1000),賞与の税額表!$M$10:$N$30,2)),IF(Z117=6,(VLOOKUP((V117/1000),賞与の税額表!$O$10:$P$30,2)),(VLOOKUP((V117/1000),賞与の税額表!$Q$10:$R$30,2)))))))))</f>
        <v>0</v>
      </c>
      <c r="Y91" s="1242"/>
      <c r="Z91" s="126" t="s">
        <v>92</v>
      </c>
      <c r="AA91" s="1251"/>
      <c r="AB91" s="1251"/>
      <c r="AC91" s="1251"/>
      <c r="AD91" s="1224">
        <f>W92+AA91</f>
        <v>0</v>
      </c>
      <c r="AE91" s="1224"/>
      <c r="AF91" s="1224"/>
      <c r="AG91" s="1227"/>
      <c r="AH91" s="1204"/>
      <c r="AI91" s="1070"/>
      <c r="AJ91" s="1070"/>
      <c r="AK91" s="1070"/>
      <c r="AL91" s="1220"/>
      <c r="AM91" s="1220"/>
      <c r="AN91" s="1220"/>
      <c r="AO91" s="1220"/>
      <c r="AP91" s="1220"/>
      <c r="AQ91" s="1220"/>
      <c r="AR91" s="1220"/>
      <c r="AS91" s="1220"/>
      <c r="AT91" s="1220"/>
      <c r="AU91" s="1220"/>
      <c r="AV91" s="1220"/>
      <c r="AW91" s="1220"/>
      <c r="AX91" s="1220"/>
      <c r="AY91" s="1220"/>
      <c r="AZ91" s="1220"/>
      <c r="BA91" s="1070"/>
      <c r="BB91" s="1213"/>
      <c r="BC91" s="1213"/>
      <c r="BD91" s="1213"/>
      <c r="BE91" s="1213"/>
      <c r="BF91" s="1213"/>
      <c r="BG91" s="1213"/>
      <c r="BH91" s="1213"/>
      <c r="BI91" s="1214"/>
    </row>
    <row r="92" spans="1:84" ht="9.4" customHeight="1">
      <c r="C92" s="1243"/>
      <c r="D92" s="1245"/>
      <c r="E92" s="1246"/>
      <c r="F92" s="1247"/>
      <c r="G92" s="1240"/>
      <c r="H92" s="1240"/>
      <c r="I92" s="1240"/>
      <c r="J92" s="1240"/>
      <c r="K92" s="1240"/>
      <c r="L92" s="1240"/>
      <c r="M92" s="1240"/>
      <c r="N92" s="1240"/>
      <c r="O92" s="1240"/>
      <c r="P92" s="1235"/>
      <c r="Q92" s="1235"/>
      <c r="R92" s="1235"/>
      <c r="S92" s="1235"/>
      <c r="T92" s="1235"/>
      <c r="U92" s="1225"/>
      <c r="V92" s="1225"/>
      <c r="W92" s="1237">
        <f>ROUNDDOWN(P91/100*X91, 0)</f>
        <v>0</v>
      </c>
      <c r="X92" s="1237"/>
      <c r="Y92" s="1237"/>
      <c r="Z92" s="1237"/>
      <c r="AA92" s="1251"/>
      <c r="AB92" s="1251"/>
      <c r="AC92" s="1251"/>
      <c r="AD92" s="1224"/>
      <c r="AE92" s="1224"/>
      <c r="AF92" s="1224"/>
      <c r="AG92" s="1227"/>
      <c r="AH92" s="1204"/>
      <c r="AI92" s="1070"/>
      <c r="AJ92" s="1070"/>
      <c r="AK92" s="1070"/>
      <c r="AL92" s="1220"/>
      <c r="AM92" s="1220"/>
      <c r="AN92" s="1220"/>
      <c r="AO92" s="1220"/>
      <c r="AP92" s="1220"/>
      <c r="AQ92" s="1220"/>
      <c r="AR92" s="1220"/>
      <c r="AS92" s="1220"/>
      <c r="AT92" s="1220"/>
      <c r="AU92" s="1220"/>
      <c r="AV92" s="1220"/>
      <c r="AW92" s="1220"/>
      <c r="AX92" s="1220"/>
      <c r="AY92" s="1220"/>
      <c r="AZ92" s="1220"/>
      <c r="BA92" s="1070"/>
      <c r="BB92" s="1213"/>
      <c r="BC92" s="1213"/>
      <c r="BD92" s="1213"/>
      <c r="BE92" s="1213"/>
      <c r="BF92" s="1213"/>
      <c r="BG92" s="1213"/>
      <c r="BH92" s="1213"/>
      <c r="BI92" s="1214"/>
      <c r="BN92" s="1" t="s">
        <v>93</v>
      </c>
      <c r="BO92" s="4">
        <f>IF(BO90&lt;=1618999,BO90,IF(BO90&lt;1619999,ROUNDDOWN(((BO90-1619000)/1000),0)*1000+1619000,IF(BO90&lt;=1623999,ROUNDDOWN((BO90-1620000)/2000,0)*2000+1620000,IF(BO90&lt;=6599999,ROUNDDOWN((BO90-1624000)/4000,0)*4000+1624000,BO90))))</f>
        <v>0</v>
      </c>
    </row>
    <row r="93" spans="1:84" ht="9.4" customHeight="1">
      <c r="C93" s="1243"/>
      <c r="D93" s="1245"/>
      <c r="E93" s="1246"/>
      <c r="F93" s="1247"/>
      <c r="G93" s="1240"/>
      <c r="H93" s="1240"/>
      <c r="I93" s="1240"/>
      <c r="J93" s="1240"/>
      <c r="K93" s="1240"/>
      <c r="L93" s="1240"/>
      <c r="M93" s="1240"/>
      <c r="N93" s="1240"/>
      <c r="O93" s="1240"/>
      <c r="P93" s="1235"/>
      <c r="Q93" s="1235"/>
      <c r="R93" s="1235"/>
      <c r="S93" s="1235"/>
      <c r="T93" s="1235"/>
      <c r="U93" s="1225"/>
      <c r="V93" s="1225"/>
      <c r="W93" s="1237"/>
      <c r="X93" s="1237"/>
      <c r="Y93" s="1237"/>
      <c r="Z93" s="1237"/>
      <c r="AA93" s="1251"/>
      <c r="AB93" s="1251"/>
      <c r="AC93" s="1251"/>
      <c r="AD93" s="1224"/>
      <c r="AE93" s="1224"/>
      <c r="AF93" s="1224"/>
      <c r="AG93" s="1227"/>
      <c r="AH93" s="1204"/>
      <c r="AI93" s="1070"/>
      <c r="AJ93" s="1070"/>
      <c r="AK93" s="1070"/>
      <c r="AL93" s="1220" t="s">
        <v>94</v>
      </c>
      <c r="AM93" s="1220"/>
      <c r="AN93" s="1220"/>
      <c r="AO93" s="1220"/>
      <c r="AP93" s="1220"/>
      <c r="AQ93" s="1220"/>
      <c r="AR93" s="1220"/>
      <c r="AS93" s="1220"/>
      <c r="AT93" s="1220"/>
      <c r="AU93" s="1220"/>
      <c r="AV93" s="1220"/>
      <c r="AW93" s="1220"/>
      <c r="AX93" s="1220"/>
      <c r="AY93" s="1220"/>
      <c r="AZ93" s="1220"/>
      <c r="BA93" s="1070" t="s">
        <v>102</v>
      </c>
      <c r="BB93" s="1213"/>
      <c r="BC93" s="1213"/>
      <c r="BD93" s="1213"/>
      <c r="BE93" s="1213"/>
      <c r="BF93" s="1213"/>
      <c r="BG93" s="1213"/>
      <c r="BH93" s="1213"/>
      <c r="BI93" s="1214"/>
    </row>
    <row r="94" spans="1:84" ht="9.4" customHeight="1">
      <c r="C94" s="1243"/>
      <c r="D94" s="1245"/>
      <c r="E94" s="1246"/>
      <c r="F94" s="1247"/>
      <c r="G94" s="1240"/>
      <c r="H94" s="1240"/>
      <c r="I94" s="1240"/>
      <c r="J94" s="1240"/>
      <c r="K94" s="1240"/>
      <c r="L94" s="1240"/>
      <c r="M94" s="1240"/>
      <c r="N94" s="1240"/>
      <c r="O94" s="1240"/>
      <c r="P94" s="1235">
        <f>G94-L94</f>
        <v>0</v>
      </c>
      <c r="Q94" s="1235"/>
      <c r="R94" s="1235"/>
      <c r="S94" s="1235"/>
      <c r="T94" s="1235"/>
      <c r="U94" s="1241"/>
      <c r="V94" s="1241"/>
      <c r="W94" s="125" t="s">
        <v>91</v>
      </c>
      <c r="X94" s="1242">
        <f>IF(Z118=0,(VLOOKUP((V118/1000),賞与の税額表!$C$10:$D$30,2)),IF(Z118=1,(VLOOKUP((V118/1000),賞与の税額表!$E$10:$F$30,2)),IF(Z118=2,(VLOOKUP((V118/1000),賞与の税額表!$G$10:$H$30,2)),IF(Z118=3,(VLOOKUP((V118/1000),賞与の税額表!$I$10:$J$30,2)),IF(Z118=4,(VLOOKUP((V118/1000),賞与の税額表!$K$10:$L$30,2)),IF(Z118=5,(VLOOKUP((V118/1000),賞与の税額表!$M$10:$N$30,2)),IF(Z118=6,(VLOOKUP((V118/1000),賞与の税額表!$O$10:$P$30,2)),(VLOOKUP((V118/1000),賞与の税額表!$Q$10:$R$30,2)))))))))</f>
        <v>0</v>
      </c>
      <c r="Y94" s="1242"/>
      <c r="Z94" s="126" t="s">
        <v>92</v>
      </c>
      <c r="AA94" s="1234"/>
      <c r="AB94" s="1234"/>
      <c r="AC94" s="1234"/>
      <c r="AD94" s="1235">
        <f>W95+AA94</f>
        <v>0</v>
      </c>
      <c r="AE94" s="1235"/>
      <c r="AF94" s="1235"/>
      <c r="AG94" s="1236"/>
      <c r="AH94" s="1204"/>
      <c r="AI94" s="1070"/>
      <c r="AJ94" s="1070"/>
      <c r="AK94" s="1070"/>
      <c r="AL94" s="1220"/>
      <c r="AM94" s="1220"/>
      <c r="AN94" s="1220"/>
      <c r="AO94" s="1220"/>
      <c r="AP94" s="1220"/>
      <c r="AQ94" s="1220"/>
      <c r="AR94" s="1220"/>
      <c r="AS94" s="1220"/>
      <c r="AT94" s="1220"/>
      <c r="AU94" s="1220"/>
      <c r="AV94" s="1220"/>
      <c r="AW94" s="1220"/>
      <c r="AX94" s="1220"/>
      <c r="AY94" s="1220"/>
      <c r="AZ94" s="1220"/>
      <c r="BA94" s="1070"/>
      <c r="BB94" s="1213"/>
      <c r="BC94" s="1213"/>
      <c r="BD94" s="1213"/>
      <c r="BE94" s="1213"/>
      <c r="BF94" s="1213"/>
      <c r="BG94" s="1213"/>
      <c r="BH94" s="1213"/>
      <c r="BI94" s="1214"/>
      <c r="BN94" s="1" t="s">
        <v>96</v>
      </c>
      <c r="BO94" s="1">
        <f>IF(BO92&lt;=550999,0,IF(BO92&lt;=1618999,BO92-550000,IF(BO92&lt;=1619999,BO92*0.6+97600,IF(BO92&lt;=1621999,BO92*0.6+98000,IF(BO92&lt;=1623999,BO92*0.6+98800,IF(BO92&lt;=1627999,BO92*0.6+99600,IF(BO92&lt;=1799999,BO92*0.6+100000,"")))))))</f>
        <v>0</v>
      </c>
    </row>
    <row r="95" spans="1:84" ht="9.4" customHeight="1">
      <c r="C95" s="1243"/>
      <c r="D95" s="1245"/>
      <c r="E95" s="1246"/>
      <c r="F95" s="1247"/>
      <c r="G95" s="1240"/>
      <c r="H95" s="1240"/>
      <c r="I95" s="1240"/>
      <c r="J95" s="1240"/>
      <c r="K95" s="1240"/>
      <c r="L95" s="1240"/>
      <c r="M95" s="1240"/>
      <c r="N95" s="1240"/>
      <c r="O95" s="1240"/>
      <c r="P95" s="1235"/>
      <c r="Q95" s="1235"/>
      <c r="R95" s="1235"/>
      <c r="S95" s="1235"/>
      <c r="T95" s="1235"/>
      <c r="U95" s="1241"/>
      <c r="V95" s="1241"/>
      <c r="W95" s="1237">
        <f>ROUNDDOWN(P94/100*X94, 0)</f>
        <v>0</v>
      </c>
      <c r="X95" s="1237"/>
      <c r="Y95" s="1237"/>
      <c r="Z95" s="1237"/>
      <c r="AA95" s="1234"/>
      <c r="AB95" s="1234"/>
      <c r="AC95" s="1234"/>
      <c r="AD95" s="1235"/>
      <c r="AE95" s="1235"/>
      <c r="AF95" s="1235"/>
      <c r="AG95" s="1236"/>
      <c r="AH95" s="1204"/>
      <c r="AI95" s="1070"/>
      <c r="AJ95" s="1070"/>
      <c r="AK95" s="1070"/>
      <c r="AL95" s="1220"/>
      <c r="AM95" s="1220"/>
      <c r="AN95" s="1220"/>
      <c r="AO95" s="1220"/>
      <c r="AP95" s="1220"/>
      <c r="AQ95" s="1220"/>
      <c r="AR95" s="1220"/>
      <c r="AS95" s="1220"/>
      <c r="AT95" s="1220"/>
      <c r="AU95" s="1220"/>
      <c r="AV95" s="1220"/>
      <c r="AW95" s="1220"/>
      <c r="AX95" s="1220"/>
      <c r="AY95" s="1220"/>
      <c r="AZ95" s="1220"/>
      <c r="BA95" s="1070"/>
      <c r="BB95" s="1213"/>
      <c r="BC95" s="1213"/>
      <c r="BD95" s="1213"/>
      <c r="BE95" s="1213"/>
      <c r="BF95" s="1213"/>
      <c r="BG95" s="1213"/>
      <c r="BH95" s="1213"/>
      <c r="BI95" s="1214"/>
      <c r="BO95" s="1" t="str">
        <f>IF(BO92&lt;=1799999,"",IF(BO92&lt;=3599999,BO92*0.7-80000,IF(BO92&lt;=6599999,BO92*0.8-440000,IF(BO92&lt;=8499999,BO92*0.9-1100000,IF(BO92&lt;=20000000,BO92-1950000,"年末調整は出来ません。")))))</f>
        <v/>
      </c>
    </row>
    <row r="96" spans="1:84" ht="9.4" customHeight="1">
      <c r="C96" s="1243"/>
      <c r="D96" s="1245"/>
      <c r="E96" s="1246"/>
      <c r="F96" s="1247"/>
      <c r="G96" s="1240"/>
      <c r="H96" s="1240"/>
      <c r="I96" s="1240"/>
      <c r="J96" s="1240"/>
      <c r="K96" s="1240"/>
      <c r="L96" s="1240"/>
      <c r="M96" s="1240"/>
      <c r="N96" s="1240"/>
      <c r="O96" s="1240"/>
      <c r="P96" s="1235"/>
      <c r="Q96" s="1235"/>
      <c r="R96" s="1235"/>
      <c r="S96" s="1235"/>
      <c r="T96" s="1235"/>
      <c r="U96" s="1241"/>
      <c r="V96" s="1241"/>
      <c r="W96" s="1237"/>
      <c r="X96" s="1237"/>
      <c r="Y96" s="1237"/>
      <c r="Z96" s="1237"/>
      <c r="AA96" s="1234"/>
      <c r="AB96" s="1234"/>
      <c r="AC96" s="1234"/>
      <c r="AD96" s="1235"/>
      <c r="AE96" s="1235"/>
      <c r="AF96" s="1235"/>
      <c r="AG96" s="1236"/>
      <c r="AH96" s="1204"/>
      <c r="AI96" s="1070"/>
      <c r="AJ96" s="1070"/>
      <c r="AK96" s="1070"/>
      <c r="AL96" s="1220" t="s">
        <v>331</v>
      </c>
      <c r="AM96" s="1220"/>
      <c r="AN96" s="1220"/>
      <c r="AO96" s="1220"/>
      <c r="AP96" s="1220"/>
      <c r="AQ96" s="1220"/>
      <c r="AR96" s="1220"/>
      <c r="AS96" s="1220"/>
      <c r="AT96" s="1220"/>
      <c r="AU96" s="1220"/>
      <c r="AV96" s="1220"/>
      <c r="AW96" s="1220"/>
      <c r="AX96" s="1220"/>
      <c r="AY96" s="1220"/>
      <c r="AZ96" s="1220"/>
      <c r="BA96" s="1179" t="s">
        <v>104</v>
      </c>
      <c r="BB96" s="1238" t="str">
        <f>IF(AJ87="○",BB87-BB90-BB93,"")</f>
        <v/>
      </c>
      <c r="BC96" s="1238"/>
      <c r="BD96" s="1238"/>
      <c r="BE96" s="1238"/>
      <c r="BF96" s="1238"/>
      <c r="BG96" s="1238"/>
      <c r="BH96" s="1238"/>
      <c r="BI96" s="1239"/>
    </row>
    <row r="97" spans="3:67" ht="9.4" customHeight="1">
      <c r="C97" s="1243"/>
      <c r="D97" s="1245"/>
      <c r="E97" s="1246"/>
      <c r="F97" s="1247"/>
      <c r="G97" s="1240"/>
      <c r="H97" s="1240"/>
      <c r="I97" s="1240"/>
      <c r="J97" s="1240"/>
      <c r="K97" s="1240"/>
      <c r="L97" s="1240"/>
      <c r="M97" s="1240"/>
      <c r="N97" s="1240"/>
      <c r="O97" s="1240"/>
      <c r="P97" s="1235">
        <f>G97-L97</f>
        <v>0</v>
      </c>
      <c r="Q97" s="1235"/>
      <c r="R97" s="1235"/>
      <c r="S97" s="1235"/>
      <c r="T97" s="1235"/>
      <c r="U97" s="1241"/>
      <c r="V97" s="1241"/>
      <c r="W97" s="125" t="s">
        <v>91</v>
      </c>
      <c r="X97" s="1242">
        <f>IF(Z119=0,(VLOOKUP((V119/1000),賞与の税額表!$C$10:$D$30,2)),IF(Z119=1,(VLOOKUP((V119/1000),賞与の税額表!$E$10:$F$30,2)),IF(Z119=2,(VLOOKUP((V119/1000),賞与の税額表!$G$10:$H$30,2)),IF(Z119=3,(VLOOKUP((V119/1000),賞与の税額表!$I$10:$J$30,2)),IF(Z119=4,(VLOOKUP((V119/1000),賞与の税額表!$K$10:$L$30,2)),IF(Z119=5,(VLOOKUP((V119/1000),賞与の税額表!$M$10:$N$30,2)),IF(Z119=6,(VLOOKUP((V119/1000),賞与の税額表!$O$10:$P$30,2)),(VLOOKUP((V119/1000),賞与の税額表!$Q$10:$R$30,2)))))))))</f>
        <v>0</v>
      </c>
      <c r="Y97" s="1242"/>
      <c r="Z97" s="126" t="s">
        <v>92</v>
      </c>
      <c r="AA97" s="1234"/>
      <c r="AB97" s="1234"/>
      <c r="AC97" s="1234"/>
      <c r="AD97" s="1235">
        <f>W98+AA97</f>
        <v>0</v>
      </c>
      <c r="AE97" s="1235"/>
      <c r="AF97" s="1235"/>
      <c r="AG97" s="1236"/>
      <c r="AH97" s="1204"/>
      <c r="AI97" s="1070"/>
      <c r="AJ97" s="1070"/>
      <c r="AK97" s="1070"/>
      <c r="AL97" s="1220"/>
      <c r="AM97" s="1220"/>
      <c r="AN97" s="1220"/>
      <c r="AO97" s="1220"/>
      <c r="AP97" s="1220"/>
      <c r="AQ97" s="1220"/>
      <c r="AR97" s="1220"/>
      <c r="AS97" s="1220"/>
      <c r="AT97" s="1220"/>
      <c r="AU97" s="1220"/>
      <c r="AV97" s="1220"/>
      <c r="AW97" s="1220"/>
      <c r="AX97" s="1220"/>
      <c r="AY97" s="1220"/>
      <c r="AZ97" s="1220"/>
      <c r="BA97" s="1179"/>
      <c r="BB97" s="1238"/>
      <c r="BC97" s="1238"/>
      <c r="BD97" s="1238"/>
      <c r="BE97" s="1238"/>
      <c r="BF97" s="1238"/>
      <c r="BG97" s="1238"/>
      <c r="BH97" s="1238"/>
      <c r="BI97" s="1239"/>
      <c r="BN97" s="1" t="s">
        <v>98</v>
      </c>
      <c r="BO97" s="1">
        <f>IF(BO94="",IF(BO95="年末調整は出来ません。","年末調整は出来ません。",ROUNDDOWN(BO95*1,0)),ROUNDDOWN(BO94*1,0))</f>
        <v>0</v>
      </c>
    </row>
    <row r="98" spans="3:67" ht="9.4" customHeight="1">
      <c r="C98" s="1243"/>
      <c r="D98" s="1245"/>
      <c r="E98" s="1246"/>
      <c r="F98" s="1247"/>
      <c r="G98" s="1240"/>
      <c r="H98" s="1240"/>
      <c r="I98" s="1240"/>
      <c r="J98" s="1240"/>
      <c r="K98" s="1240"/>
      <c r="L98" s="1240"/>
      <c r="M98" s="1240"/>
      <c r="N98" s="1240"/>
      <c r="O98" s="1240"/>
      <c r="P98" s="1235"/>
      <c r="Q98" s="1235"/>
      <c r="R98" s="1235"/>
      <c r="S98" s="1235"/>
      <c r="T98" s="1235"/>
      <c r="U98" s="1241"/>
      <c r="V98" s="1241"/>
      <c r="W98" s="1237">
        <f>ROUNDDOWN(P97/100*X97, 0)</f>
        <v>0</v>
      </c>
      <c r="X98" s="1237"/>
      <c r="Y98" s="1237"/>
      <c r="Z98" s="1237"/>
      <c r="AA98" s="1234"/>
      <c r="AB98" s="1234"/>
      <c r="AC98" s="1234"/>
      <c r="AD98" s="1235"/>
      <c r="AE98" s="1235"/>
      <c r="AF98" s="1235"/>
      <c r="AG98" s="1236"/>
      <c r="AH98" s="1204"/>
      <c r="AI98" s="1070"/>
      <c r="AJ98" s="1070"/>
      <c r="AK98" s="1070"/>
      <c r="AL98" s="1220"/>
      <c r="AM98" s="1220"/>
      <c r="AN98" s="1220"/>
      <c r="AO98" s="1220"/>
      <c r="AP98" s="1220"/>
      <c r="AQ98" s="1220"/>
      <c r="AR98" s="1220"/>
      <c r="AS98" s="1220"/>
      <c r="AT98" s="1220"/>
      <c r="AU98" s="1220"/>
      <c r="AV98" s="1220"/>
      <c r="AW98" s="1220"/>
      <c r="AX98" s="1220"/>
      <c r="AY98" s="1220"/>
      <c r="AZ98" s="1220"/>
      <c r="BA98" s="1179"/>
      <c r="BB98" s="1238"/>
      <c r="BC98" s="1238"/>
      <c r="BD98" s="1238"/>
      <c r="BE98" s="1238"/>
      <c r="BF98" s="1238"/>
      <c r="BG98" s="1238"/>
      <c r="BH98" s="1238"/>
      <c r="BI98" s="1239"/>
    </row>
    <row r="99" spans="3:67" ht="9.4" customHeight="1">
      <c r="C99" s="1243"/>
      <c r="D99" s="1245"/>
      <c r="E99" s="1246"/>
      <c r="F99" s="1247"/>
      <c r="G99" s="1240"/>
      <c r="H99" s="1240"/>
      <c r="I99" s="1240"/>
      <c r="J99" s="1240"/>
      <c r="K99" s="1240"/>
      <c r="L99" s="1240"/>
      <c r="M99" s="1240"/>
      <c r="N99" s="1240"/>
      <c r="O99" s="1240"/>
      <c r="P99" s="1235"/>
      <c r="Q99" s="1235"/>
      <c r="R99" s="1235"/>
      <c r="S99" s="1235"/>
      <c r="T99" s="1235"/>
      <c r="U99" s="1241"/>
      <c r="V99" s="1241"/>
      <c r="W99" s="1237"/>
      <c r="X99" s="1237"/>
      <c r="Y99" s="1237"/>
      <c r="Z99" s="1237"/>
      <c r="AA99" s="1234"/>
      <c r="AB99" s="1234"/>
      <c r="AC99" s="1234"/>
      <c r="AD99" s="1235"/>
      <c r="AE99" s="1235"/>
      <c r="AF99" s="1235"/>
      <c r="AG99" s="1236"/>
      <c r="AH99" s="1204"/>
      <c r="AI99" s="1070"/>
      <c r="AJ99" s="1070"/>
      <c r="AK99" s="1070"/>
      <c r="AL99" s="1069" t="s">
        <v>200</v>
      </c>
      <c r="AM99" s="1070"/>
      <c r="AN99" s="1220" t="s">
        <v>99</v>
      </c>
      <c r="AO99" s="1220"/>
      <c r="AP99" s="1220"/>
      <c r="AQ99" s="1220"/>
      <c r="AR99" s="1220"/>
      <c r="AS99" s="1220"/>
      <c r="AT99" s="1220"/>
      <c r="AU99" s="1220"/>
      <c r="AV99" s="1220"/>
      <c r="AW99" s="1220"/>
      <c r="AX99" s="1220"/>
      <c r="AY99" s="1220"/>
      <c r="AZ99" s="1220"/>
      <c r="BA99" s="1070" t="s">
        <v>107</v>
      </c>
      <c r="BB99" s="1213"/>
      <c r="BC99" s="1213"/>
      <c r="BD99" s="1213"/>
      <c r="BE99" s="1213"/>
      <c r="BF99" s="1213"/>
      <c r="BG99" s="1213"/>
      <c r="BH99" s="1213"/>
      <c r="BI99" s="1214"/>
      <c r="BN99" s="1" t="s">
        <v>704</v>
      </c>
      <c r="BO99" s="4">
        <f>BB84-BB37</f>
        <v>0</v>
      </c>
    </row>
    <row r="100" spans="3:67" ht="9.4" customHeight="1">
      <c r="C100" s="1243"/>
      <c r="D100" s="1245"/>
      <c r="E100" s="1246"/>
      <c r="F100" s="1247"/>
      <c r="G100" s="1240"/>
      <c r="H100" s="1240"/>
      <c r="I100" s="1240"/>
      <c r="J100" s="1240"/>
      <c r="K100" s="1240"/>
      <c r="L100" s="1240"/>
      <c r="M100" s="1240"/>
      <c r="N100" s="1240"/>
      <c r="O100" s="1240"/>
      <c r="P100" s="1235">
        <f>G100-L100</f>
        <v>0</v>
      </c>
      <c r="Q100" s="1235"/>
      <c r="R100" s="1235"/>
      <c r="S100" s="1235"/>
      <c r="T100" s="1235"/>
      <c r="U100" s="1241"/>
      <c r="V100" s="1241"/>
      <c r="W100" s="125" t="s">
        <v>91</v>
      </c>
      <c r="X100" s="1242">
        <f>IF(Z120=0,(VLOOKUP((V120/1000),賞与の税額表!$C$10:$D$30,2)),IF(Z120=1,(VLOOKUP((V120/1000),賞与の税額表!$E$10:$F$30,2)),IF(Z120=2,(VLOOKUP((V120/1000),賞与の税額表!$G$10:$H$30,2)),IF(Z120=3,(VLOOKUP((V120/1000),賞与の税額表!$I$10:$J$30,2)),IF(Z120=4,(VLOOKUP((V120/1000),賞与の税額表!$K$10:$L$30,2)),IF(Z120=5,(VLOOKUP((V120/1000),賞与の税額表!$M$10:$N$30,2)),IF(Z120=6,(VLOOKUP((V120/1000),賞与の税額表!$O$10:$P$30,2)),(VLOOKUP((V120/1000),賞与の税額表!$Q$10:$R$30,2)))))))))</f>
        <v>0</v>
      </c>
      <c r="Y100" s="1242"/>
      <c r="Z100" s="126" t="s">
        <v>92</v>
      </c>
      <c r="AA100" s="1234"/>
      <c r="AB100" s="1234"/>
      <c r="AC100" s="1234"/>
      <c r="AD100" s="1235">
        <f>W101+AA100</f>
        <v>0</v>
      </c>
      <c r="AE100" s="1235"/>
      <c r="AF100" s="1235"/>
      <c r="AG100" s="1236"/>
      <c r="AH100" s="1204"/>
      <c r="AI100" s="1070"/>
      <c r="AJ100" s="1070"/>
      <c r="AK100" s="1070"/>
      <c r="AL100" s="1070"/>
      <c r="AM100" s="1070"/>
      <c r="AN100" s="1220"/>
      <c r="AO100" s="1220"/>
      <c r="AP100" s="1220"/>
      <c r="AQ100" s="1220"/>
      <c r="AR100" s="1220"/>
      <c r="AS100" s="1220"/>
      <c r="AT100" s="1220"/>
      <c r="AU100" s="1220"/>
      <c r="AV100" s="1220"/>
      <c r="AW100" s="1220"/>
      <c r="AX100" s="1220"/>
      <c r="AY100" s="1220"/>
      <c r="AZ100" s="1220"/>
      <c r="BA100" s="1070"/>
      <c r="BB100" s="1213"/>
      <c r="BC100" s="1213"/>
      <c r="BD100" s="1213"/>
      <c r="BE100" s="1213"/>
      <c r="BF100" s="1213"/>
      <c r="BG100" s="1213"/>
      <c r="BH100" s="1213"/>
      <c r="BI100" s="1214"/>
    </row>
    <row r="101" spans="3:67" ht="9.4" customHeight="1">
      <c r="C101" s="1243"/>
      <c r="D101" s="1245"/>
      <c r="E101" s="1246"/>
      <c r="F101" s="1247"/>
      <c r="G101" s="1240"/>
      <c r="H101" s="1240"/>
      <c r="I101" s="1240"/>
      <c r="J101" s="1240"/>
      <c r="K101" s="1240"/>
      <c r="L101" s="1240"/>
      <c r="M101" s="1240"/>
      <c r="N101" s="1240"/>
      <c r="O101" s="1240"/>
      <c r="P101" s="1235"/>
      <c r="Q101" s="1235"/>
      <c r="R101" s="1235"/>
      <c r="S101" s="1235"/>
      <c r="T101" s="1235"/>
      <c r="U101" s="1241"/>
      <c r="V101" s="1241"/>
      <c r="W101" s="1237">
        <f>ROUNDDOWN(P100/100*X100, 0)</f>
        <v>0</v>
      </c>
      <c r="X101" s="1237"/>
      <c r="Y101" s="1237"/>
      <c r="Z101" s="1237"/>
      <c r="AA101" s="1234"/>
      <c r="AB101" s="1234"/>
      <c r="AC101" s="1234"/>
      <c r="AD101" s="1235"/>
      <c r="AE101" s="1235"/>
      <c r="AF101" s="1235"/>
      <c r="AG101" s="1236"/>
      <c r="AH101" s="1204"/>
      <c r="AI101" s="1070"/>
      <c r="AJ101" s="1070"/>
      <c r="AK101" s="1070"/>
      <c r="AL101" s="1070"/>
      <c r="AM101" s="1070"/>
      <c r="AN101" s="1220"/>
      <c r="AO101" s="1220"/>
      <c r="AP101" s="1220"/>
      <c r="AQ101" s="1220"/>
      <c r="AR101" s="1220"/>
      <c r="AS101" s="1220"/>
      <c r="AT101" s="1220"/>
      <c r="AU101" s="1220"/>
      <c r="AV101" s="1220"/>
      <c r="AW101" s="1220"/>
      <c r="AX101" s="1220"/>
      <c r="AY101" s="1220"/>
      <c r="AZ101" s="1220"/>
      <c r="BA101" s="1070"/>
      <c r="BB101" s="1213"/>
      <c r="BC101" s="1213"/>
      <c r="BD101" s="1213"/>
      <c r="BE101" s="1213"/>
      <c r="BF101" s="1213"/>
      <c r="BG101" s="1213"/>
      <c r="BH101" s="1213"/>
      <c r="BI101" s="1214"/>
    </row>
    <row r="102" spans="3:67" ht="9.4" customHeight="1">
      <c r="C102" s="1243"/>
      <c r="D102" s="1245"/>
      <c r="E102" s="1246"/>
      <c r="F102" s="1247"/>
      <c r="G102" s="1240"/>
      <c r="H102" s="1240"/>
      <c r="I102" s="1240"/>
      <c r="J102" s="1240"/>
      <c r="K102" s="1240"/>
      <c r="L102" s="1240"/>
      <c r="M102" s="1240"/>
      <c r="N102" s="1240"/>
      <c r="O102" s="1240"/>
      <c r="P102" s="1235"/>
      <c r="Q102" s="1235"/>
      <c r="R102" s="1235"/>
      <c r="S102" s="1235"/>
      <c r="T102" s="1235"/>
      <c r="U102" s="1241"/>
      <c r="V102" s="1241"/>
      <c r="W102" s="1237"/>
      <c r="X102" s="1237"/>
      <c r="Y102" s="1237"/>
      <c r="Z102" s="1237"/>
      <c r="AA102" s="1234"/>
      <c r="AB102" s="1234"/>
      <c r="AC102" s="1234"/>
      <c r="AD102" s="1235"/>
      <c r="AE102" s="1235"/>
      <c r="AF102" s="1235"/>
      <c r="AG102" s="1236"/>
      <c r="AH102" s="1204"/>
      <c r="AI102" s="1070"/>
      <c r="AJ102" s="1070"/>
      <c r="AK102" s="1070"/>
      <c r="AL102" s="1070"/>
      <c r="AM102" s="1070"/>
      <c r="AN102" s="1220" t="s">
        <v>101</v>
      </c>
      <c r="AO102" s="1220"/>
      <c r="AP102" s="1220"/>
      <c r="AQ102" s="1220"/>
      <c r="AR102" s="1220"/>
      <c r="AS102" s="1220"/>
      <c r="AT102" s="1220"/>
      <c r="AU102" s="1220"/>
      <c r="AV102" s="1220"/>
      <c r="AW102" s="1220"/>
      <c r="AX102" s="1220"/>
      <c r="AY102" s="1220"/>
      <c r="AZ102" s="1220"/>
      <c r="BA102" s="1070" t="s">
        <v>323</v>
      </c>
      <c r="BB102" s="1213"/>
      <c r="BC102" s="1213"/>
      <c r="BD102" s="1213"/>
      <c r="BE102" s="1213"/>
      <c r="BF102" s="1213"/>
      <c r="BG102" s="1213"/>
      <c r="BH102" s="1213"/>
      <c r="BI102" s="1214"/>
    </row>
    <row r="103" spans="3:67" ht="9.4" customHeight="1">
      <c r="C103" s="1243"/>
      <c r="D103" s="1252"/>
      <c r="E103" s="1253"/>
      <c r="F103" s="1254"/>
      <c r="G103" s="1255"/>
      <c r="H103" s="1255"/>
      <c r="I103" s="1255"/>
      <c r="J103" s="1255"/>
      <c r="K103" s="1255"/>
      <c r="L103" s="1255"/>
      <c r="M103" s="1255"/>
      <c r="N103" s="1255"/>
      <c r="O103" s="1255"/>
      <c r="P103" s="1224">
        <f>G103-L103</f>
        <v>0</v>
      </c>
      <c r="Q103" s="1224"/>
      <c r="R103" s="1224"/>
      <c r="S103" s="1224"/>
      <c r="T103" s="1224"/>
      <c r="U103" s="1225"/>
      <c r="V103" s="1225"/>
      <c r="W103" s="125" t="s">
        <v>91</v>
      </c>
      <c r="X103" s="1242">
        <f>IF(Z121=0,(VLOOKUP((V121/1000),賞与の税額表!$C$10:$D$30,2)),IF(Z121=1,(VLOOKUP((V121/1000),賞与の税額表!$E$10:$F$30,2)),IF(Z121=2,(VLOOKUP((V121/1000),賞与の税額表!$G$10:$H$30,2)),IF(Z121=3,(VLOOKUP((V121/1000),賞与の税額表!$I$10:$J$30,2)),IF(Z121=4,(VLOOKUP((V121/1000),賞与の税額表!$K$10:$L$30,2)),IF(Z121=5,(VLOOKUP((V121/1000),賞与の税額表!$M$10:$N$30,2)),IF(Z121=6,(VLOOKUP((V121/1000),賞与の税額表!$O$10:$P$30,2)),(VLOOKUP((V121/1000),賞与の税額表!$Q$10:$R$30,2)))))))))</f>
        <v>0</v>
      </c>
      <c r="Y103" s="1242"/>
      <c r="Z103" s="126" t="s">
        <v>92</v>
      </c>
      <c r="AA103" s="1251"/>
      <c r="AB103" s="1251"/>
      <c r="AC103" s="1251"/>
      <c r="AD103" s="1224">
        <f>W104+AA103</f>
        <v>0</v>
      </c>
      <c r="AE103" s="1224"/>
      <c r="AF103" s="1224"/>
      <c r="AG103" s="1227"/>
      <c r="AH103" s="1204"/>
      <c r="AI103" s="1070"/>
      <c r="AJ103" s="1070"/>
      <c r="AK103" s="1070"/>
      <c r="AL103" s="1070"/>
      <c r="AM103" s="1070"/>
      <c r="AN103" s="1220"/>
      <c r="AO103" s="1220"/>
      <c r="AP103" s="1220"/>
      <c r="AQ103" s="1220"/>
      <c r="AR103" s="1220"/>
      <c r="AS103" s="1220"/>
      <c r="AT103" s="1220"/>
      <c r="AU103" s="1220"/>
      <c r="AV103" s="1220"/>
      <c r="AW103" s="1220"/>
      <c r="AX103" s="1220"/>
      <c r="AY103" s="1220"/>
      <c r="AZ103" s="1220"/>
      <c r="BA103" s="1070"/>
      <c r="BB103" s="1213"/>
      <c r="BC103" s="1213"/>
      <c r="BD103" s="1213"/>
      <c r="BE103" s="1213"/>
      <c r="BF103" s="1213"/>
      <c r="BG103" s="1213"/>
      <c r="BH103" s="1213"/>
      <c r="BI103" s="1214"/>
    </row>
    <row r="104" spans="3:67" ht="9.4" customHeight="1">
      <c r="C104" s="1243"/>
      <c r="D104" s="1252"/>
      <c r="E104" s="1253"/>
      <c r="F104" s="1254"/>
      <c r="G104" s="1255"/>
      <c r="H104" s="1255"/>
      <c r="I104" s="1255"/>
      <c r="J104" s="1255"/>
      <c r="K104" s="1255"/>
      <c r="L104" s="1255"/>
      <c r="M104" s="1255"/>
      <c r="N104" s="1255"/>
      <c r="O104" s="1255"/>
      <c r="P104" s="1224"/>
      <c r="Q104" s="1224"/>
      <c r="R104" s="1224"/>
      <c r="S104" s="1224"/>
      <c r="T104" s="1224"/>
      <c r="U104" s="1225"/>
      <c r="V104" s="1225"/>
      <c r="W104" s="1237">
        <f>ROUNDDOWN(P103/100*X103, 0)</f>
        <v>0</v>
      </c>
      <c r="X104" s="1237"/>
      <c r="Y104" s="1237"/>
      <c r="Z104" s="1237"/>
      <c r="AA104" s="1251"/>
      <c r="AB104" s="1251"/>
      <c r="AC104" s="1251"/>
      <c r="AD104" s="1224"/>
      <c r="AE104" s="1224"/>
      <c r="AF104" s="1224"/>
      <c r="AG104" s="1227"/>
      <c r="AH104" s="1204"/>
      <c r="AI104" s="1070"/>
      <c r="AJ104" s="1070"/>
      <c r="AK104" s="1070"/>
      <c r="AL104" s="1070"/>
      <c r="AM104" s="1070"/>
      <c r="AN104" s="1220"/>
      <c r="AO104" s="1220"/>
      <c r="AP104" s="1220"/>
      <c r="AQ104" s="1220"/>
      <c r="AR104" s="1220"/>
      <c r="AS104" s="1220"/>
      <c r="AT104" s="1220"/>
      <c r="AU104" s="1220"/>
      <c r="AV104" s="1220"/>
      <c r="AW104" s="1220"/>
      <c r="AX104" s="1220"/>
      <c r="AY104" s="1220"/>
      <c r="AZ104" s="1220"/>
      <c r="BA104" s="1070"/>
      <c r="BB104" s="1213"/>
      <c r="BC104" s="1213"/>
      <c r="BD104" s="1213"/>
      <c r="BE104" s="1213"/>
      <c r="BF104" s="1213"/>
      <c r="BG104" s="1213"/>
      <c r="BH104" s="1213"/>
      <c r="BI104" s="1214"/>
    </row>
    <row r="105" spans="3:67" ht="9.4" customHeight="1">
      <c r="C105" s="1243"/>
      <c r="D105" s="1252"/>
      <c r="E105" s="1253"/>
      <c r="F105" s="1254"/>
      <c r="G105" s="1255"/>
      <c r="H105" s="1255"/>
      <c r="I105" s="1255"/>
      <c r="J105" s="1255"/>
      <c r="K105" s="1255"/>
      <c r="L105" s="1255"/>
      <c r="M105" s="1255"/>
      <c r="N105" s="1255"/>
      <c r="O105" s="1255"/>
      <c r="P105" s="1224"/>
      <c r="Q105" s="1224"/>
      <c r="R105" s="1224"/>
      <c r="S105" s="1224"/>
      <c r="T105" s="1224"/>
      <c r="U105" s="1225"/>
      <c r="V105" s="1225"/>
      <c r="W105" s="1237"/>
      <c r="X105" s="1237"/>
      <c r="Y105" s="1237"/>
      <c r="Z105" s="1237"/>
      <c r="AA105" s="1251"/>
      <c r="AB105" s="1251"/>
      <c r="AC105" s="1251"/>
      <c r="AD105" s="1224"/>
      <c r="AE105" s="1224"/>
      <c r="AF105" s="1224"/>
      <c r="AG105" s="1227"/>
      <c r="AH105" s="1204"/>
      <c r="AI105" s="1069" t="s">
        <v>201</v>
      </c>
      <c r="AJ105" s="1070"/>
      <c r="AK105" s="1070"/>
      <c r="AL105" s="1220" t="s">
        <v>103</v>
      </c>
      <c r="AM105" s="1220"/>
      <c r="AN105" s="1220"/>
      <c r="AO105" s="1220"/>
      <c r="AP105" s="1220"/>
      <c r="AQ105" s="1220"/>
      <c r="AR105" s="1220"/>
      <c r="AS105" s="1220"/>
      <c r="AT105" s="1220"/>
      <c r="AU105" s="1220"/>
      <c r="AV105" s="1220"/>
      <c r="AW105" s="1220"/>
      <c r="AX105" s="1220"/>
      <c r="AY105" s="1220"/>
      <c r="AZ105" s="1220"/>
      <c r="BA105" s="1070" t="s">
        <v>324</v>
      </c>
      <c r="BB105" s="1213"/>
      <c r="BC105" s="1213"/>
      <c r="BD105" s="1213"/>
      <c r="BE105" s="1213"/>
      <c r="BF105" s="1213"/>
      <c r="BG105" s="1213"/>
      <c r="BH105" s="1213"/>
      <c r="BI105" s="1214"/>
    </row>
    <row r="106" spans="3:67" ht="9.4" customHeight="1">
      <c r="C106" s="1243"/>
      <c r="D106" s="1070" t="s">
        <v>56</v>
      </c>
      <c r="E106" s="1070"/>
      <c r="F106" s="1070"/>
      <c r="G106" s="1249" t="s">
        <v>54</v>
      </c>
      <c r="H106" s="1180">
        <f>SUM(G91:G103)</f>
        <v>0</v>
      </c>
      <c r="I106" s="1180"/>
      <c r="J106" s="1180"/>
      <c r="K106" s="1180"/>
      <c r="L106" s="1249" t="s">
        <v>105</v>
      </c>
      <c r="M106" s="1180">
        <f>SUM(L91:L103)</f>
        <v>0</v>
      </c>
      <c r="N106" s="1180"/>
      <c r="O106" s="1180"/>
      <c r="P106" s="1235">
        <f>SUM(P91:P103)</f>
        <v>0</v>
      </c>
      <c r="Q106" s="1235"/>
      <c r="R106" s="1235"/>
      <c r="S106" s="1235"/>
      <c r="T106" s="1235"/>
      <c r="U106" s="1241"/>
      <c r="V106" s="1241"/>
      <c r="W106" s="1269" t="s">
        <v>55</v>
      </c>
      <c r="X106" s="1180">
        <f>W92+W95+W98+W101+W104</f>
        <v>0</v>
      </c>
      <c r="Y106" s="1180"/>
      <c r="Z106" s="1180"/>
      <c r="AA106" s="1235">
        <f>SUM(AA91:AA103)</f>
        <v>0</v>
      </c>
      <c r="AB106" s="1235"/>
      <c r="AC106" s="1235"/>
      <c r="AD106" s="1235">
        <f>SUM(AD91:AD103)</f>
        <v>0</v>
      </c>
      <c r="AE106" s="1235"/>
      <c r="AF106" s="1235"/>
      <c r="AG106" s="1236"/>
      <c r="AH106" s="1204"/>
      <c r="AI106" s="1070"/>
      <c r="AJ106" s="1070"/>
      <c r="AK106" s="1070"/>
      <c r="AL106" s="1220"/>
      <c r="AM106" s="1220"/>
      <c r="AN106" s="1220"/>
      <c r="AO106" s="1220"/>
      <c r="AP106" s="1220"/>
      <c r="AQ106" s="1220"/>
      <c r="AR106" s="1220"/>
      <c r="AS106" s="1220"/>
      <c r="AT106" s="1220"/>
      <c r="AU106" s="1220"/>
      <c r="AV106" s="1220"/>
      <c r="AW106" s="1220"/>
      <c r="AX106" s="1220"/>
      <c r="AY106" s="1220"/>
      <c r="AZ106" s="1220"/>
      <c r="BA106" s="1070"/>
      <c r="BB106" s="1213"/>
      <c r="BC106" s="1213"/>
      <c r="BD106" s="1213"/>
      <c r="BE106" s="1213"/>
      <c r="BF106" s="1213"/>
      <c r="BG106" s="1213"/>
      <c r="BH106" s="1213"/>
      <c r="BI106" s="1214"/>
    </row>
    <row r="107" spans="3:67" ht="9.4" customHeight="1">
      <c r="C107" s="1243"/>
      <c r="D107" s="1070"/>
      <c r="E107" s="1070"/>
      <c r="F107" s="1070"/>
      <c r="G107" s="1249"/>
      <c r="H107" s="1180"/>
      <c r="I107" s="1180"/>
      <c r="J107" s="1180"/>
      <c r="K107" s="1180"/>
      <c r="L107" s="1249"/>
      <c r="M107" s="1180"/>
      <c r="N107" s="1180"/>
      <c r="O107" s="1180"/>
      <c r="P107" s="1235"/>
      <c r="Q107" s="1235"/>
      <c r="R107" s="1235"/>
      <c r="S107" s="1235"/>
      <c r="T107" s="1235"/>
      <c r="U107" s="1241"/>
      <c r="V107" s="1241"/>
      <c r="W107" s="1269"/>
      <c r="X107" s="1180"/>
      <c r="Y107" s="1180"/>
      <c r="Z107" s="1180"/>
      <c r="AA107" s="1235"/>
      <c r="AB107" s="1235"/>
      <c r="AC107" s="1235"/>
      <c r="AD107" s="1235"/>
      <c r="AE107" s="1235"/>
      <c r="AF107" s="1235"/>
      <c r="AG107" s="1236"/>
      <c r="AH107" s="1204"/>
      <c r="AI107" s="1070"/>
      <c r="AJ107" s="1070"/>
      <c r="AK107" s="1070"/>
      <c r="AL107" s="1220"/>
      <c r="AM107" s="1220"/>
      <c r="AN107" s="1220"/>
      <c r="AO107" s="1220"/>
      <c r="AP107" s="1220"/>
      <c r="AQ107" s="1220"/>
      <c r="AR107" s="1220"/>
      <c r="AS107" s="1220"/>
      <c r="AT107" s="1220"/>
      <c r="AU107" s="1220"/>
      <c r="AV107" s="1220"/>
      <c r="AW107" s="1220"/>
      <c r="AX107" s="1220"/>
      <c r="AY107" s="1220"/>
      <c r="AZ107" s="1220"/>
      <c r="BA107" s="1070"/>
      <c r="BB107" s="1213"/>
      <c r="BC107" s="1213"/>
      <c r="BD107" s="1213"/>
      <c r="BE107" s="1213"/>
      <c r="BF107" s="1213"/>
      <c r="BG107" s="1213"/>
      <c r="BH107" s="1213"/>
      <c r="BI107" s="1214"/>
    </row>
    <row r="108" spans="3:67" ht="9.4" customHeight="1" thickBot="1">
      <c r="C108" s="1243"/>
      <c r="D108" s="1070"/>
      <c r="E108" s="1070"/>
      <c r="F108" s="1070"/>
      <c r="G108" s="1249"/>
      <c r="H108" s="1180"/>
      <c r="I108" s="1180"/>
      <c r="J108" s="1180"/>
      <c r="K108" s="1180"/>
      <c r="L108" s="1249"/>
      <c r="M108" s="1180"/>
      <c r="N108" s="1180"/>
      <c r="O108" s="1180"/>
      <c r="P108" s="1235"/>
      <c r="Q108" s="1235"/>
      <c r="R108" s="1235"/>
      <c r="S108" s="1235"/>
      <c r="T108" s="1235"/>
      <c r="U108" s="1241"/>
      <c r="V108" s="1241"/>
      <c r="W108" s="1269"/>
      <c r="X108" s="1180"/>
      <c r="Y108" s="1180"/>
      <c r="Z108" s="1180"/>
      <c r="AA108" s="1235"/>
      <c r="AB108" s="1235"/>
      <c r="AC108" s="1235"/>
      <c r="AD108" s="1235"/>
      <c r="AE108" s="1235"/>
      <c r="AF108" s="1235"/>
      <c r="AG108" s="1236"/>
      <c r="AH108" s="1204"/>
      <c r="AI108" s="1070"/>
      <c r="AJ108" s="1070"/>
      <c r="AK108" s="1070"/>
      <c r="AL108" s="1220" t="s">
        <v>106</v>
      </c>
      <c r="AM108" s="1220"/>
      <c r="AN108" s="1220"/>
      <c r="AO108" s="1220"/>
      <c r="AP108" s="1220"/>
      <c r="AQ108" s="1220"/>
      <c r="AR108" s="1220"/>
      <c r="AS108" s="1220"/>
      <c r="AT108" s="1220"/>
      <c r="AU108" s="1220"/>
      <c r="AV108" s="1220"/>
      <c r="AW108" s="1220"/>
      <c r="AX108" s="1220"/>
      <c r="AY108" s="1220"/>
      <c r="AZ108" s="1220"/>
      <c r="BA108" s="1263" t="s">
        <v>325</v>
      </c>
      <c r="BB108" s="1211"/>
      <c r="BC108" s="1211"/>
      <c r="BD108" s="1211"/>
      <c r="BE108" s="1211"/>
      <c r="BF108" s="1211"/>
      <c r="BG108" s="1211"/>
      <c r="BH108" s="1211"/>
      <c r="BI108" s="1212"/>
    </row>
    <row r="109" spans="3:67" ht="9.4" customHeight="1" thickBot="1">
      <c r="C109" s="1243"/>
      <c r="D109" s="1070"/>
      <c r="E109" s="1070"/>
      <c r="F109" s="1070"/>
      <c r="G109" s="1249"/>
      <c r="H109" s="1180"/>
      <c r="I109" s="1180"/>
      <c r="J109" s="1180"/>
      <c r="K109" s="1180"/>
      <c r="L109" s="1249"/>
      <c r="M109" s="1180"/>
      <c r="N109" s="1180"/>
      <c r="O109" s="1180"/>
      <c r="P109" s="1235"/>
      <c r="Q109" s="1235"/>
      <c r="R109" s="1235"/>
      <c r="S109" s="1235"/>
      <c r="T109" s="1235"/>
      <c r="U109" s="1241"/>
      <c r="V109" s="1241"/>
      <c r="W109" s="1269"/>
      <c r="X109" s="1180"/>
      <c r="Y109" s="1180"/>
      <c r="Z109" s="1180"/>
      <c r="AA109" s="1235"/>
      <c r="AB109" s="1235"/>
      <c r="AC109" s="1235"/>
      <c r="AD109" s="1235"/>
      <c r="AE109" s="1235"/>
      <c r="AF109" s="1235"/>
      <c r="AG109" s="1236"/>
      <c r="AH109" s="1204"/>
      <c r="AI109" s="1070"/>
      <c r="AJ109" s="1070"/>
      <c r="AK109" s="1070"/>
      <c r="AL109" s="1220"/>
      <c r="AM109" s="1220"/>
      <c r="AN109" s="1220"/>
      <c r="AO109" s="1220"/>
      <c r="AP109" s="1220"/>
      <c r="AQ109" s="1220"/>
      <c r="AR109" s="1220"/>
      <c r="AS109" s="1220"/>
      <c r="AT109" s="1220"/>
      <c r="AU109" s="1220"/>
      <c r="AV109" s="1220"/>
      <c r="AW109" s="1220"/>
      <c r="AX109" s="1220"/>
      <c r="AY109" s="1220"/>
      <c r="AZ109" s="1220"/>
      <c r="BA109" s="1264"/>
      <c r="BB109" s="1211"/>
      <c r="BC109" s="1211"/>
      <c r="BD109" s="1211"/>
      <c r="BE109" s="1211"/>
      <c r="BF109" s="1211"/>
      <c r="BG109" s="1211"/>
      <c r="BH109" s="1211"/>
      <c r="BI109" s="1212"/>
    </row>
    <row r="110" spans="3:67" ht="9.4" customHeight="1" thickBot="1">
      <c r="C110" s="1244"/>
      <c r="D110" s="1248"/>
      <c r="E110" s="1248"/>
      <c r="F110" s="1248"/>
      <c r="G110" s="1250"/>
      <c r="H110" s="1189"/>
      <c r="I110" s="1189"/>
      <c r="J110" s="1189"/>
      <c r="K110" s="1189"/>
      <c r="L110" s="1250"/>
      <c r="M110" s="1189"/>
      <c r="N110" s="1189"/>
      <c r="O110" s="1189"/>
      <c r="P110" s="1256"/>
      <c r="Q110" s="1256"/>
      <c r="R110" s="1256"/>
      <c r="S110" s="1256"/>
      <c r="T110" s="1256"/>
      <c r="U110" s="1268"/>
      <c r="V110" s="1268"/>
      <c r="W110" s="1270"/>
      <c r="X110" s="1189"/>
      <c r="Y110" s="1189"/>
      <c r="Z110" s="1189"/>
      <c r="AA110" s="1256"/>
      <c r="AB110" s="1256"/>
      <c r="AC110" s="1256"/>
      <c r="AD110" s="1256"/>
      <c r="AE110" s="1256"/>
      <c r="AF110" s="1256"/>
      <c r="AG110" s="1258"/>
      <c r="AH110" s="1205"/>
      <c r="AI110" s="1248"/>
      <c r="AJ110" s="1248"/>
      <c r="AK110" s="1248"/>
      <c r="AL110" s="1257"/>
      <c r="AM110" s="1257"/>
      <c r="AN110" s="1257"/>
      <c r="AO110" s="1257"/>
      <c r="AP110" s="1257"/>
      <c r="AQ110" s="1257"/>
      <c r="AR110" s="1257"/>
      <c r="AS110" s="1257"/>
      <c r="AT110" s="1257"/>
      <c r="AU110" s="1257"/>
      <c r="AV110" s="1257"/>
      <c r="AW110" s="1257"/>
      <c r="AX110" s="1257"/>
      <c r="AY110" s="1257"/>
      <c r="AZ110" s="1257"/>
      <c r="BA110" s="1265"/>
      <c r="BB110" s="1266"/>
      <c r="BC110" s="1266"/>
      <c r="BD110" s="1266"/>
      <c r="BE110" s="1266"/>
      <c r="BF110" s="1266"/>
      <c r="BG110" s="1266"/>
      <c r="BH110" s="1266"/>
      <c r="BI110" s="1267"/>
    </row>
    <row r="111" spans="3:67" ht="9.4" customHeight="1" thickTop="1">
      <c r="AG111" s="1261"/>
      <c r="AH111" s="1261"/>
      <c r="AI111" s="1261"/>
      <c r="AJ111" s="1261"/>
      <c r="AK111" s="1261"/>
      <c r="AL111" s="1261"/>
      <c r="AM111" s="1261"/>
      <c r="AN111" s="1261"/>
      <c r="AO111" s="1261"/>
      <c r="AP111" s="1261"/>
      <c r="AQ111" s="1261"/>
      <c r="AR111" s="1261"/>
      <c r="AS111" s="1261"/>
      <c r="AT111" s="1261"/>
      <c r="AU111" s="1261"/>
      <c r="AV111" s="1261"/>
      <c r="AW111" s="1261"/>
      <c r="AX111" s="1261"/>
      <c r="AY111" s="1261"/>
      <c r="AZ111" s="1261"/>
      <c r="BA111" s="1261"/>
      <c r="BB111" s="1261"/>
      <c r="BC111" s="1261"/>
      <c r="BD111" s="1261"/>
      <c r="BE111" s="1261"/>
      <c r="BF111" s="1261"/>
      <c r="BG111" s="1261"/>
      <c r="BH111" s="1261"/>
      <c r="BI111" s="1261"/>
    </row>
    <row r="112" spans="3:67" ht="9.4" customHeight="1">
      <c r="AG112" s="1261"/>
      <c r="AH112" s="1261"/>
      <c r="AI112" s="1261"/>
      <c r="AJ112" s="1261"/>
      <c r="AK112" s="1261"/>
      <c r="AL112" s="1261"/>
      <c r="AM112" s="1261"/>
      <c r="AN112" s="1261"/>
      <c r="AO112" s="1261"/>
      <c r="AP112" s="1261"/>
      <c r="AQ112" s="1261"/>
      <c r="AR112" s="1261"/>
      <c r="AS112" s="1261"/>
      <c r="AT112" s="1261"/>
      <c r="AU112" s="1261"/>
      <c r="AV112" s="1261"/>
      <c r="AW112" s="1261"/>
      <c r="AX112" s="1261"/>
      <c r="AY112" s="1261"/>
      <c r="AZ112" s="1261"/>
      <c r="BA112" s="1261"/>
      <c r="BB112" s="1261"/>
      <c r="BC112" s="1261"/>
      <c r="BD112" s="1261"/>
      <c r="BE112" s="1261"/>
      <c r="BF112" s="1261"/>
      <c r="BG112" s="1261"/>
      <c r="BH112" s="1261"/>
      <c r="BI112" s="1261"/>
    </row>
    <row r="113" spans="1:66" ht="9.4" customHeight="1"/>
    <row r="114" spans="1:66" ht="8.5" customHeight="1"/>
    <row r="115" spans="1:66" ht="13.4" customHeight="1">
      <c r="Y115" s="1" t="s">
        <v>108</v>
      </c>
    </row>
    <row r="116" spans="1:66" ht="13.4" customHeight="1">
      <c r="A116" s="1" t="s">
        <v>109</v>
      </c>
      <c r="P116" s="1259" t="s">
        <v>110</v>
      </c>
      <c r="Q116" s="1259"/>
      <c r="R116" s="1259"/>
      <c r="S116" s="1259"/>
      <c r="T116" s="1259"/>
      <c r="U116" s="1259"/>
      <c r="V116" s="1262"/>
      <c r="W116" s="1262"/>
      <c r="X116" s="1262"/>
      <c r="AI116" s="1" t="s">
        <v>35</v>
      </c>
      <c r="AR116" s="1" t="s">
        <v>111</v>
      </c>
      <c r="BI116" s="1" t="s">
        <v>37</v>
      </c>
    </row>
    <row r="117" spans="1:66" ht="13.4" customHeight="1">
      <c r="A117" s="1" t="s">
        <v>9</v>
      </c>
      <c r="P117" s="1259" t="s">
        <v>112</v>
      </c>
      <c r="Q117" s="1259"/>
      <c r="R117" s="1259"/>
      <c r="S117" s="1259"/>
      <c r="T117" s="1259"/>
      <c r="U117" s="1259"/>
      <c r="V117" s="1260">
        <f>IF(E91=12,P74+P77,IF(E91=11,P68+P71,IF(E91=10,P62+P65,IF(E91=9,P56+P59,IF(E91=8,P50+P53,IF(E91=7,P44+P47,IF(E91=6,P38+P41,IF(E91=5,P32+P35,IF(E91=4,P26+P29,IF(E91=3,P20+P23,IF(E91=2,P14+P17,IF(E91=1,V116,0))))))))))))</f>
        <v>0</v>
      </c>
      <c r="W117" s="1260"/>
      <c r="X117" s="1260"/>
      <c r="Z117" s="127">
        <f>U91</f>
        <v>0</v>
      </c>
      <c r="AI117" s="1" t="s">
        <v>42</v>
      </c>
      <c r="AR117" s="1" t="s">
        <v>113</v>
      </c>
      <c r="BI117" s="1" t="s">
        <v>42</v>
      </c>
    </row>
    <row r="118" spans="1:66" ht="13.4" customHeight="1">
      <c r="A118" s="1" t="s">
        <v>17</v>
      </c>
      <c r="P118" s="1259" t="s">
        <v>114</v>
      </c>
      <c r="Q118" s="1259"/>
      <c r="R118" s="1259"/>
      <c r="S118" s="1259"/>
      <c r="T118" s="1259"/>
      <c r="U118" s="1259"/>
      <c r="V118" s="1260">
        <f>IF(E94=12,P74+P77,IF(E94=11,P68+P71,IF(E94=10,P62+P65,IF(E94=9,P56+P59,IF(E94=8,P50+P53,IF(E94=7,P44+P47,IF(E94=6,P38+P41,IF(E94=5,P32+P35,IF(E94=4,P26+P29,IF(E94=3,P20+P23,IF(E94=2,P14+P17,IF(E94=1,V116,0))))))))))))</f>
        <v>0</v>
      </c>
      <c r="W118" s="1260"/>
      <c r="X118" s="1260"/>
      <c r="Z118" s="127">
        <f>U94</f>
        <v>0</v>
      </c>
      <c r="AI118" s="1" t="s">
        <v>115</v>
      </c>
      <c r="AR118" s="1" t="s">
        <v>116</v>
      </c>
      <c r="BI118" s="1" t="s">
        <v>115</v>
      </c>
      <c r="BN118" s="1">
        <f>BG28*1610</f>
        <v>0</v>
      </c>
    </row>
    <row r="119" spans="1:66">
      <c r="A119" s="1">
        <v>1</v>
      </c>
      <c r="P119" s="1259" t="s">
        <v>117</v>
      </c>
      <c r="Q119" s="1259"/>
      <c r="R119" s="1259"/>
      <c r="S119" s="1259"/>
      <c r="T119" s="1259"/>
      <c r="U119" s="1259"/>
      <c r="V119" s="1260">
        <f>IF(E97=12,P74+P77,IF(E97=11,P68+P71,IF(E97=10,P62+P65,IF(E97=9,P56+P59,IF(E97=8,P50+P53,IF(E97=7,P44+P47,IF(E97=6,P38+P41,IF(E97=5,P32+P35,IF(E97=4,P26+P29,IF(E97=3,P20+P23,IF(E97=2,P14+P17,IF(E97=1,V116,0))))))))))))</f>
        <v>0</v>
      </c>
      <c r="W119" s="1260"/>
      <c r="X119" s="1260"/>
      <c r="Z119" s="127">
        <f>U97</f>
        <v>0</v>
      </c>
      <c r="AI119" s="1">
        <v>1</v>
      </c>
      <c r="AR119" s="1" t="s">
        <v>10</v>
      </c>
      <c r="BI119" s="1">
        <v>1</v>
      </c>
    </row>
    <row r="120" spans="1:66">
      <c r="P120" s="1259" t="s">
        <v>118</v>
      </c>
      <c r="Q120" s="1259"/>
      <c r="R120" s="1259"/>
      <c r="S120" s="1259"/>
      <c r="T120" s="1259"/>
      <c r="U120" s="1259"/>
      <c r="V120" s="1260">
        <f>IF(E100=12,P74+P77,IF(E100=11,P68+P71,IF(E100=10,P62+P65,IF(E100=9,P56+P59,IF(E100=8,P50+P53,IF(E100=7,P44+P47,IF(E100=6,P38+P41,IF(E100=5,P32+P35,IF(E100=4,P26+P29,IF(E100=3,P20+P23,IF(E100=2,P14+P17,IF(E100=1,V116,0))))))))))))</f>
        <v>0</v>
      </c>
      <c r="W120" s="1260"/>
      <c r="X120" s="1260"/>
      <c r="Z120" s="127">
        <f>U100</f>
        <v>0</v>
      </c>
      <c r="AR120" s="1" t="s">
        <v>18</v>
      </c>
    </row>
    <row r="121" spans="1:66">
      <c r="P121" s="1259" t="s">
        <v>119</v>
      </c>
      <c r="Q121" s="1259"/>
      <c r="R121" s="1259"/>
      <c r="S121" s="1259"/>
      <c r="T121" s="1259"/>
      <c r="U121" s="1259"/>
      <c r="V121" s="1260">
        <f>IF(E103=12,P74+P77,IF(E103=11,P68+P71,IF(E103=10,P62+P65,IF(E103=9,P56+P59,IF(E103=8,P50+P53,IF(E103=7,P44+P47,IF(E103=6,P38+P41,IF(E103=5,P32+P35,IF(E103=4,P26+P29,IF(E103=3,P20+P23,IF(E103=2,P14+P17,IF(E103=1,V116,0))))))))))))</f>
        <v>0</v>
      </c>
      <c r="W121" s="1260"/>
      <c r="X121" s="1260"/>
      <c r="Z121" s="127">
        <f>U103</f>
        <v>0</v>
      </c>
      <c r="AR121" s="1" t="s">
        <v>300</v>
      </c>
    </row>
    <row r="122" spans="1:66">
      <c r="AR122" s="1">
        <v>3</v>
      </c>
    </row>
  </sheetData>
  <mergeCells count="558">
    <mergeCell ref="A28:B36"/>
    <mergeCell ref="AI87:AI89"/>
    <mergeCell ref="AJ87:AK89"/>
    <mergeCell ref="AL87:AM89"/>
    <mergeCell ref="AN87:AZ89"/>
    <mergeCell ref="BI13:BI20"/>
    <mergeCell ref="AJ17:AL18"/>
    <mergeCell ref="AM17:AO18"/>
    <mergeCell ref="AP17:AR18"/>
    <mergeCell ref="AJ19:AL20"/>
    <mergeCell ref="AM19:AO20"/>
    <mergeCell ref="AP19:AR20"/>
    <mergeCell ref="AM27:AO28"/>
    <mergeCell ref="AP27:AR28"/>
    <mergeCell ref="AS27:AU28"/>
    <mergeCell ref="AV27:AX28"/>
    <mergeCell ref="AY27:BA28"/>
    <mergeCell ref="AS29:AZ30"/>
    <mergeCell ref="BF13:BH20"/>
    <mergeCell ref="BB17:BE28"/>
    <mergeCell ref="AS19:AU20"/>
    <mergeCell ref="AV19:AX20"/>
    <mergeCell ref="AY19:BA20"/>
    <mergeCell ref="BF27:BH28"/>
    <mergeCell ref="AM13:AO16"/>
    <mergeCell ref="A23:B25"/>
    <mergeCell ref="AZ5:AZ6"/>
    <mergeCell ref="AW5:AW6"/>
    <mergeCell ref="AX5:AX6"/>
    <mergeCell ref="AY5:AY6"/>
    <mergeCell ref="D14:D19"/>
    <mergeCell ref="L20:O22"/>
    <mergeCell ref="U20:V22"/>
    <mergeCell ref="W20:Z22"/>
    <mergeCell ref="W23:Z25"/>
    <mergeCell ref="AA20:AC22"/>
    <mergeCell ref="AD20:AG22"/>
    <mergeCell ref="E23:E25"/>
    <mergeCell ref="AD17:AG19"/>
    <mergeCell ref="G20:K22"/>
    <mergeCell ref="E17:E19"/>
    <mergeCell ref="F17:F19"/>
    <mergeCell ref="AS13:AX14"/>
    <mergeCell ref="AY13:BE16"/>
    <mergeCell ref="AS15:AU16"/>
    <mergeCell ref="AV15:AX16"/>
    <mergeCell ref="AS17:AU18"/>
    <mergeCell ref="AV17:AX18"/>
    <mergeCell ref="AY17:BA18"/>
    <mergeCell ref="AP13:AR16"/>
    <mergeCell ref="P106:T110"/>
    <mergeCell ref="P119:U119"/>
    <mergeCell ref="V119:X119"/>
    <mergeCell ref="P120:U120"/>
    <mergeCell ref="V120:X120"/>
    <mergeCell ref="P121:U121"/>
    <mergeCell ref="V121:X121"/>
    <mergeCell ref="AG111:BI112"/>
    <mergeCell ref="P116:U116"/>
    <mergeCell ref="V116:X116"/>
    <mergeCell ref="P117:U117"/>
    <mergeCell ref="V117:X117"/>
    <mergeCell ref="P118:U118"/>
    <mergeCell ref="V118:X118"/>
    <mergeCell ref="BA108:BA110"/>
    <mergeCell ref="BB108:BI110"/>
    <mergeCell ref="BA105:BA107"/>
    <mergeCell ref="BB105:BI107"/>
    <mergeCell ref="BB102:BI104"/>
    <mergeCell ref="U106:V110"/>
    <mergeCell ref="W106:W110"/>
    <mergeCell ref="X106:Z110"/>
    <mergeCell ref="AA106:AC110"/>
    <mergeCell ref="AL108:AZ110"/>
    <mergeCell ref="BA99:BA101"/>
    <mergeCell ref="AD100:AG102"/>
    <mergeCell ref="W101:Z102"/>
    <mergeCell ref="AN102:AZ104"/>
    <mergeCell ref="BA102:BA104"/>
    <mergeCell ref="AD97:AG99"/>
    <mergeCell ref="W98:Z99"/>
    <mergeCell ref="AL99:AM104"/>
    <mergeCell ref="AN99:AZ101"/>
    <mergeCell ref="BA96:BA98"/>
    <mergeCell ref="X103:Y103"/>
    <mergeCell ref="AA103:AC105"/>
    <mergeCell ref="AD103:AG105"/>
    <mergeCell ref="W104:Z105"/>
    <mergeCell ref="AI105:AK110"/>
    <mergeCell ref="AL105:AZ107"/>
    <mergeCell ref="X100:Y100"/>
    <mergeCell ref="AA100:AC102"/>
    <mergeCell ref="AA97:AC99"/>
    <mergeCell ref="AD106:AG110"/>
    <mergeCell ref="D97:D99"/>
    <mergeCell ref="E97:E99"/>
    <mergeCell ref="D103:D105"/>
    <mergeCell ref="E103:E105"/>
    <mergeCell ref="F103:F105"/>
    <mergeCell ref="G103:K105"/>
    <mergeCell ref="L103:O105"/>
    <mergeCell ref="P103:T105"/>
    <mergeCell ref="U103:V105"/>
    <mergeCell ref="P100:T102"/>
    <mergeCell ref="U100:V102"/>
    <mergeCell ref="F97:F99"/>
    <mergeCell ref="G97:K99"/>
    <mergeCell ref="L97:O99"/>
    <mergeCell ref="P91:T93"/>
    <mergeCell ref="U91:V93"/>
    <mergeCell ref="X91:Y91"/>
    <mergeCell ref="AA91:AC93"/>
    <mergeCell ref="AD91:AG93"/>
    <mergeCell ref="W92:Z93"/>
    <mergeCell ref="P97:T99"/>
    <mergeCell ref="U97:V99"/>
    <mergeCell ref="X97:Y97"/>
    <mergeCell ref="L94:O96"/>
    <mergeCell ref="P94:T96"/>
    <mergeCell ref="U94:V96"/>
    <mergeCell ref="X94:Y94"/>
    <mergeCell ref="C91:C110"/>
    <mergeCell ref="D91:D93"/>
    <mergeCell ref="E91:E93"/>
    <mergeCell ref="F91:F93"/>
    <mergeCell ref="G91:K93"/>
    <mergeCell ref="L91:O93"/>
    <mergeCell ref="D94:D96"/>
    <mergeCell ref="E94:E96"/>
    <mergeCell ref="F94:F96"/>
    <mergeCell ref="G94:K96"/>
    <mergeCell ref="D100:D102"/>
    <mergeCell ref="E100:E102"/>
    <mergeCell ref="F100:F102"/>
    <mergeCell ref="G100:K102"/>
    <mergeCell ref="L100:O102"/>
    <mergeCell ref="D106:F110"/>
    <mergeCell ref="G106:G110"/>
    <mergeCell ref="H106:K110"/>
    <mergeCell ref="L106:L110"/>
    <mergeCell ref="M106:O110"/>
    <mergeCell ref="U86:V90"/>
    <mergeCell ref="W86:W90"/>
    <mergeCell ref="X86:Z90"/>
    <mergeCell ref="AA86:AC90"/>
    <mergeCell ref="AD86:AG90"/>
    <mergeCell ref="AI83:AZ86"/>
    <mergeCell ref="BA83:BA86"/>
    <mergeCell ref="BB83:BI83"/>
    <mergeCell ref="BB84:BI86"/>
    <mergeCell ref="BA87:BA89"/>
    <mergeCell ref="BB87:BI89"/>
    <mergeCell ref="AI90:AK104"/>
    <mergeCell ref="AL90:AZ92"/>
    <mergeCell ref="BA90:BA92"/>
    <mergeCell ref="BB90:BI92"/>
    <mergeCell ref="AL93:AZ95"/>
    <mergeCell ref="BA93:BA95"/>
    <mergeCell ref="BB93:BI95"/>
    <mergeCell ref="AL96:AZ98"/>
    <mergeCell ref="AA94:AC96"/>
    <mergeCell ref="AD94:AG96"/>
    <mergeCell ref="W95:Z96"/>
    <mergeCell ref="BB99:BI101"/>
    <mergeCell ref="BB96:BI98"/>
    <mergeCell ref="D86:F90"/>
    <mergeCell ref="G86:G90"/>
    <mergeCell ref="H86:K90"/>
    <mergeCell ref="L86:L90"/>
    <mergeCell ref="M86:O90"/>
    <mergeCell ref="P86:T90"/>
    <mergeCell ref="BB80:BI82"/>
    <mergeCell ref="E83:E85"/>
    <mergeCell ref="F83:F85"/>
    <mergeCell ref="G83:K85"/>
    <mergeCell ref="L83:O85"/>
    <mergeCell ref="P83:T85"/>
    <mergeCell ref="U83:V85"/>
    <mergeCell ref="W83:Z85"/>
    <mergeCell ref="AA83:AC85"/>
    <mergeCell ref="AD83:AG85"/>
    <mergeCell ref="U80:V82"/>
    <mergeCell ref="W80:Z82"/>
    <mergeCell ref="AA80:AC82"/>
    <mergeCell ref="AD80:AG82"/>
    <mergeCell ref="AI80:AZ82"/>
    <mergeCell ref="BA80:BA82"/>
    <mergeCell ref="D80:D85"/>
    <mergeCell ref="E80:E82"/>
    <mergeCell ref="F80:F82"/>
    <mergeCell ref="G80:K82"/>
    <mergeCell ref="L80:O82"/>
    <mergeCell ref="P80:T82"/>
    <mergeCell ref="W77:Z79"/>
    <mergeCell ref="AA77:AC79"/>
    <mergeCell ref="AD77:AG79"/>
    <mergeCell ref="AI77:AZ79"/>
    <mergeCell ref="BA77:BA79"/>
    <mergeCell ref="BB77:BI79"/>
    <mergeCell ref="E77:E79"/>
    <mergeCell ref="F77:F79"/>
    <mergeCell ref="G77:K79"/>
    <mergeCell ref="L77:O79"/>
    <mergeCell ref="P77:T79"/>
    <mergeCell ref="U77:V79"/>
    <mergeCell ref="P74:T76"/>
    <mergeCell ref="U74:V76"/>
    <mergeCell ref="W74:Z76"/>
    <mergeCell ref="AA74:AC76"/>
    <mergeCell ref="AD74:AG76"/>
    <mergeCell ref="AT74:AZ76"/>
    <mergeCell ref="AI73:AR76"/>
    <mergeCell ref="AS73:AS76"/>
    <mergeCell ref="AT73:AZ73"/>
    <mergeCell ref="BA73:BA76"/>
    <mergeCell ref="BB73:BI76"/>
    <mergeCell ref="D74:D79"/>
    <mergeCell ref="E74:E76"/>
    <mergeCell ref="F74:F76"/>
    <mergeCell ref="G74:K76"/>
    <mergeCell ref="L74:O76"/>
    <mergeCell ref="AS70:AS72"/>
    <mergeCell ref="AT70:AZ72"/>
    <mergeCell ref="E71:E73"/>
    <mergeCell ref="F71:F73"/>
    <mergeCell ref="G71:K73"/>
    <mergeCell ref="L71:O73"/>
    <mergeCell ref="P71:T73"/>
    <mergeCell ref="U71:V73"/>
    <mergeCell ref="W71:Z73"/>
    <mergeCell ref="AA71:AC73"/>
    <mergeCell ref="D68:D73"/>
    <mergeCell ref="E68:E70"/>
    <mergeCell ref="F68:F70"/>
    <mergeCell ref="G68:K70"/>
    <mergeCell ref="L68:O70"/>
    <mergeCell ref="P68:T70"/>
    <mergeCell ref="U68:V70"/>
    <mergeCell ref="W68:Z70"/>
    <mergeCell ref="D62:D67"/>
    <mergeCell ref="E62:E64"/>
    <mergeCell ref="F62:F64"/>
    <mergeCell ref="G62:K64"/>
    <mergeCell ref="AS64:AS66"/>
    <mergeCell ref="AT64:AZ66"/>
    <mergeCell ref="L62:O64"/>
    <mergeCell ref="P62:T64"/>
    <mergeCell ref="E65:E67"/>
    <mergeCell ref="F65:F67"/>
    <mergeCell ref="G65:K67"/>
    <mergeCell ref="L65:O67"/>
    <mergeCell ref="P59:T61"/>
    <mergeCell ref="U59:V61"/>
    <mergeCell ref="W59:Z61"/>
    <mergeCell ref="W62:Z64"/>
    <mergeCell ref="AS67:AS69"/>
    <mergeCell ref="AT67:AZ69"/>
    <mergeCell ref="AA65:AC67"/>
    <mergeCell ref="AD65:AG67"/>
    <mergeCell ref="AI67:AR69"/>
    <mergeCell ref="AA68:AC70"/>
    <mergeCell ref="AD68:AG70"/>
    <mergeCell ref="AI70:AR72"/>
    <mergeCell ref="AD71:AG73"/>
    <mergeCell ref="P65:T67"/>
    <mergeCell ref="U65:V67"/>
    <mergeCell ref="W65:Z67"/>
    <mergeCell ref="AT55:AZ57"/>
    <mergeCell ref="U56:V58"/>
    <mergeCell ref="AH29:AH110"/>
    <mergeCell ref="BA29:BI30"/>
    <mergeCell ref="AI29:AR30"/>
    <mergeCell ref="D56:D61"/>
    <mergeCell ref="E56:E58"/>
    <mergeCell ref="F56:F58"/>
    <mergeCell ref="G56:K58"/>
    <mergeCell ref="L56:O58"/>
    <mergeCell ref="P56:T58"/>
    <mergeCell ref="E59:E61"/>
    <mergeCell ref="F59:F61"/>
    <mergeCell ref="G59:K61"/>
    <mergeCell ref="L59:O61"/>
    <mergeCell ref="AA59:AC61"/>
    <mergeCell ref="AD59:AG61"/>
    <mergeCell ref="U62:V64"/>
    <mergeCell ref="W56:Z58"/>
    <mergeCell ref="AA56:AC58"/>
    <mergeCell ref="AD56:AG58"/>
    <mergeCell ref="AA62:AC64"/>
    <mergeCell ref="AD62:AG64"/>
    <mergeCell ref="AI64:AR66"/>
    <mergeCell ref="BA52:BI53"/>
    <mergeCell ref="BA54:BA55"/>
    <mergeCell ref="BB54:BH55"/>
    <mergeCell ref="BI54:BI55"/>
    <mergeCell ref="BA56:BI58"/>
    <mergeCell ref="D50:D55"/>
    <mergeCell ref="E50:E52"/>
    <mergeCell ref="F50:F52"/>
    <mergeCell ref="G50:K52"/>
    <mergeCell ref="L50:O52"/>
    <mergeCell ref="P50:T52"/>
    <mergeCell ref="E53:E55"/>
    <mergeCell ref="F53:F55"/>
    <mergeCell ref="G53:K55"/>
    <mergeCell ref="L53:O55"/>
    <mergeCell ref="P53:T55"/>
    <mergeCell ref="U50:V52"/>
    <mergeCell ref="W50:Z52"/>
    <mergeCell ref="AA50:AC52"/>
    <mergeCell ref="AD50:AG52"/>
    <mergeCell ref="AK52:AR54"/>
    <mergeCell ref="AS52:AS54"/>
    <mergeCell ref="AT52:AZ54"/>
    <mergeCell ref="U53:V55"/>
    <mergeCell ref="AT40:AZ42"/>
    <mergeCell ref="BA40:BI40"/>
    <mergeCell ref="BA41:BI42"/>
    <mergeCell ref="BA43:BI44"/>
    <mergeCell ref="BA45:BI46"/>
    <mergeCell ref="BA48:BI49"/>
    <mergeCell ref="BA50:BA51"/>
    <mergeCell ref="BB50:BH51"/>
    <mergeCell ref="BI50:BI51"/>
    <mergeCell ref="P44:T46"/>
    <mergeCell ref="U44:V46"/>
    <mergeCell ref="U41:V43"/>
    <mergeCell ref="W41:Z43"/>
    <mergeCell ref="AA41:AC43"/>
    <mergeCell ref="AD41:AG43"/>
    <mergeCell ref="AI49:AJ57"/>
    <mergeCell ref="AK49:AR51"/>
    <mergeCell ref="AS49:AS51"/>
    <mergeCell ref="AS40:AS42"/>
    <mergeCell ref="W53:Z55"/>
    <mergeCell ref="AA53:AC55"/>
    <mergeCell ref="AD53:AG55"/>
    <mergeCell ref="AK55:AR57"/>
    <mergeCell ref="AS55:AS57"/>
    <mergeCell ref="A37:B85"/>
    <mergeCell ref="AI31:AR33"/>
    <mergeCell ref="AS31:AS33"/>
    <mergeCell ref="D38:D43"/>
    <mergeCell ref="E38:E40"/>
    <mergeCell ref="F38:F40"/>
    <mergeCell ref="G38:K40"/>
    <mergeCell ref="E35:E37"/>
    <mergeCell ref="F35:F37"/>
    <mergeCell ref="G35:K37"/>
    <mergeCell ref="L35:O37"/>
    <mergeCell ref="P35:T37"/>
    <mergeCell ref="U35:V37"/>
    <mergeCell ref="L38:O40"/>
    <mergeCell ref="P38:T40"/>
    <mergeCell ref="U38:V40"/>
    <mergeCell ref="W38:Z40"/>
    <mergeCell ref="AA38:AC40"/>
    <mergeCell ref="AD38:AG40"/>
    <mergeCell ref="W35:Z37"/>
    <mergeCell ref="AA35:AC37"/>
    <mergeCell ref="E41:E43"/>
    <mergeCell ref="E47:E49"/>
    <mergeCell ref="F47:F49"/>
    <mergeCell ref="D44:D49"/>
    <mergeCell ref="E44:E46"/>
    <mergeCell ref="AT31:AZ33"/>
    <mergeCell ref="BA31:BA33"/>
    <mergeCell ref="BB31:BI33"/>
    <mergeCell ref="AI40:AR42"/>
    <mergeCell ref="W44:Z46"/>
    <mergeCell ref="AA44:AC46"/>
    <mergeCell ref="AD44:AG46"/>
    <mergeCell ref="G47:K49"/>
    <mergeCell ref="L47:O49"/>
    <mergeCell ref="P47:T49"/>
    <mergeCell ref="U47:V49"/>
    <mergeCell ref="W47:Z49"/>
    <mergeCell ref="AT37:AZ39"/>
    <mergeCell ref="F41:F43"/>
    <mergeCell ref="G41:K43"/>
    <mergeCell ref="L41:O43"/>
    <mergeCell ref="P41:T43"/>
    <mergeCell ref="AA47:AC49"/>
    <mergeCell ref="AD47:AG49"/>
    <mergeCell ref="F44:F46"/>
    <mergeCell ref="G44:K46"/>
    <mergeCell ref="L44:O46"/>
    <mergeCell ref="AD35:AG37"/>
    <mergeCell ref="BB37:BI39"/>
    <mergeCell ref="AI37:AR39"/>
    <mergeCell ref="AS37:AS39"/>
    <mergeCell ref="AI34:AR36"/>
    <mergeCell ref="AS34:AS36"/>
    <mergeCell ref="AT34:AZ36"/>
    <mergeCell ref="BA34:BA36"/>
    <mergeCell ref="BB34:BI36"/>
    <mergeCell ref="BA37:BA39"/>
    <mergeCell ref="AD32:AG34"/>
    <mergeCell ref="D32:D37"/>
    <mergeCell ref="E32:E34"/>
    <mergeCell ref="F32:F34"/>
    <mergeCell ref="G32:K34"/>
    <mergeCell ref="L32:O34"/>
    <mergeCell ref="L23:O25"/>
    <mergeCell ref="P23:T25"/>
    <mergeCell ref="U23:V25"/>
    <mergeCell ref="P32:T34"/>
    <mergeCell ref="U32:V34"/>
    <mergeCell ref="D26:D31"/>
    <mergeCell ref="E26:E28"/>
    <mergeCell ref="F26:F28"/>
    <mergeCell ref="G26:K28"/>
    <mergeCell ref="L26:O28"/>
    <mergeCell ref="P26:T28"/>
    <mergeCell ref="U26:V28"/>
    <mergeCell ref="E29:E31"/>
    <mergeCell ref="F29:F31"/>
    <mergeCell ref="G29:K31"/>
    <mergeCell ref="L29:O31"/>
    <mergeCell ref="P29:T31"/>
    <mergeCell ref="U29:V31"/>
    <mergeCell ref="AA14:AC16"/>
    <mergeCell ref="AD14:AG16"/>
    <mergeCell ref="G17:K19"/>
    <mergeCell ref="L17:O19"/>
    <mergeCell ref="P17:T19"/>
    <mergeCell ref="AD29:AG31"/>
    <mergeCell ref="AA32:AC34"/>
    <mergeCell ref="AA23:AC25"/>
    <mergeCell ref="AD23:AG25"/>
    <mergeCell ref="AD26:AG28"/>
    <mergeCell ref="W32:Z34"/>
    <mergeCell ref="W26:Z28"/>
    <mergeCell ref="AA26:AC28"/>
    <mergeCell ref="W29:Z31"/>
    <mergeCell ref="AA29:AC31"/>
    <mergeCell ref="AD7:AG13"/>
    <mergeCell ref="C7:C13"/>
    <mergeCell ref="D7:D13"/>
    <mergeCell ref="C14:C90"/>
    <mergeCell ref="E7:F13"/>
    <mergeCell ref="G7:K13"/>
    <mergeCell ref="L7:O13"/>
    <mergeCell ref="P7:T13"/>
    <mergeCell ref="U7:V13"/>
    <mergeCell ref="W7:Z13"/>
    <mergeCell ref="AA7:AC13"/>
    <mergeCell ref="P20:T22"/>
    <mergeCell ref="E14:E16"/>
    <mergeCell ref="F14:F16"/>
    <mergeCell ref="G14:K16"/>
    <mergeCell ref="L14:O16"/>
    <mergeCell ref="P14:T16"/>
    <mergeCell ref="U14:V16"/>
    <mergeCell ref="W14:Z16"/>
    <mergeCell ref="D20:D25"/>
    <mergeCell ref="E20:E22"/>
    <mergeCell ref="F20:F22"/>
    <mergeCell ref="F23:F25"/>
    <mergeCell ref="G23:K25"/>
    <mergeCell ref="BE1:BI6"/>
    <mergeCell ref="BC1:BD6"/>
    <mergeCell ref="AQ1:AQ6"/>
    <mergeCell ref="AR1:AT2"/>
    <mergeCell ref="AR3:BB4"/>
    <mergeCell ref="AR5:AT6"/>
    <mergeCell ref="AU5:AV6"/>
    <mergeCell ref="BA5:BA6"/>
    <mergeCell ref="BB5:BB6"/>
    <mergeCell ref="AU1:BB2"/>
    <mergeCell ref="A2:B4"/>
    <mergeCell ref="E4:J6"/>
    <mergeCell ref="L4:Q6"/>
    <mergeCell ref="V1:W2"/>
    <mergeCell ref="X1:X2"/>
    <mergeCell ref="Y1:AA2"/>
    <mergeCell ref="AB1:AB2"/>
    <mergeCell ref="C1:D6"/>
    <mergeCell ref="E1:J3"/>
    <mergeCell ref="K1:K6"/>
    <mergeCell ref="L1:Q3"/>
    <mergeCell ref="R1:R6"/>
    <mergeCell ref="S1:U2"/>
    <mergeCell ref="S5:AP6"/>
    <mergeCell ref="S3:AP4"/>
    <mergeCell ref="AL1:AP2"/>
    <mergeCell ref="A20:B22"/>
    <mergeCell ref="A17:B19"/>
    <mergeCell ref="A11:B16"/>
    <mergeCell ref="AH7:AU8"/>
    <mergeCell ref="AV7:BI8"/>
    <mergeCell ref="AH9:AM12"/>
    <mergeCell ref="AN9:AO10"/>
    <mergeCell ref="AP9:AT10"/>
    <mergeCell ref="AU9:AX10"/>
    <mergeCell ref="AY9:AZ10"/>
    <mergeCell ref="BA9:BE10"/>
    <mergeCell ref="BF9:BI10"/>
    <mergeCell ref="AN11:AO12"/>
    <mergeCell ref="AP11:AT12"/>
    <mergeCell ref="AU11:AX12"/>
    <mergeCell ref="AY11:AZ12"/>
    <mergeCell ref="BA11:BE12"/>
    <mergeCell ref="BF11:BI12"/>
    <mergeCell ref="AH13:AH28"/>
    <mergeCell ref="AI13:AI20"/>
    <mergeCell ref="AJ13:AL16"/>
    <mergeCell ref="U17:V19"/>
    <mergeCell ref="W17:Z19"/>
    <mergeCell ref="AA17:AC19"/>
    <mergeCell ref="AI21:AI28"/>
    <mergeCell ref="AJ21:AL22"/>
    <mergeCell ref="AM21:AO22"/>
    <mergeCell ref="AP21:AR22"/>
    <mergeCell ref="AS21:AU22"/>
    <mergeCell ref="AV21:AX22"/>
    <mergeCell ref="AY21:BA22"/>
    <mergeCell ref="BF21:BH22"/>
    <mergeCell ref="BI21:BI28"/>
    <mergeCell ref="AJ23:AL24"/>
    <mergeCell ref="AM23:AO24"/>
    <mergeCell ref="AP23:AR24"/>
    <mergeCell ref="AS23:AU24"/>
    <mergeCell ref="AV23:AX24"/>
    <mergeCell ref="AY23:BA24"/>
    <mergeCell ref="BF23:BH24"/>
    <mergeCell ref="AJ25:AL26"/>
    <mergeCell ref="AM25:AO26"/>
    <mergeCell ref="AP25:AR26"/>
    <mergeCell ref="AS25:AU26"/>
    <mergeCell ref="AV25:AX26"/>
    <mergeCell ref="AY25:BA26"/>
    <mergeCell ref="BF25:BH26"/>
    <mergeCell ref="AJ27:AL28"/>
    <mergeCell ref="BA59:BA60"/>
    <mergeCell ref="BB59:BH60"/>
    <mergeCell ref="BI59:BI60"/>
    <mergeCell ref="BA61:BI63"/>
    <mergeCell ref="BA64:BA65"/>
    <mergeCell ref="BB64:BH65"/>
    <mergeCell ref="BI64:BI65"/>
    <mergeCell ref="AI43:AR45"/>
    <mergeCell ref="AI46:AR48"/>
    <mergeCell ref="AS43:AS45"/>
    <mergeCell ref="AT43:AZ43"/>
    <mergeCell ref="AT44:AZ45"/>
    <mergeCell ref="AS46:AS48"/>
    <mergeCell ref="AT46:AZ48"/>
    <mergeCell ref="AI58:AR59"/>
    <mergeCell ref="AI60:AR61"/>
    <mergeCell ref="AI62:AR63"/>
    <mergeCell ref="AS58:AS59"/>
    <mergeCell ref="AT58:AZ59"/>
    <mergeCell ref="AS60:AS61"/>
    <mergeCell ref="AT60:AZ61"/>
    <mergeCell ref="AS62:AS63"/>
    <mergeCell ref="AT62:AZ63"/>
    <mergeCell ref="AT49:AZ51"/>
  </mergeCells>
  <phoneticPr fontId="17"/>
  <pageMargins left="0.39370078740157483" right="0.31496062992125984" top="0.39370078740157483" bottom="0.31496062992125984" header="0" footer="0"/>
  <pageSetup paperSize="9" scale="52" fitToWidth="0" fitToHeight="0" pageOrder="overThenDown" orientation="landscape"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print="0" autoLine="0" autoPict="0">
                <anchor moveWithCells="1">
                  <from>
                    <xdr:col>0</xdr:col>
                    <xdr:colOff>0</xdr:colOff>
                    <xdr:row>1</xdr:row>
                    <xdr:rowOff>50800</xdr:rowOff>
                  </from>
                  <to>
                    <xdr:col>2</xdr:col>
                    <xdr:colOff>38100</xdr:colOff>
                    <xdr:row>3</xdr:row>
                    <xdr:rowOff>57150</xdr:rowOff>
                  </to>
                </anchor>
              </controlPr>
            </control>
          </mc:Choice>
        </mc:AlternateContent>
        <mc:AlternateContent xmlns:mc="http://schemas.openxmlformats.org/markup-compatibility/2006">
          <mc:Choice Requires="x14">
            <control shapeId="1027" r:id="rId5" name="Drop Down 3">
              <controlPr defaultSize="0" print="0" autoLine="0" autoPict="0">
                <anchor moveWithCells="1">
                  <from>
                    <xdr:col>46</xdr:col>
                    <xdr:colOff>0</xdr:colOff>
                    <xdr:row>4</xdr:row>
                    <xdr:rowOff>19050</xdr:rowOff>
                  </from>
                  <to>
                    <xdr:col>48</xdr:col>
                    <xdr:colOff>12700</xdr:colOff>
                    <xdr:row>5</xdr:row>
                    <xdr:rowOff>107950</xdr:rowOff>
                  </to>
                </anchor>
              </controlPr>
            </control>
          </mc:Choice>
        </mc:AlternateContent>
        <mc:AlternateContent xmlns:mc="http://schemas.openxmlformats.org/markup-compatibility/2006">
          <mc:Choice Requires="x14">
            <control shapeId="1028" r:id="rId6" name="Drop Down 4">
              <controlPr defaultSize="0" print="0" autoLine="0" autoPict="0">
                <anchor moveWithCells="1">
                  <from>
                    <xdr:col>34</xdr:col>
                    <xdr:colOff>31750</xdr:colOff>
                    <xdr:row>19</xdr:row>
                    <xdr:rowOff>95250</xdr:rowOff>
                  </from>
                  <to>
                    <xdr:col>35</xdr:col>
                    <xdr:colOff>44450</xdr:colOff>
                    <xdr:row>27</xdr:row>
                    <xdr:rowOff>95250</xdr:rowOff>
                  </to>
                </anchor>
              </controlPr>
            </control>
          </mc:Choice>
        </mc:AlternateContent>
        <mc:AlternateContent xmlns:mc="http://schemas.openxmlformats.org/markup-compatibility/2006">
          <mc:Choice Requires="x14">
            <control shapeId="1029" r:id="rId7" name="Drop Down 5">
              <controlPr defaultSize="0" print="0" autoLine="0" autoPict="0">
                <anchor moveWithCells="1">
                  <from>
                    <xdr:col>59</xdr:col>
                    <xdr:colOff>266700</xdr:colOff>
                    <xdr:row>20</xdr:row>
                    <xdr:rowOff>0</xdr:rowOff>
                  </from>
                  <to>
                    <xdr:col>60</xdr:col>
                    <xdr:colOff>298450</xdr:colOff>
                    <xdr:row>27</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0464-2E50-4148-A483-635F7E331137}">
  <sheetPr codeName="Sheet6"/>
  <dimension ref="A1:BL55"/>
  <sheetViews>
    <sheetView workbookViewId="0"/>
  </sheetViews>
  <sheetFormatPr defaultRowHeight="14"/>
  <cols>
    <col min="1" max="1" width="1.83203125" style="1" customWidth="1"/>
    <col min="2" max="59" width="4.08203125" style="283" customWidth="1"/>
    <col min="60" max="60" width="1.58203125" style="283" customWidth="1"/>
    <col min="61" max="63" width="10.58203125" style="283" customWidth="1"/>
    <col min="64" max="64" width="10.58203125" style="1" customWidth="1"/>
  </cols>
  <sheetData>
    <row r="1" spans="2:59" ht="14" customHeight="1" thickTop="1">
      <c r="B1" s="1327" t="s">
        <v>671</v>
      </c>
      <c r="C1" s="1328"/>
      <c r="D1" s="1354" t="s">
        <v>672</v>
      </c>
      <c r="E1" s="1351"/>
      <c r="F1" s="1354" t="s">
        <v>191</v>
      </c>
      <c r="G1" s="1351"/>
      <c r="H1" s="1350" t="s">
        <v>673</v>
      </c>
      <c r="I1" s="1350"/>
      <c r="J1" s="1350"/>
      <c r="K1" s="1350"/>
      <c r="L1" s="1350" t="s">
        <v>674</v>
      </c>
      <c r="M1" s="1350"/>
      <c r="N1" s="1350"/>
      <c r="O1" s="1350" t="s">
        <v>675</v>
      </c>
      <c r="P1" s="1350"/>
      <c r="Q1" s="1350"/>
      <c r="R1" s="1350" t="s">
        <v>675</v>
      </c>
      <c r="S1" s="1350"/>
      <c r="T1" s="1350"/>
      <c r="U1" s="1350" t="s">
        <v>675</v>
      </c>
      <c r="V1" s="1350"/>
      <c r="W1" s="1350"/>
      <c r="X1" s="1350" t="s">
        <v>675</v>
      </c>
      <c r="Y1" s="1350"/>
      <c r="Z1" s="1350"/>
      <c r="AA1" s="1351" t="s">
        <v>675</v>
      </c>
      <c r="AB1" s="1351"/>
      <c r="AC1" s="1351"/>
      <c r="AD1" s="1351" t="s">
        <v>676</v>
      </c>
      <c r="AE1" s="1351"/>
      <c r="AF1" s="1351"/>
      <c r="AG1" s="1351"/>
      <c r="AH1" s="1352" t="s">
        <v>677</v>
      </c>
      <c r="AI1" s="1353"/>
      <c r="AJ1" s="1353"/>
      <c r="AK1" s="1353"/>
      <c r="AL1" s="1344" t="s">
        <v>678</v>
      </c>
      <c r="AM1" s="1345"/>
      <c r="AN1" s="1345"/>
      <c r="AO1" s="1345"/>
      <c r="AP1" s="1345"/>
      <c r="AQ1" s="1345"/>
      <c r="AR1" s="1345"/>
      <c r="AS1" s="1345"/>
      <c r="AT1" s="1345"/>
      <c r="AU1" s="1345"/>
      <c r="AV1" s="1345"/>
      <c r="AW1" s="1345"/>
      <c r="AX1" s="1345"/>
      <c r="AY1" s="1345"/>
      <c r="AZ1" s="1345"/>
      <c r="BA1" s="1345"/>
      <c r="BB1" s="1345"/>
      <c r="BC1" s="1345"/>
      <c r="BD1" s="1345"/>
      <c r="BE1" s="1345"/>
      <c r="BF1" s="1345"/>
      <c r="BG1" s="1346"/>
    </row>
    <row r="2" spans="2:59" ht="14" customHeight="1">
      <c r="B2" s="1329"/>
      <c r="C2" s="1330"/>
      <c r="D2" s="1068"/>
      <c r="E2" s="1068"/>
      <c r="F2" s="1068"/>
      <c r="G2" s="1068"/>
      <c r="H2" s="1089"/>
      <c r="I2" s="1089"/>
      <c r="J2" s="1089"/>
      <c r="K2" s="1089"/>
      <c r="L2" s="1089"/>
      <c r="M2" s="1089"/>
      <c r="N2" s="1089"/>
      <c r="O2" s="1089"/>
      <c r="P2" s="1089"/>
      <c r="Q2" s="1089"/>
      <c r="R2" s="1089"/>
      <c r="S2" s="1089"/>
      <c r="T2" s="1089"/>
      <c r="U2" s="1089"/>
      <c r="V2" s="1089"/>
      <c r="W2" s="1089"/>
      <c r="X2" s="1089"/>
      <c r="Y2" s="1089"/>
      <c r="Z2" s="1089"/>
      <c r="AA2" s="1068"/>
      <c r="AB2" s="1068"/>
      <c r="AC2" s="1068"/>
      <c r="AD2" s="1068"/>
      <c r="AE2" s="1068"/>
      <c r="AF2" s="1068"/>
      <c r="AG2" s="1068"/>
      <c r="AH2" s="1306"/>
      <c r="AI2" s="1306"/>
      <c r="AJ2" s="1306"/>
      <c r="AK2" s="1306"/>
      <c r="AL2" s="1347"/>
      <c r="AM2" s="1347"/>
      <c r="AN2" s="1347"/>
      <c r="AO2" s="1347"/>
      <c r="AP2" s="1347"/>
      <c r="AQ2" s="1347"/>
      <c r="AR2" s="1347"/>
      <c r="AS2" s="1347"/>
      <c r="AT2" s="1347"/>
      <c r="AU2" s="1347"/>
      <c r="AV2" s="1347"/>
      <c r="AW2" s="1347"/>
      <c r="AX2" s="1347"/>
      <c r="AY2" s="1347"/>
      <c r="AZ2" s="1347"/>
      <c r="BA2" s="1347"/>
      <c r="BB2" s="1347"/>
      <c r="BC2" s="1347"/>
      <c r="BD2" s="1347"/>
      <c r="BE2" s="1347"/>
      <c r="BF2" s="1347"/>
      <c r="BG2" s="1348"/>
    </row>
    <row r="3" spans="2:59" ht="14" customHeight="1">
      <c r="B3" s="1329"/>
      <c r="C3" s="1330"/>
      <c r="D3" s="1068"/>
      <c r="E3" s="1068"/>
      <c r="F3" s="1068"/>
      <c r="G3" s="1068"/>
      <c r="H3" s="1089"/>
      <c r="I3" s="1089"/>
      <c r="J3" s="1089"/>
      <c r="K3" s="1089"/>
      <c r="L3" s="1089"/>
      <c r="M3" s="1089"/>
      <c r="N3" s="1089"/>
      <c r="O3" s="1089"/>
      <c r="P3" s="1089"/>
      <c r="Q3" s="1089"/>
      <c r="R3" s="1089"/>
      <c r="S3" s="1089"/>
      <c r="T3" s="1089"/>
      <c r="U3" s="1089"/>
      <c r="V3" s="1089"/>
      <c r="W3" s="1089"/>
      <c r="X3" s="1089"/>
      <c r="Y3" s="1089"/>
      <c r="Z3" s="1089"/>
      <c r="AA3" s="1068"/>
      <c r="AB3" s="1068"/>
      <c r="AC3" s="1068"/>
      <c r="AD3" s="1068"/>
      <c r="AE3" s="1068"/>
      <c r="AF3" s="1068"/>
      <c r="AG3" s="1068"/>
      <c r="AH3" s="1306"/>
      <c r="AI3" s="1306"/>
      <c r="AJ3" s="1306"/>
      <c r="AK3" s="1306"/>
      <c r="AL3" s="1347"/>
      <c r="AM3" s="1347"/>
      <c r="AN3" s="1347"/>
      <c r="AO3" s="1347"/>
      <c r="AP3" s="1347"/>
      <c r="AQ3" s="1347"/>
      <c r="AR3" s="1347"/>
      <c r="AS3" s="1347"/>
      <c r="AT3" s="1347"/>
      <c r="AU3" s="1347"/>
      <c r="AV3" s="1347"/>
      <c r="AW3" s="1347"/>
      <c r="AX3" s="1347"/>
      <c r="AY3" s="1347"/>
      <c r="AZ3" s="1347"/>
      <c r="BA3" s="1347"/>
      <c r="BB3" s="1347"/>
      <c r="BC3" s="1347"/>
      <c r="BD3" s="1347"/>
      <c r="BE3" s="1347"/>
      <c r="BF3" s="1347"/>
      <c r="BG3" s="1348"/>
    </row>
    <row r="4" spans="2:59" ht="14" customHeight="1">
      <c r="B4" s="1329"/>
      <c r="C4" s="1330"/>
      <c r="D4" s="1068"/>
      <c r="E4" s="1068"/>
      <c r="F4" s="1068"/>
      <c r="G4" s="1068"/>
      <c r="H4" s="1089"/>
      <c r="I4" s="1089"/>
      <c r="J4" s="1089"/>
      <c r="K4" s="1089"/>
      <c r="L4" s="1089"/>
      <c r="M4" s="1089"/>
      <c r="N4" s="1089"/>
      <c r="O4" s="1089"/>
      <c r="P4" s="1089"/>
      <c r="Q4" s="1089"/>
      <c r="R4" s="1089"/>
      <c r="S4" s="1089"/>
      <c r="T4" s="1089"/>
      <c r="U4" s="1089"/>
      <c r="V4" s="1089"/>
      <c r="W4" s="1089"/>
      <c r="X4" s="1089"/>
      <c r="Y4" s="1089"/>
      <c r="Z4" s="1089"/>
      <c r="AA4" s="1068"/>
      <c r="AB4" s="1068"/>
      <c r="AC4" s="1068"/>
      <c r="AD4" s="1068"/>
      <c r="AE4" s="1068"/>
      <c r="AF4" s="1068"/>
      <c r="AG4" s="1068"/>
      <c r="AH4" s="1306"/>
      <c r="AI4" s="1306"/>
      <c r="AJ4" s="1306"/>
      <c r="AK4" s="1306"/>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8"/>
    </row>
    <row r="5" spans="2:59" ht="14" customHeight="1">
      <c r="B5" s="1329"/>
      <c r="C5" s="1330"/>
      <c r="D5" s="1068"/>
      <c r="E5" s="1068"/>
      <c r="F5" s="1068"/>
      <c r="G5" s="1068"/>
      <c r="H5" s="1089"/>
      <c r="I5" s="1089"/>
      <c r="J5" s="1089"/>
      <c r="K5" s="1089"/>
      <c r="L5" s="1089"/>
      <c r="M5" s="1089"/>
      <c r="N5" s="1089"/>
      <c r="O5" s="1089"/>
      <c r="P5" s="1089"/>
      <c r="Q5" s="1089"/>
      <c r="R5" s="1089"/>
      <c r="S5" s="1089"/>
      <c r="T5" s="1089"/>
      <c r="U5" s="1089"/>
      <c r="V5" s="1089"/>
      <c r="W5" s="1089"/>
      <c r="X5" s="1089"/>
      <c r="Y5" s="1089"/>
      <c r="Z5" s="1089"/>
      <c r="AA5" s="1068"/>
      <c r="AB5" s="1068"/>
      <c r="AC5" s="1068"/>
      <c r="AD5" s="1068"/>
      <c r="AE5" s="1068"/>
      <c r="AF5" s="1068"/>
      <c r="AG5" s="1068"/>
      <c r="AH5" s="1306"/>
      <c r="AI5" s="1306"/>
      <c r="AJ5" s="1306"/>
      <c r="AK5" s="1306"/>
      <c r="AL5" s="1347"/>
      <c r="AM5" s="1347"/>
      <c r="AN5" s="1347"/>
      <c r="AO5" s="1347"/>
      <c r="AP5" s="1347"/>
      <c r="AQ5" s="1347"/>
      <c r="AR5" s="1347"/>
      <c r="AS5" s="1347"/>
      <c r="AT5" s="1347"/>
      <c r="AU5" s="1347"/>
      <c r="AV5" s="1347"/>
      <c r="AW5" s="1347"/>
      <c r="AX5" s="1347"/>
      <c r="AY5" s="1347"/>
      <c r="AZ5" s="1347"/>
      <c r="BA5" s="1347"/>
      <c r="BB5" s="1347"/>
      <c r="BC5" s="1347"/>
      <c r="BD5" s="1347"/>
      <c r="BE5" s="1347"/>
      <c r="BF5" s="1347"/>
      <c r="BG5" s="1348"/>
    </row>
    <row r="6" spans="2:59" ht="14" customHeight="1">
      <c r="B6" s="1329"/>
      <c r="C6" s="1330"/>
      <c r="D6" s="1068"/>
      <c r="E6" s="1068"/>
      <c r="F6" s="1068"/>
      <c r="G6" s="1068"/>
      <c r="H6" s="1089"/>
      <c r="I6" s="1089"/>
      <c r="J6" s="1089"/>
      <c r="K6" s="1089"/>
      <c r="L6" s="1089"/>
      <c r="M6" s="1089"/>
      <c r="N6" s="1089"/>
      <c r="O6" s="1089"/>
      <c r="P6" s="1089"/>
      <c r="Q6" s="1089"/>
      <c r="R6" s="1089"/>
      <c r="S6" s="1089"/>
      <c r="T6" s="1089"/>
      <c r="U6" s="1089"/>
      <c r="V6" s="1089"/>
      <c r="W6" s="1089"/>
      <c r="X6" s="1089"/>
      <c r="Y6" s="1089"/>
      <c r="Z6" s="1089"/>
      <c r="AA6" s="1068"/>
      <c r="AB6" s="1068"/>
      <c r="AC6" s="1068"/>
      <c r="AD6" s="1068"/>
      <c r="AE6" s="1068"/>
      <c r="AF6" s="1068"/>
      <c r="AG6" s="1068"/>
      <c r="AH6" s="1306"/>
      <c r="AI6" s="1306"/>
      <c r="AJ6" s="1306"/>
      <c r="AK6" s="1306"/>
      <c r="AL6" s="1347"/>
      <c r="AM6" s="1347"/>
      <c r="AN6" s="1347"/>
      <c r="AO6" s="1347"/>
      <c r="AP6" s="1347"/>
      <c r="AQ6" s="1347"/>
      <c r="AR6" s="1347"/>
      <c r="AS6" s="1347"/>
      <c r="AT6" s="1347"/>
      <c r="AU6" s="1347"/>
      <c r="AV6" s="1347"/>
      <c r="AW6" s="1347"/>
      <c r="AX6" s="1347"/>
      <c r="AY6" s="1347"/>
      <c r="AZ6" s="1347"/>
      <c r="BA6" s="1347"/>
      <c r="BB6" s="1347"/>
      <c r="BC6" s="1347"/>
      <c r="BD6" s="1347"/>
      <c r="BE6" s="1347"/>
      <c r="BF6" s="1347"/>
      <c r="BG6" s="1348"/>
    </row>
    <row r="7" spans="2:59" ht="14" customHeight="1">
      <c r="B7" s="1329"/>
      <c r="C7" s="1330"/>
      <c r="D7" s="1068"/>
      <c r="E7" s="1068"/>
      <c r="F7" s="1068"/>
      <c r="G7" s="1068"/>
      <c r="H7" s="1089"/>
      <c r="I7" s="1089"/>
      <c r="J7" s="1089"/>
      <c r="K7" s="1089"/>
      <c r="L7" s="1089"/>
      <c r="M7" s="1089"/>
      <c r="N7" s="1089"/>
      <c r="O7" s="1089"/>
      <c r="P7" s="1089"/>
      <c r="Q7" s="1089"/>
      <c r="R7" s="1089"/>
      <c r="S7" s="1089"/>
      <c r="T7" s="1089"/>
      <c r="U7" s="1089"/>
      <c r="V7" s="1089"/>
      <c r="W7" s="1089"/>
      <c r="X7" s="1089"/>
      <c r="Y7" s="1089"/>
      <c r="Z7" s="1089"/>
      <c r="AA7" s="1068"/>
      <c r="AB7" s="1068"/>
      <c r="AC7" s="1068"/>
      <c r="AD7" s="1068"/>
      <c r="AE7" s="1068"/>
      <c r="AF7" s="1068"/>
      <c r="AG7" s="1068"/>
      <c r="AH7" s="1306"/>
      <c r="AI7" s="1306"/>
      <c r="AJ7" s="1306"/>
      <c r="AK7" s="1306"/>
      <c r="AL7" s="1347"/>
      <c r="AM7" s="1347"/>
      <c r="AN7" s="1347"/>
      <c r="AO7" s="1347"/>
      <c r="AP7" s="1347"/>
      <c r="AQ7" s="1347"/>
      <c r="AR7" s="1347"/>
      <c r="AS7" s="1347"/>
      <c r="AT7" s="1347"/>
      <c r="AU7" s="1347"/>
      <c r="AV7" s="1347"/>
      <c r="AW7" s="1347"/>
      <c r="AX7" s="1347"/>
      <c r="AY7" s="1347"/>
      <c r="AZ7" s="1347"/>
      <c r="BA7" s="1347"/>
      <c r="BB7" s="1347"/>
      <c r="BC7" s="1347"/>
      <c r="BD7" s="1347"/>
      <c r="BE7" s="1347"/>
      <c r="BF7" s="1347"/>
      <c r="BG7" s="1348"/>
    </row>
    <row r="8" spans="2:59" ht="14" customHeight="1">
      <c r="B8" s="1329"/>
      <c r="C8" s="1330"/>
      <c r="D8" s="1349"/>
      <c r="E8" s="1349"/>
      <c r="F8" s="1325"/>
      <c r="G8" s="1326"/>
      <c r="H8" s="1310"/>
      <c r="I8" s="1310"/>
      <c r="J8" s="1310"/>
      <c r="K8" s="1310"/>
      <c r="L8" s="1310"/>
      <c r="M8" s="1310"/>
      <c r="N8" s="1310"/>
      <c r="O8" s="1310"/>
      <c r="P8" s="1310"/>
      <c r="Q8" s="1310"/>
      <c r="R8" s="1310"/>
      <c r="S8" s="1310"/>
      <c r="T8" s="1310"/>
      <c r="U8" s="1310"/>
      <c r="V8" s="1310"/>
      <c r="W8" s="1310"/>
      <c r="X8" s="1310"/>
      <c r="Y8" s="1310"/>
      <c r="Z8" s="1310"/>
      <c r="AA8" s="1234"/>
      <c r="AB8" s="1234"/>
      <c r="AC8" s="1234"/>
      <c r="AD8" s="1234"/>
      <c r="AE8" s="1234"/>
      <c r="AF8" s="1234"/>
      <c r="AG8" s="1234"/>
      <c r="AH8" s="1323"/>
      <c r="AI8" s="1323"/>
      <c r="AJ8" s="1323"/>
      <c r="AK8" s="1323"/>
      <c r="AL8" s="1306" t="s">
        <v>679</v>
      </c>
      <c r="AM8" s="1306"/>
      <c r="AN8" s="1306"/>
      <c r="AO8" s="1306"/>
      <c r="AP8" s="1306"/>
      <c r="AQ8" s="1306"/>
      <c r="AR8" s="1306"/>
      <c r="AS8" s="1089" t="s">
        <v>680</v>
      </c>
      <c r="AT8" s="1089"/>
      <c r="AU8" s="1089"/>
      <c r="AV8" s="1089"/>
      <c r="AW8" s="1089"/>
      <c r="AX8" s="1089" t="s">
        <v>681</v>
      </c>
      <c r="AY8" s="1089"/>
      <c r="AZ8" s="1089"/>
      <c r="BA8" s="1089"/>
      <c r="BB8" s="1089"/>
      <c r="BC8" s="1089" t="s">
        <v>682</v>
      </c>
      <c r="BD8" s="1089"/>
      <c r="BE8" s="1089"/>
      <c r="BF8" s="1089"/>
      <c r="BG8" s="1333"/>
    </row>
    <row r="9" spans="2:59" ht="14" customHeight="1">
      <c r="B9" s="1329"/>
      <c r="C9" s="1330"/>
      <c r="D9" s="1349"/>
      <c r="E9" s="1349"/>
      <c r="F9" s="1325"/>
      <c r="G9" s="1326"/>
      <c r="H9" s="1310"/>
      <c r="I9" s="1310"/>
      <c r="J9" s="1310"/>
      <c r="K9" s="1310"/>
      <c r="L9" s="1310"/>
      <c r="M9" s="1310"/>
      <c r="N9" s="1310"/>
      <c r="O9" s="1310"/>
      <c r="P9" s="1310"/>
      <c r="Q9" s="1310"/>
      <c r="R9" s="1310"/>
      <c r="S9" s="1310"/>
      <c r="T9" s="1310"/>
      <c r="U9" s="1310"/>
      <c r="V9" s="1310"/>
      <c r="W9" s="1310"/>
      <c r="X9" s="1310"/>
      <c r="Y9" s="1310"/>
      <c r="Z9" s="1310"/>
      <c r="AA9" s="1234"/>
      <c r="AB9" s="1234"/>
      <c r="AC9" s="1234"/>
      <c r="AD9" s="1234"/>
      <c r="AE9" s="1234"/>
      <c r="AF9" s="1234"/>
      <c r="AG9" s="1234"/>
      <c r="AH9" s="1323"/>
      <c r="AI9" s="1323"/>
      <c r="AJ9" s="1323"/>
      <c r="AK9" s="1323"/>
      <c r="AL9" s="1306"/>
      <c r="AM9" s="1306"/>
      <c r="AN9" s="1306"/>
      <c r="AO9" s="1306"/>
      <c r="AP9" s="1306"/>
      <c r="AQ9" s="1306"/>
      <c r="AR9" s="1306"/>
      <c r="AS9" s="1089"/>
      <c r="AT9" s="1089"/>
      <c r="AU9" s="1089"/>
      <c r="AV9" s="1089"/>
      <c r="AW9" s="1089"/>
      <c r="AX9" s="1089"/>
      <c r="AY9" s="1089"/>
      <c r="AZ9" s="1089"/>
      <c r="BA9" s="1089"/>
      <c r="BB9" s="1089"/>
      <c r="BC9" s="1089"/>
      <c r="BD9" s="1089"/>
      <c r="BE9" s="1089"/>
      <c r="BF9" s="1089"/>
      <c r="BG9" s="1333"/>
    </row>
    <row r="10" spans="2:59" ht="14" customHeight="1">
      <c r="B10" s="1329"/>
      <c r="C10" s="1330"/>
      <c r="D10" s="1349"/>
      <c r="E10" s="1349"/>
      <c r="F10" s="1325"/>
      <c r="G10" s="1326"/>
      <c r="H10" s="1310"/>
      <c r="I10" s="1310"/>
      <c r="J10" s="1310"/>
      <c r="K10" s="1310"/>
      <c r="L10" s="1310"/>
      <c r="M10" s="1310"/>
      <c r="N10" s="1310"/>
      <c r="O10" s="1310"/>
      <c r="P10" s="1310"/>
      <c r="Q10" s="1310"/>
      <c r="R10" s="1310"/>
      <c r="S10" s="1310"/>
      <c r="T10" s="1310"/>
      <c r="U10" s="1310"/>
      <c r="V10" s="1310"/>
      <c r="W10" s="1310"/>
      <c r="X10" s="1310"/>
      <c r="Y10" s="1310"/>
      <c r="Z10" s="1310"/>
      <c r="AA10" s="1234"/>
      <c r="AB10" s="1234"/>
      <c r="AC10" s="1234"/>
      <c r="AD10" s="1234"/>
      <c r="AE10" s="1234"/>
      <c r="AF10" s="1234"/>
      <c r="AG10" s="1234"/>
      <c r="AH10" s="1323"/>
      <c r="AI10" s="1323"/>
      <c r="AJ10" s="1323"/>
      <c r="AK10" s="1323"/>
      <c r="AL10" s="1309" t="s">
        <v>683</v>
      </c>
      <c r="AM10" s="1309"/>
      <c r="AN10" s="1309"/>
      <c r="AO10" s="1309"/>
      <c r="AP10" s="1309"/>
      <c r="AQ10" s="1309"/>
      <c r="AR10" s="1309"/>
      <c r="AS10" s="1334"/>
      <c r="AT10" s="1334"/>
      <c r="AU10" s="1335" t="s">
        <v>405</v>
      </c>
      <c r="AV10" s="1336"/>
      <c r="AW10" s="1336"/>
      <c r="AX10" s="1334"/>
      <c r="AY10" s="1334"/>
      <c r="AZ10" s="1335" t="s">
        <v>405</v>
      </c>
      <c r="BA10" s="1336"/>
      <c r="BB10" s="1336"/>
      <c r="BC10" s="1334"/>
      <c r="BD10" s="1334"/>
      <c r="BE10" s="1335" t="s">
        <v>405</v>
      </c>
      <c r="BF10" s="1336"/>
      <c r="BG10" s="1337"/>
    </row>
    <row r="11" spans="2:59" ht="14" customHeight="1">
      <c r="B11" s="1329"/>
      <c r="C11" s="1330"/>
      <c r="D11" s="1324"/>
      <c r="E11" s="1324"/>
      <c r="F11" s="1325"/>
      <c r="G11" s="1326"/>
      <c r="H11" s="1310"/>
      <c r="I11" s="1310"/>
      <c r="J11" s="1310"/>
      <c r="K11" s="1310"/>
      <c r="L11" s="1310"/>
      <c r="M11" s="1310"/>
      <c r="N11" s="1310"/>
      <c r="O11" s="1310"/>
      <c r="P11" s="1310"/>
      <c r="Q11" s="1310"/>
      <c r="R11" s="1310"/>
      <c r="S11" s="1310"/>
      <c r="T11" s="1310"/>
      <c r="U11" s="1310"/>
      <c r="V11" s="1310"/>
      <c r="W11" s="1310"/>
      <c r="X11" s="1310"/>
      <c r="Y11" s="1310"/>
      <c r="Z11" s="1310"/>
      <c r="AA11" s="1234"/>
      <c r="AB11" s="1234"/>
      <c r="AC11" s="1234"/>
      <c r="AD11" s="1234"/>
      <c r="AE11" s="1234"/>
      <c r="AF11" s="1234"/>
      <c r="AG11" s="1234"/>
      <c r="AH11" s="1323"/>
      <c r="AI11" s="1323"/>
      <c r="AJ11" s="1323"/>
      <c r="AK11" s="1323"/>
      <c r="AL11" s="1309"/>
      <c r="AM11" s="1309"/>
      <c r="AN11" s="1309"/>
      <c r="AO11" s="1309"/>
      <c r="AP11" s="1309"/>
      <c r="AQ11" s="1309"/>
      <c r="AR11" s="1309"/>
      <c r="AS11" s="1334"/>
      <c r="AT11" s="1334"/>
      <c r="AU11" s="1335"/>
      <c r="AV11" s="1336"/>
      <c r="AW11" s="1336"/>
      <c r="AX11" s="1334"/>
      <c r="AY11" s="1334"/>
      <c r="AZ11" s="1335"/>
      <c r="BA11" s="1336"/>
      <c r="BB11" s="1336"/>
      <c r="BC11" s="1334"/>
      <c r="BD11" s="1334"/>
      <c r="BE11" s="1335"/>
      <c r="BF11" s="1336"/>
      <c r="BG11" s="1337"/>
    </row>
    <row r="12" spans="2:59" ht="14" customHeight="1">
      <c r="B12" s="1329"/>
      <c r="C12" s="1330"/>
      <c r="D12" s="1324"/>
      <c r="E12" s="1324"/>
      <c r="F12" s="1325"/>
      <c r="G12" s="1326"/>
      <c r="H12" s="1310"/>
      <c r="I12" s="1310"/>
      <c r="J12" s="1310"/>
      <c r="K12" s="1310"/>
      <c r="L12" s="1310"/>
      <c r="M12" s="1310"/>
      <c r="N12" s="1310"/>
      <c r="O12" s="1310"/>
      <c r="P12" s="1310"/>
      <c r="Q12" s="1310"/>
      <c r="R12" s="1310"/>
      <c r="S12" s="1310"/>
      <c r="T12" s="1310"/>
      <c r="U12" s="1310"/>
      <c r="V12" s="1310"/>
      <c r="W12" s="1310"/>
      <c r="X12" s="1310"/>
      <c r="Y12" s="1310"/>
      <c r="Z12" s="1310"/>
      <c r="AA12" s="1234"/>
      <c r="AB12" s="1234"/>
      <c r="AC12" s="1234"/>
      <c r="AD12" s="1234"/>
      <c r="AE12" s="1234"/>
      <c r="AF12" s="1234"/>
      <c r="AG12" s="1234"/>
      <c r="AH12" s="1323"/>
      <c r="AI12" s="1323"/>
      <c r="AJ12" s="1323"/>
      <c r="AK12" s="1323"/>
      <c r="AL12" s="1309"/>
      <c r="AM12" s="1309"/>
      <c r="AN12" s="1309"/>
      <c r="AO12" s="1309"/>
      <c r="AP12" s="1309"/>
      <c r="AQ12" s="1309"/>
      <c r="AR12" s="1309"/>
      <c r="AS12" s="1334"/>
      <c r="AT12" s="1334"/>
      <c r="AU12" s="1335"/>
      <c r="AV12" s="1336"/>
      <c r="AW12" s="1336"/>
      <c r="AX12" s="1334"/>
      <c r="AY12" s="1334"/>
      <c r="AZ12" s="1335"/>
      <c r="BA12" s="1336"/>
      <c r="BB12" s="1336"/>
      <c r="BC12" s="1334"/>
      <c r="BD12" s="1334"/>
      <c r="BE12" s="1335"/>
      <c r="BF12" s="1336"/>
      <c r="BG12" s="1337"/>
    </row>
    <row r="13" spans="2:59" ht="14" customHeight="1">
      <c r="B13" s="1329"/>
      <c r="C13" s="1330"/>
      <c r="D13" s="1324"/>
      <c r="E13" s="1324"/>
      <c r="F13" s="1325"/>
      <c r="G13" s="1326"/>
      <c r="H13" s="1310"/>
      <c r="I13" s="1310"/>
      <c r="J13" s="1310"/>
      <c r="K13" s="1310"/>
      <c r="L13" s="1310"/>
      <c r="M13" s="1310"/>
      <c r="N13" s="1310"/>
      <c r="O13" s="1310"/>
      <c r="P13" s="1310"/>
      <c r="Q13" s="1310"/>
      <c r="R13" s="1310"/>
      <c r="S13" s="1310"/>
      <c r="T13" s="1310"/>
      <c r="U13" s="1310"/>
      <c r="V13" s="1310"/>
      <c r="W13" s="1310"/>
      <c r="X13" s="1310"/>
      <c r="Y13" s="1310"/>
      <c r="Z13" s="1310"/>
      <c r="AA13" s="1234"/>
      <c r="AB13" s="1234"/>
      <c r="AC13" s="1234"/>
      <c r="AD13" s="1234"/>
      <c r="AE13" s="1234"/>
      <c r="AF13" s="1234"/>
      <c r="AG13" s="1234"/>
      <c r="AH13" s="1323"/>
      <c r="AI13" s="1323"/>
      <c r="AJ13" s="1323"/>
      <c r="AK13" s="1323"/>
      <c r="AL13" s="1308" t="s">
        <v>684</v>
      </c>
      <c r="AM13" s="1309"/>
      <c r="AN13" s="1309"/>
      <c r="AO13" s="1309"/>
      <c r="AP13" s="1309"/>
      <c r="AQ13" s="1309"/>
      <c r="AR13" s="1294" t="s">
        <v>51</v>
      </c>
      <c r="AS13" s="1310"/>
      <c r="AT13" s="1310"/>
      <c r="AU13" s="1310"/>
      <c r="AV13" s="1310"/>
      <c r="AW13" s="1310"/>
      <c r="AX13" s="1310"/>
      <c r="AY13" s="1310"/>
      <c r="AZ13" s="1310"/>
      <c r="BA13" s="1310"/>
      <c r="BB13" s="1310"/>
      <c r="BC13" s="1310"/>
      <c r="BD13" s="1310"/>
      <c r="BE13" s="1310"/>
      <c r="BF13" s="1310"/>
      <c r="BG13" s="1343"/>
    </row>
    <row r="14" spans="2:59" ht="14" customHeight="1">
      <c r="B14" s="1329"/>
      <c r="C14" s="1330"/>
      <c r="D14" s="1324"/>
      <c r="E14" s="1324"/>
      <c r="F14" s="1325"/>
      <c r="G14" s="1326"/>
      <c r="H14" s="1310"/>
      <c r="I14" s="1310"/>
      <c r="J14" s="1310"/>
      <c r="K14" s="1310"/>
      <c r="L14" s="1310"/>
      <c r="M14" s="1310"/>
      <c r="N14" s="1310"/>
      <c r="O14" s="1310"/>
      <c r="P14" s="1310"/>
      <c r="Q14" s="1310"/>
      <c r="R14" s="1310"/>
      <c r="S14" s="1310"/>
      <c r="T14" s="1310"/>
      <c r="U14" s="1310"/>
      <c r="V14" s="1310"/>
      <c r="W14" s="1310"/>
      <c r="X14" s="1310"/>
      <c r="Y14" s="1310"/>
      <c r="Z14" s="1310"/>
      <c r="AA14" s="1234"/>
      <c r="AB14" s="1234"/>
      <c r="AC14" s="1234"/>
      <c r="AD14" s="1234"/>
      <c r="AE14" s="1234"/>
      <c r="AF14" s="1234"/>
      <c r="AG14" s="1234"/>
      <c r="AH14" s="1323"/>
      <c r="AI14" s="1323"/>
      <c r="AJ14" s="1323"/>
      <c r="AK14" s="1323"/>
      <c r="AL14" s="1309"/>
      <c r="AM14" s="1309"/>
      <c r="AN14" s="1309"/>
      <c r="AO14" s="1309"/>
      <c r="AP14" s="1309"/>
      <c r="AQ14" s="1309"/>
      <c r="AR14" s="1294"/>
      <c r="AS14" s="1310"/>
      <c r="AT14" s="1310"/>
      <c r="AU14" s="1310"/>
      <c r="AV14" s="1310"/>
      <c r="AW14" s="1310"/>
      <c r="AX14" s="1310"/>
      <c r="AY14" s="1310"/>
      <c r="AZ14" s="1310"/>
      <c r="BA14" s="1310"/>
      <c r="BB14" s="1310"/>
      <c r="BC14" s="1310"/>
      <c r="BD14" s="1310"/>
      <c r="BE14" s="1310"/>
      <c r="BF14" s="1310"/>
      <c r="BG14" s="1343"/>
    </row>
    <row r="15" spans="2:59" ht="14" customHeight="1">
      <c r="B15" s="1329"/>
      <c r="C15" s="1330"/>
      <c r="D15" s="1324"/>
      <c r="E15" s="1324"/>
      <c r="F15" s="1325"/>
      <c r="G15" s="1326"/>
      <c r="H15" s="1310"/>
      <c r="I15" s="1310"/>
      <c r="J15" s="1310"/>
      <c r="K15" s="1310"/>
      <c r="L15" s="1310"/>
      <c r="M15" s="1310"/>
      <c r="N15" s="1310"/>
      <c r="O15" s="1310"/>
      <c r="P15" s="1310"/>
      <c r="Q15" s="1310"/>
      <c r="R15" s="1310"/>
      <c r="S15" s="1310"/>
      <c r="T15" s="1310"/>
      <c r="U15" s="1310"/>
      <c r="V15" s="1310"/>
      <c r="W15" s="1310"/>
      <c r="X15" s="1310"/>
      <c r="Y15" s="1310"/>
      <c r="Z15" s="1310"/>
      <c r="AA15" s="1234"/>
      <c r="AB15" s="1234"/>
      <c r="AC15" s="1234"/>
      <c r="AD15" s="1234"/>
      <c r="AE15" s="1234"/>
      <c r="AF15" s="1234"/>
      <c r="AG15" s="1234"/>
      <c r="AH15" s="1323"/>
      <c r="AI15" s="1323"/>
      <c r="AJ15" s="1323"/>
      <c r="AK15" s="1323"/>
      <c r="AL15" s="1309"/>
      <c r="AM15" s="1309"/>
      <c r="AN15" s="1309"/>
      <c r="AO15" s="1309"/>
      <c r="AP15" s="1309"/>
      <c r="AQ15" s="1309"/>
      <c r="AR15" s="1294"/>
      <c r="AS15" s="1310"/>
      <c r="AT15" s="1310"/>
      <c r="AU15" s="1310"/>
      <c r="AV15" s="1310"/>
      <c r="AW15" s="1310"/>
      <c r="AX15" s="1310"/>
      <c r="AY15" s="1310"/>
      <c r="AZ15" s="1310"/>
      <c r="BA15" s="1310"/>
      <c r="BB15" s="1310"/>
      <c r="BC15" s="1310"/>
      <c r="BD15" s="1310"/>
      <c r="BE15" s="1310"/>
      <c r="BF15" s="1310"/>
      <c r="BG15" s="1343"/>
    </row>
    <row r="16" spans="2:59" ht="14" customHeight="1">
      <c r="B16" s="1329"/>
      <c r="C16" s="1330"/>
      <c r="D16" s="1324"/>
      <c r="E16" s="1324"/>
      <c r="F16" s="1325"/>
      <c r="G16" s="1326"/>
      <c r="H16" s="1310"/>
      <c r="I16" s="1310"/>
      <c r="J16" s="1310"/>
      <c r="K16" s="1310"/>
      <c r="L16" s="1310"/>
      <c r="M16" s="1310"/>
      <c r="N16" s="1310"/>
      <c r="O16" s="1310"/>
      <c r="P16" s="1310"/>
      <c r="Q16" s="1310"/>
      <c r="R16" s="1310"/>
      <c r="S16" s="1310"/>
      <c r="T16" s="1310"/>
      <c r="U16" s="1310"/>
      <c r="V16" s="1310"/>
      <c r="W16" s="1310"/>
      <c r="X16" s="1310"/>
      <c r="Y16" s="1310"/>
      <c r="Z16" s="1310"/>
      <c r="AA16" s="1234"/>
      <c r="AB16" s="1234"/>
      <c r="AC16" s="1234"/>
      <c r="AD16" s="1234"/>
      <c r="AE16" s="1234"/>
      <c r="AF16" s="1234"/>
      <c r="AG16" s="1234"/>
      <c r="AH16" s="1323"/>
      <c r="AI16" s="1323"/>
      <c r="AJ16" s="1323"/>
      <c r="AK16" s="1323"/>
      <c r="AL16" s="1309" t="s">
        <v>685</v>
      </c>
      <c r="AM16" s="1309"/>
      <c r="AN16" s="1309"/>
      <c r="AO16" s="1309"/>
      <c r="AP16" s="1309"/>
      <c r="AQ16" s="1309"/>
      <c r="AR16" s="1294" t="s">
        <v>85</v>
      </c>
      <c r="AS16" s="1310"/>
      <c r="AT16" s="1310"/>
      <c r="AU16" s="1310"/>
      <c r="AV16" s="1310"/>
      <c r="AW16" s="1310"/>
      <c r="AX16" s="1310"/>
      <c r="AY16" s="1310"/>
      <c r="AZ16" s="1310"/>
      <c r="BA16" s="1310"/>
      <c r="BB16" s="1310"/>
      <c r="BC16" s="1310"/>
      <c r="BD16" s="1310"/>
      <c r="BE16" s="1310"/>
      <c r="BF16" s="1310"/>
      <c r="BG16" s="1343"/>
    </row>
    <row r="17" spans="2:59" ht="14" customHeight="1">
      <c r="B17" s="1329"/>
      <c r="C17" s="1330"/>
      <c r="D17" s="1324"/>
      <c r="E17" s="1324"/>
      <c r="F17" s="1325"/>
      <c r="G17" s="1326"/>
      <c r="H17" s="1310"/>
      <c r="I17" s="1310"/>
      <c r="J17" s="1310"/>
      <c r="K17" s="1310"/>
      <c r="L17" s="1310"/>
      <c r="M17" s="1310"/>
      <c r="N17" s="1310"/>
      <c r="O17" s="1310"/>
      <c r="P17" s="1310"/>
      <c r="Q17" s="1310"/>
      <c r="R17" s="1310"/>
      <c r="S17" s="1310"/>
      <c r="T17" s="1310"/>
      <c r="U17" s="1310"/>
      <c r="V17" s="1310"/>
      <c r="W17" s="1310"/>
      <c r="X17" s="1310"/>
      <c r="Y17" s="1310"/>
      <c r="Z17" s="1310"/>
      <c r="AA17" s="1234"/>
      <c r="AB17" s="1234"/>
      <c r="AC17" s="1234"/>
      <c r="AD17" s="1234"/>
      <c r="AE17" s="1234"/>
      <c r="AF17" s="1234"/>
      <c r="AG17" s="1234"/>
      <c r="AH17" s="1323"/>
      <c r="AI17" s="1323"/>
      <c r="AJ17" s="1323"/>
      <c r="AK17" s="1323"/>
      <c r="AL17" s="1309"/>
      <c r="AM17" s="1309"/>
      <c r="AN17" s="1309"/>
      <c r="AO17" s="1309"/>
      <c r="AP17" s="1309"/>
      <c r="AQ17" s="1309"/>
      <c r="AR17" s="1294"/>
      <c r="AS17" s="1310"/>
      <c r="AT17" s="1310"/>
      <c r="AU17" s="1310"/>
      <c r="AV17" s="1310"/>
      <c r="AW17" s="1310"/>
      <c r="AX17" s="1310"/>
      <c r="AY17" s="1310"/>
      <c r="AZ17" s="1310"/>
      <c r="BA17" s="1310"/>
      <c r="BB17" s="1310"/>
      <c r="BC17" s="1310"/>
      <c r="BD17" s="1310"/>
      <c r="BE17" s="1310"/>
      <c r="BF17" s="1310"/>
      <c r="BG17" s="1343"/>
    </row>
    <row r="18" spans="2:59" ht="14" customHeight="1">
      <c r="B18" s="1329"/>
      <c r="C18" s="1330"/>
      <c r="D18" s="1324"/>
      <c r="E18" s="1324"/>
      <c r="F18" s="1325"/>
      <c r="G18" s="1326"/>
      <c r="H18" s="1310"/>
      <c r="I18" s="1310"/>
      <c r="J18" s="1310"/>
      <c r="K18" s="1310"/>
      <c r="L18" s="1310"/>
      <c r="M18" s="1310"/>
      <c r="N18" s="1310"/>
      <c r="O18" s="1310"/>
      <c r="P18" s="1310"/>
      <c r="Q18" s="1310"/>
      <c r="R18" s="1310"/>
      <c r="S18" s="1310"/>
      <c r="T18" s="1310"/>
      <c r="U18" s="1310"/>
      <c r="V18" s="1310"/>
      <c r="W18" s="1310"/>
      <c r="X18" s="1310"/>
      <c r="Y18" s="1310"/>
      <c r="Z18" s="1310"/>
      <c r="AA18" s="1234"/>
      <c r="AB18" s="1234"/>
      <c r="AC18" s="1234"/>
      <c r="AD18" s="1234"/>
      <c r="AE18" s="1234"/>
      <c r="AF18" s="1234"/>
      <c r="AG18" s="1234"/>
      <c r="AH18" s="1323"/>
      <c r="AI18" s="1323"/>
      <c r="AJ18" s="1323"/>
      <c r="AK18" s="1323"/>
      <c r="AL18" s="1309"/>
      <c r="AM18" s="1309"/>
      <c r="AN18" s="1309"/>
      <c r="AO18" s="1309"/>
      <c r="AP18" s="1309"/>
      <c r="AQ18" s="1309"/>
      <c r="AR18" s="1294"/>
      <c r="AS18" s="1310"/>
      <c r="AT18" s="1310"/>
      <c r="AU18" s="1310"/>
      <c r="AV18" s="1310"/>
      <c r="AW18" s="1310"/>
      <c r="AX18" s="1310"/>
      <c r="AY18" s="1310"/>
      <c r="AZ18" s="1310"/>
      <c r="BA18" s="1310"/>
      <c r="BB18" s="1310"/>
      <c r="BC18" s="1310"/>
      <c r="BD18" s="1310"/>
      <c r="BE18" s="1310"/>
      <c r="BF18" s="1310"/>
      <c r="BG18" s="1343"/>
    </row>
    <row r="19" spans="2:59" ht="14" customHeight="1">
      <c r="B19" s="1329"/>
      <c r="C19" s="1330"/>
      <c r="D19" s="1324"/>
      <c r="E19" s="1324"/>
      <c r="F19" s="1325"/>
      <c r="G19" s="1326"/>
      <c r="H19" s="1310"/>
      <c r="I19" s="1310"/>
      <c r="J19" s="1310"/>
      <c r="K19" s="1310"/>
      <c r="L19" s="1310"/>
      <c r="M19" s="1310"/>
      <c r="N19" s="1310"/>
      <c r="O19" s="1310"/>
      <c r="P19" s="1310"/>
      <c r="Q19" s="1310"/>
      <c r="R19" s="1310"/>
      <c r="S19" s="1310"/>
      <c r="T19" s="1310"/>
      <c r="U19" s="1310"/>
      <c r="V19" s="1310"/>
      <c r="W19" s="1310"/>
      <c r="X19" s="1310"/>
      <c r="Y19" s="1310"/>
      <c r="Z19" s="1310"/>
      <c r="AA19" s="1234"/>
      <c r="AB19" s="1234"/>
      <c r="AC19" s="1234"/>
      <c r="AD19" s="1234"/>
      <c r="AE19" s="1234"/>
      <c r="AF19" s="1234"/>
      <c r="AG19" s="1234"/>
      <c r="AH19" s="1323"/>
      <c r="AI19" s="1323"/>
      <c r="AJ19" s="1323"/>
      <c r="AK19" s="1323"/>
      <c r="AL19" s="1308" t="s">
        <v>686</v>
      </c>
      <c r="AM19" s="1309"/>
      <c r="AN19" s="1309"/>
      <c r="AO19" s="1309"/>
      <c r="AP19" s="1309"/>
      <c r="AQ19" s="1309"/>
      <c r="AR19" s="1294" t="s">
        <v>52</v>
      </c>
      <c r="AS19" s="1341"/>
      <c r="AT19" s="1341"/>
      <c r="AU19" s="1341"/>
      <c r="AV19" s="1341"/>
      <c r="AW19" s="1341"/>
      <c r="AX19" s="1341"/>
      <c r="AY19" s="1341"/>
      <c r="AZ19" s="1341"/>
      <c r="BA19" s="1341"/>
      <c r="BB19" s="1341"/>
      <c r="BC19" s="1341"/>
      <c r="BD19" s="1341"/>
      <c r="BE19" s="1341"/>
      <c r="BF19" s="1341"/>
      <c r="BG19" s="1342"/>
    </row>
    <row r="20" spans="2:59" ht="14" customHeight="1">
      <c r="B20" s="1329"/>
      <c r="C20" s="1330"/>
      <c r="D20" s="1324"/>
      <c r="E20" s="1324"/>
      <c r="F20" s="1325"/>
      <c r="G20" s="1326"/>
      <c r="H20" s="1310"/>
      <c r="I20" s="1310"/>
      <c r="J20" s="1310"/>
      <c r="K20" s="1310"/>
      <c r="L20" s="1310"/>
      <c r="M20" s="1310"/>
      <c r="N20" s="1310"/>
      <c r="O20" s="1310"/>
      <c r="P20" s="1310"/>
      <c r="Q20" s="1310"/>
      <c r="R20" s="1310"/>
      <c r="S20" s="1310"/>
      <c r="T20" s="1310"/>
      <c r="U20" s="1310"/>
      <c r="V20" s="1310"/>
      <c r="W20" s="1310"/>
      <c r="X20" s="1310"/>
      <c r="Y20" s="1310"/>
      <c r="Z20" s="1310"/>
      <c r="AA20" s="1234"/>
      <c r="AB20" s="1234"/>
      <c r="AC20" s="1234"/>
      <c r="AD20" s="1234"/>
      <c r="AE20" s="1234"/>
      <c r="AF20" s="1234"/>
      <c r="AG20" s="1234"/>
      <c r="AH20" s="1323"/>
      <c r="AI20" s="1323"/>
      <c r="AJ20" s="1323"/>
      <c r="AK20" s="1323"/>
      <c r="AL20" s="1309"/>
      <c r="AM20" s="1309"/>
      <c r="AN20" s="1309"/>
      <c r="AO20" s="1309"/>
      <c r="AP20" s="1309"/>
      <c r="AQ20" s="1309"/>
      <c r="AR20" s="1294"/>
      <c r="AS20" s="1341"/>
      <c r="AT20" s="1341"/>
      <c r="AU20" s="1341"/>
      <c r="AV20" s="1341"/>
      <c r="AW20" s="1341"/>
      <c r="AX20" s="1341"/>
      <c r="AY20" s="1341"/>
      <c r="AZ20" s="1341"/>
      <c r="BA20" s="1341"/>
      <c r="BB20" s="1341"/>
      <c r="BC20" s="1341"/>
      <c r="BD20" s="1341"/>
      <c r="BE20" s="1341"/>
      <c r="BF20" s="1341"/>
      <c r="BG20" s="1342"/>
    </row>
    <row r="21" spans="2:59" ht="14" customHeight="1">
      <c r="B21" s="1329"/>
      <c r="C21" s="1330"/>
      <c r="D21" s="1324"/>
      <c r="E21" s="1324"/>
      <c r="F21" s="1325"/>
      <c r="G21" s="1326"/>
      <c r="H21" s="1310"/>
      <c r="I21" s="1310"/>
      <c r="J21" s="1310"/>
      <c r="K21" s="1310"/>
      <c r="L21" s="1310"/>
      <c r="M21" s="1310"/>
      <c r="N21" s="1310"/>
      <c r="O21" s="1310"/>
      <c r="P21" s="1310"/>
      <c r="Q21" s="1310"/>
      <c r="R21" s="1310"/>
      <c r="S21" s="1310"/>
      <c r="T21" s="1310"/>
      <c r="U21" s="1310"/>
      <c r="V21" s="1310"/>
      <c r="W21" s="1310"/>
      <c r="X21" s="1310"/>
      <c r="Y21" s="1310"/>
      <c r="Z21" s="1310"/>
      <c r="AA21" s="1234"/>
      <c r="AB21" s="1234"/>
      <c r="AC21" s="1234"/>
      <c r="AD21" s="1234"/>
      <c r="AE21" s="1234"/>
      <c r="AF21" s="1234"/>
      <c r="AG21" s="1234"/>
      <c r="AH21" s="1323"/>
      <c r="AI21" s="1323"/>
      <c r="AJ21" s="1323"/>
      <c r="AK21" s="1323"/>
      <c r="AL21" s="1309"/>
      <c r="AM21" s="1309"/>
      <c r="AN21" s="1309"/>
      <c r="AO21" s="1309"/>
      <c r="AP21" s="1309"/>
      <c r="AQ21" s="1309"/>
      <c r="AR21" s="1294"/>
      <c r="AS21" s="1341"/>
      <c r="AT21" s="1341"/>
      <c r="AU21" s="1341"/>
      <c r="AV21" s="1341"/>
      <c r="AW21" s="1341"/>
      <c r="AX21" s="1341"/>
      <c r="AY21" s="1341"/>
      <c r="AZ21" s="1341"/>
      <c r="BA21" s="1341"/>
      <c r="BB21" s="1341"/>
      <c r="BC21" s="1341"/>
      <c r="BD21" s="1341"/>
      <c r="BE21" s="1341"/>
      <c r="BF21" s="1341"/>
      <c r="BG21" s="1342"/>
    </row>
    <row r="22" spans="2:59" ht="14" customHeight="1">
      <c r="B22" s="1329"/>
      <c r="C22" s="1330"/>
      <c r="D22" s="1324"/>
      <c r="E22" s="1324"/>
      <c r="F22" s="1325"/>
      <c r="G22" s="1326"/>
      <c r="H22" s="1310"/>
      <c r="I22" s="1310"/>
      <c r="J22" s="1310"/>
      <c r="K22" s="1310"/>
      <c r="L22" s="1310"/>
      <c r="M22" s="1310"/>
      <c r="N22" s="1310"/>
      <c r="O22" s="1310"/>
      <c r="P22" s="1310"/>
      <c r="Q22" s="1310"/>
      <c r="R22" s="1310"/>
      <c r="S22" s="1310"/>
      <c r="T22" s="1310"/>
      <c r="U22" s="1310"/>
      <c r="V22" s="1310"/>
      <c r="W22" s="1310"/>
      <c r="X22" s="1310"/>
      <c r="Y22" s="1310"/>
      <c r="Z22" s="1310"/>
      <c r="AA22" s="1234"/>
      <c r="AB22" s="1234"/>
      <c r="AC22" s="1234"/>
      <c r="AD22" s="1234"/>
      <c r="AE22" s="1234"/>
      <c r="AF22" s="1234"/>
      <c r="AG22" s="1234"/>
      <c r="AH22" s="1323"/>
      <c r="AI22" s="1323"/>
      <c r="AJ22" s="1323"/>
      <c r="AK22" s="1323"/>
      <c r="AL22" s="1305" t="s">
        <v>687</v>
      </c>
      <c r="AM22" s="1306"/>
      <c r="AN22" s="1306"/>
      <c r="AO22" s="1306"/>
      <c r="AP22" s="1306"/>
      <c r="AQ22" s="1306"/>
      <c r="AR22" s="1306"/>
      <c r="AS22" s="1341"/>
      <c r="AT22" s="1341"/>
      <c r="AU22" s="1341"/>
      <c r="AV22" s="1341"/>
      <c r="AW22" s="1341"/>
      <c r="AX22" s="1341"/>
      <c r="AY22" s="1341"/>
      <c r="AZ22" s="1341"/>
      <c r="BA22" s="1341"/>
      <c r="BB22" s="1341"/>
      <c r="BC22" s="1341"/>
      <c r="BD22" s="1341"/>
      <c r="BE22" s="1341"/>
      <c r="BF22" s="1341"/>
      <c r="BG22" s="1342"/>
    </row>
    <row r="23" spans="2:59" ht="14" customHeight="1">
      <c r="B23" s="1329"/>
      <c r="C23" s="1330"/>
      <c r="D23" s="1324"/>
      <c r="E23" s="1324"/>
      <c r="F23" s="1325"/>
      <c r="G23" s="1326"/>
      <c r="H23" s="1310"/>
      <c r="I23" s="1310"/>
      <c r="J23" s="1310"/>
      <c r="K23" s="1310"/>
      <c r="L23" s="1310"/>
      <c r="M23" s="1310"/>
      <c r="N23" s="1310"/>
      <c r="O23" s="1310"/>
      <c r="P23" s="1310"/>
      <c r="Q23" s="1310"/>
      <c r="R23" s="1310"/>
      <c r="S23" s="1310"/>
      <c r="T23" s="1310"/>
      <c r="U23" s="1310"/>
      <c r="V23" s="1310"/>
      <c r="W23" s="1310"/>
      <c r="X23" s="1310"/>
      <c r="Y23" s="1310"/>
      <c r="Z23" s="1310"/>
      <c r="AA23" s="1234"/>
      <c r="AB23" s="1234"/>
      <c r="AC23" s="1234"/>
      <c r="AD23" s="1234"/>
      <c r="AE23" s="1234"/>
      <c r="AF23" s="1234"/>
      <c r="AG23" s="1234"/>
      <c r="AH23" s="1323"/>
      <c r="AI23" s="1323"/>
      <c r="AJ23" s="1323"/>
      <c r="AK23" s="1323"/>
      <c r="AL23" s="1306"/>
      <c r="AM23" s="1306"/>
      <c r="AN23" s="1306"/>
      <c r="AO23" s="1306"/>
      <c r="AP23" s="1306"/>
      <c r="AQ23" s="1306"/>
      <c r="AR23" s="1306"/>
      <c r="AS23" s="1341"/>
      <c r="AT23" s="1341"/>
      <c r="AU23" s="1341"/>
      <c r="AV23" s="1341"/>
      <c r="AW23" s="1341"/>
      <c r="AX23" s="1341"/>
      <c r="AY23" s="1341"/>
      <c r="AZ23" s="1341"/>
      <c r="BA23" s="1341"/>
      <c r="BB23" s="1341"/>
      <c r="BC23" s="1341"/>
      <c r="BD23" s="1341"/>
      <c r="BE23" s="1341"/>
      <c r="BF23" s="1341"/>
      <c r="BG23" s="1342"/>
    </row>
    <row r="24" spans="2:59" ht="14" customHeight="1" thickBot="1">
      <c r="B24" s="1329"/>
      <c r="C24" s="1330"/>
      <c r="D24" s="1324"/>
      <c r="E24" s="1324"/>
      <c r="F24" s="1325"/>
      <c r="G24" s="1326"/>
      <c r="H24" s="1310"/>
      <c r="I24" s="1310"/>
      <c r="J24" s="1310"/>
      <c r="K24" s="1310"/>
      <c r="L24" s="1310"/>
      <c r="M24" s="1310"/>
      <c r="N24" s="1310"/>
      <c r="O24" s="1310"/>
      <c r="P24" s="1310"/>
      <c r="Q24" s="1310"/>
      <c r="R24" s="1310"/>
      <c r="S24" s="1310"/>
      <c r="T24" s="1310"/>
      <c r="U24" s="1310"/>
      <c r="V24" s="1310"/>
      <c r="W24" s="1310"/>
      <c r="X24" s="1310"/>
      <c r="Y24" s="1310"/>
      <c r="Z24" s="1310"/>
      <c r="AA24" s="1234"/>
      <c r="AB24" s="1234"/>
      <c r="AC24" s="1234"/>
      <c r="AD24" s="1234"/>
      <c r="AE24" s="1234"/>
      <c r="AF24" s="1234"/>
      <c r="AG24" s="1234"/>
      <c r="AH24" s="1323"/>
      <c r="AI24" s="1323"/>
      <c r="AJ24" s="1323"/>
      <c r="AK24" s="1323"/>
      <c r="AL24" s="1306"/>
      <c r="AM24" s="1306"/>
      <c r="AN24" s="1306"/>
      <c r="AO24" s="1306"/>
      <c r="AP24" s="1306"/>
      <c r="AQ24" s="1306"/>
      <c r="AR24" s="1306"/>
      <c r="AS24" s="1341"/>
      <c r="AT24" s="1341"/>
      <c r="AU24" s="1341"/>
      <c r="AV24" s="1341"/>
      <c r="AW24" s="1341"/>
      <c r="AX24" s="1341"/>
      <c r="AY24" s="1341"/>
      <c r="AZ24" s="1341"/>
      <c r="BA24" s="1341"/>
      <c r="BB24" s="1341"/>
      <c r="BC24" s="1341"/>
      <c r="BD24" s="1341"/>
      <c r="BE24" s="1341"/>
      <c r="BF24" s="1341"/>
      <c r="BG24" s="1342"/>
    </row>
    <row r="25" spans="2:59" ht="14" customHeight="1" thickTop="1" thickBot="1">
      <c r="B25" s="1329"/>
      <c r="C25" s="1330"/>
      <c r="D25" s="1324"/>
      <c r="E25" s="1324"/>
      <c r="F25" s="1325"/>
      <c r="G25" s="1326"/>
      <c r="H25" s="1310"/>
      <c r="I25" s="1310"/>
      <c r="J25" s="1310"/>
      <c r="K25" s="1310"/>
      <c r="L25" s="1310"/>
      <c r="M25" s="1310"/>
      <c r="N25" s="1310"/>
      <c r="O25" s="1310"/>
      <c r="P25" s="1310"/>
      <c r="Q25" s="1310"/>
      <c r="R25" s="1310"/>
      <c r="S25" s="1310"/>
      <c r="T25" s="1310"/>
      <c r="U25" s="1310"/>
      <c r="V25" s="1310"/>
      <c r="W25" s="1310"/>
      <c r="X25" s="1310"/>
      <c r="Y25" s="1310"/>
      <c r="Z25" s="1310"/>
      <c r="AA25" s="1234"/>
      <c r="AB25" s="1234"/>
      <c r="AC25" s="1234"/>
      <c r="AD25" s="1234"/>
      <c r="AE25" s="1234"/>
      <c r="AF25" s="1234"/>
      <c r="AG25" s="1234"/>
      <c r="AH25" s="1323"/>
      <c r="AI25" s="1323"/>
      <c r="AJ25" s="1323"/>
      <c r="AK25" s="1323"/>
      <c r="AL25" s="1338" t="s">
        <v>688</v>
      </c>
      <c r="AM25" s="1339"/>
      <c r="AN25" s="1339"/>
      <c r="AO25" s="1339"/>
      <c r="AP25" s="1339"/>
      <c r="AQ25" s="1339"/>
      <c r="AR25" s="1339"/>
      <c r="AS25" s="1339"/>
      <c r="AT25" s="1339"/>
      <c r="AU25" s="1339"/>
      <c r="AV25" s="1339"/>
      <c r="AW25" s="1339"/>
      <c r="AX25" s="1339"/>
      <c r="AY25" s="1339"/>
      <c r="AZ25" s="1339"/>
      <c r="BA25" s="1339"/>
      <c r="BB25" s="1339"/>
      <c r="BC25" s="1339"/>
      <c r="BD25" s="1339"/>
      <c r="BE25" s="1339"/>
      <c r="BF25" s="1339"/>
      <c r="BG25" s="1340"/>
    </row>
    <row r="26" spans="2:59" ht="14" customHeight="1" thickTop="1" thickBot="1">
      <c r="B26" s="1329"/>
      <c r="C26" s="1330"/>
      <c r="D26" s="1324"/>
      <c r="E26" s="1324"/>
      <c r="F26" s="1325"/>
      <c r="G26" s="1326"/>
      <c r="H26" s="1310"/>
      <c r="I26" s="1310"/>
      <c r="J26" s="1310"/>
      <c r="K26" s="1310"/>
      <c r="L26" s="1310"/>
      <c r="M26" s="1310"/>
      <c r="N26" s="1310"/>
      <c r="O26" s="1310"/>
      <c r="P26" s="1310"/>
      <c r="Q26" s="1310"/>
      <c r="R26" s="1310"/>
      <c r="S26" s="1310"/>
      <c r="T26" s="1310"/>
      <c r="U26" s="1310"/>
      <c r="V26" s="1310"/>
      <c r="W26" s="1310"/>
      <c r="X26" s="1310"/>
      <c r="Y26" s="1310"/>
      <c r="Z26" s="1310"/>
      <c r="AA26" s="1234"/>
      <c r="AB26" s="1234"/>
      <c r="AC26" s="1234"/>
      <c r="AD26" s="1234"/>
      <c r="AE26" s="1234"/>
      <c r="AF26" s="1234"/>
      <c r="AG26" s="1234"/>
      <c r="AH26" s="1323"/>
      <c r="AI26" s="1323"/>
      <c r="AJ26" s="1323"/>
      <c r="AK26" s="1323"/>
      <c r="AL26" s="1339"/>
      <c r="AM26" s="1339"/>
      <c r="AN26" s="1339"/>
      <c r="AO26" s="1339"/>
      <c r="AP26" s="1339"/>
      <c r="AQ26" s="1339"/>
      <c r="AR26" s="1339"/>
      <c r="AS26" s="1339"/>
      <c r="AT26" s="1339"/>
      <c r="AU26" s="1339"/>
      <c r="AV26" s="1339"/>
      <c r="AW26" s="1339"/>
      <c r="AX26" s="1339"/>
      <c r="AY26" s="1339"/>
      <c r="AZ26" s="1339"/>
      <c r="BA26" s="1339"/>
      <c r="BB26" s="1339"/>
      <c r="BC26" s="1339"/>
      <c r="BD26" s="1339"/>
      <c r="BE26" s="1339"/>
      <c r="BF26" s="1339"/>
      <c r="BG26" s="1340"/>
    </row>
    <row r="27" spans="2:59" ht="14" customHeight="1" thickTop="1" thickBot="1">
      <c r="B27" s="1329"/>
      <c r="C27" s="1330"/>
      <c r="D27" s="1324"/>
      <c r="E27" s="1324"/>
      <c r="F27" s="1325"/>
      <c r="G27" s="1326"/>
      <c r="H27" s="1310"/>
      <c r="I27" s="1310"/>
      <c r="J27" s="1310"/>
      <c r="K27" s="1310"/>
      <c r="L27" s="1310"/>
      <c r="M27" s="1310"/>
      <c r="N27" s="1310"/>
      <c r="O27" s="1310"/>
      <c r="P27" s="1310"/>
      <c r="Q27" s="1310"/>
      <c r="R27" s="1310"/>
      <c r="S27" s="1310"/>
      <c r="T27" s="1310"/>
      <c r="U27" s="1310"/>
      <c r="V27" s="1310"/>
      <c r="W27" s="1310"/>
      <c r="X27" s="1310"/>
      <c r="Y27" s="1310"/>
      <c r="Z27" s="1310"/>
      <c r="AA27" s="1234"/>
      <c r="AB27" s="1234"/>
      <c r="AC27" s="1234"/>
      <c r="AD27" s="1234"/>
      <c r="AE27" s="1234"/>
      <c r="AF27" s="1234"/>
      <c r="AG27" s="1234"/>
      <c r="AH27" s="1323"/>
      <c r="AI27" s="1323"/>
      <c r="AJ27" s="1323"/>
      <c r="AK27" s="1323"/>
      <c r="AL27" s="1339"/>
      <c r="AM27" s="1339"/>
      <c r="AN27" s="1339"/>
      <c r="AO27" s="1339"/>
      <c r="AP27" s="1339"/>
      <c r="AQ27" s="1339"/>
      <c r="AR27" s="1339"/>
      <c r="AS27" s="1339"/>
      <c r="AT27" s="1339"/>
      <c r="AU27" s="1339"/>
      <c r="AV27" s="1339"/>
      <c r="AW27" s="1339"/>
      <c r="AX27" s="1339"/>
      <c r="AY27" s="1339"/>
      <c r="AZ27" s="1339"/>
      <c r="BA27" s="1339"/>
      <c r="BB27" s="1339"/>
      <c r="BC27" s="1339"/>
      <c r="BD27" s="1339"/>
      <c r="BE27" s="1339"/>
      <c r="BF27" s="1339"/>
      <c r="BG27" s="1340"/>
    </row>
    <row r="28" spans="2:59" ht="14" customHeight="1" thickTop="1" thickBot="1">
      <c r="B28" s="1329"/>
      <c r="C28" s="1330"/>
      <c r="D28" s="1324"/>
      <c r="E28" s="1324"/>
      <c r="F28" s="1325"/>
      <c r="G28" s="1326"/>
      <c r="H28" s="1310"/>
      <c r="I28" s="1310"/>
      <c r="J28" s="1310"/>
      <c r="K28" s="1310"/>
      <c r="L28" s="1310"/>
      <c r="M28" s="1310"/>
      <c r="N28" s="1310"/>
      <c r="O28" s="1310"/>
      <c r="P28" s="1310"/>
      <c r="Q28" s="1310"/>
      <c r="R28" s="1310"/>
      <c r="S28" s="1310"/>
      <c r="T28" s="1310"/>
      <c r="U28" s="1310"/>
      <c r="V28" s="1310"/>
      <c r="W28" s="1310"/>
      <c r="X28" s="1310"/>
      <c r="Y28" s="1310"/>
      <c r="Z28" s="1310"/>
      <c r="AA28" s="1234"/>
      <c r="AB28" s="1234"/>
      <c r="AC28" s="1234"/>
      <c r="AD28" s="1234"/>
      <c r="AE28" s="1234"/>
      <c r="AF28" s="1234"/>
      <c r="AG28" s="1234"/>
      <c r="AH28" s="1323"/>
      <c r="AI28" s="1323"/>
      <c r="AJ28" s="1323"/>
      <c r="AK28" s="1323"/>
      <c r="AL28" s="1339"/>
      <c r="AM28" s="1339"/>
      <c r="AN28" s="1339"/>
      <c r="AO28" s="1339"/>
      <c r="AP28" s="1339"/>
      <c r="AQ28" s="1339"/>
      <c r="AR28" s="1339"/>
      <c r="AS28" s="1339"/>
      <c r="AT28" s="1339"/>
      <c r="AU28" s="1339"/>
      <c r="AV28" s="1339"/>
      <c r="AW28" s="1339"/>
      <c r="AX28" s="1339"/>
      <c r="AY28" s="1339"/>
      <c r="AZ28" s="1339"/>
      <c r="BA28" s="1339"/>
      <c r="BB28" s="1339"/>
      <c r="BC28" s="1339"/>
      <c r="BD28" s="1339"/>
      <c r="BE28" s="1339"/>
      <c r="BF28" s="1339"/>
      <c r="BG28" s="1340"/>
    </row>
    <row r="29" spans="2:59" ht="14" customHeight="1" thickTop="1" thickBot="1">
      <c r="B29" s="1329"/>
      <c r="C29" s="1330"/>
      <c r="D29" s="1324"/>
      <c r="E29" s="1324"/>
      <c r="F29" s="1325"/>
      <c r="G29" s="1326"/>
      <c r="H29" s="1310"/>
      <c r="I29" s="1310"/>
      <c r="J29" s="1310"/>
      <c r="K29" s="1310"/>
      <c r="L29" s="1310"/>
      <c r="M29" s="1310"/>
      <c r="N29" s="1310"/>
      <c r="O29" s="1310"/>
      <c r="P29" s="1310"/>
      <c r="Q29" s="1310"/>
      <c r="R29" s="1310"/>
      <c r="S29" s="1310"/>
      <c r="T29" s="1310"/>
      <c r="U29" s="1310"/>
      <c r="V29" s="1310"/>
      <c r="W29" s="1310"/>
      <c r="X29" s="1310"/>
      <c r="Y29" s="1310"/>
      <c r="Z29" s="1310"/>
      <c r="AA29" s="1234"/>
      <c r="AB29" s="1234"/>
      <c r="AC29" s="1234"/>
      <c r="AD29" s="1234"/>
      <c r="AE29" s="1234"/>
      <c r="AF29" s="1234"/>
      <c r="AG29" s="1234"/>
      <c r="AH29" s="1323"/>
      <c r="AI29" s="1323"/>
      <c r="AJ29" s="1323"/>
      <c r="AK29" s="1323"/>
      <c r="AL29" s="1339"/>
      <c r="AM29" s="1339"/>
      <c r="AN29" s="1339"/>
      <c r="AO29" s="1339"/>
      <c r="AP29" s="1339"/>
      <c r="AQ29" s="1339"/>
      <c r="AR29" s="1339"/>
      <c r="AS29" s="1339"/>
      <c r="AT29" s="1339"/>
      <c r="AU29" s="1339"/>
      <c r="AV29" s="1339"/>
      <c r="AW29" s="1339"/>
      <c r="AX29" s="1339"/>
      <c r="AY29" s="1339"/>
      <c r="AZ29" s="1339"/>
      <c r="BA29" s="1339"/>
      <c r="BB29" s="1339"/>
      <c r="BC29" s="1339"/>
      <c r="BD29" s="1339"/>
      <c r="BE29" s="1339"/>
      <c r="BF29" s="1339"/>
      <c r="BG29" s="1340"/>
    </row>
    <row r="30" spans="2:59" ht="14" customHeight="1" thickTop="1" thickBot="1">
      <c r="B30" s="1329"/>
      <c r="C30" s="1330"/>
      <c r="D30" s="1324"/>
      <c r="E30" s="1324"/>
      <c r="F30" s="1325"/>
      <c r="G30" s="1326"/>
      <c r="H30" s="1310"/>
      <c r="I30" s="1310"/>
      <c r="J30" s="1310"/>
      <c r="K30" s="1310"/>
      <c r="L30" s="1310"/>
      <c r="M30" s="1310"/>
      <c r="N30" s="1310"/>
      <c r="O30" s="1310"/>
      <c r="P30" s="1310"/>
      <c r="Q30" s="1310"/>
      <c r="R30" s="1310"/>
      <c r="S30" s="1310"/>
      <c r="T30" s="1310"/>
      <c r="U30" s="1310"/>
      <c r="V30" s="1310"/>
      <c r="W30" s="1310"/>
      <c r="X30" s="1310"/>
      <c r="Y30" s="1310"/>
      <c r="Z30" s="1310"/>
      <c r="AA30" s="1234"/>
      <c r="AB30" s="1234"/>
      <c r="AC30" s="1234"/>
      <c r="AD30" s="1234"/>
      <c r="AE30" s="1234"/>
      <c r="AF30" s="1234"/>
      <c r="AG30" s="1234"/>
      <c r="AH30" s="1323"/>
      <c r="AI30" s="1323"/>
      <c r="AJ30" s="1323"/>
      <c r="AK30" s="1323"/>
      <c r="AL30" s="1339"/>
      <c r="AM30" s="1339"/>
      <c r="AN30" s="1339"/>
      <c r="AO30" s="1339"/>
      <c r="AP30" s="1339"/>
      <c r="AQ30" s="1339"/>
      <c r="AR30" s="1339"/>
      <c r="AS30" s="1339"/>
      <c r="AT30" s="1339"/>
      <c r="AU30" s="1339"/>
      <c r="AV30" s="1339"/>
      <c r="AW30" s="1339"/>
      <c r="AX30" s="1339"/>
      <c r="AY30" s="1339"/>
      <c r="AZ30" s="1339"/>
      <c r="BA30" s="1339"/>
      <c r="BB30" s="1339"/>
      <c r="BC30" s="1339"/>
      <c r="BD30" s="1339"/>
      <c r="BE30" s="1339"/>
      <c r="BF30" s="1339"/>
      <c r="BG30" s="1340"/>
    </row>
    <row r="31" spans="2:59" ht="14" customHeight="1" thickTop="1">
      <c r="B31" s="1329"/>
      <c r="C31" s="1330"/>
      <c r="D31" s="1324"/>
      <c r="E31" s="1324"/>
      <c r="F31" s="1325"/>
      <c r="G31" s="1326"/>
      <c r="H31" s="1310"/>
      <c r="I31" s="1310"/>
      <c r="J31" s="1310"/>
      <c r="K31" s="1310"/>
      <c r="L31" s="1310"/>
      <c r="M31" s="1310"/>
      <c r="N31" s="1310"/>
      <c r="O31" s="1310"/>
      <c r="P31" s="1310"/>
      <c r="Q31" s="1310"/>
      <c r="R31" s="1310"/>
      <c r="S31" s="1310"/>
      <c r="T31" s="1310"/>
      <c r="U31" s="1310"/>
      <c r="V31" s="1310"/>
      <c r="W31" s="1310"/>
      <c r="X31" s="1310"/>
      <c r="Y31" s="1310"/>
      <c r="Z31" s="1310"/>
      <c r="AA31" s="1234"/>
      <c r="AB31" s="1234"/>
      <c r="AC31" s="1234"/>
      <c r="AD31" s="1234"/>
      <c r="AE31" s="1234"/>
      <c r="AF31" s="1234"/>
      <c r="AG31" s="1234"/>
      <c r="AH31" s="1323"/>
      <c r="AI31" s="1323"/>
      <c r="AJ31" s="1323"/>
      <c r="AK31" s="1323"/>
      <c r="AL31" s="1339"/>
      <c r="AM31" s="1339"/>
      <c r="AN31" s="1339"/>
      <c r="AO31" s="1339"/>
      <c r="AP31" s="1339"/>
      <c r="AQ31" s="1339"/>
      <c r="AR31" s="1339"/>
      <c r="AS31" s="1339"/>
      <c r="AT31" s="1339"/>
      <c r="AU31" s="1339"/>
      <c r="AV31" s="1339"/>
      <c r="AW31" s="1339"/>
      <c r="AX31" s="1339"/>
      <c r="AY31" s="1339"/>
      <c r="AZ31" s="1339"/>
      <c r="BA31" s="1339"/>
      <c r="BB31" s="1339"/>
      <c r="BC31" s="1339"/>
      <c r="BD31" s="1339"/>
      <c r="BE31" s="1339"/>
      <c r="BF31" s="1339"/>
      <c r="BG31" s="1340"/>
    </row>
    <row r="32" spans="2:59" ht="14" customHeight="1">
      <c r="B32" s="1329"/>
      <c r="C32" s="1330"/>
      <c r="D32" s="1324"/>
      <c r="E32" s="1324"/>
      <c r="F32" s="1325"/>
      <c r="G32" s="1326"/>
      <c r="H32" s="1310"/>
      <c r="I32" s="1310"/>
      <c r="J32" s="1310"/>
      <c r="K32" s="1310"/>
      <c r="L32" s="1310"/>
      <c r="M32" s="1310"/>
      <c r="N32" s="1310"/>
      <c r="O32" s="1310"/>
      <c r="P32" s="1310"/>
      <c r="Q32" s="1310"/>
      <c r="R32" s="1310"/>
      <c r="S32" s="1310"/>
      <c r="T32" s="1310"/>
      <c r="U32" s="1310"/>
      <c r="V32" s="1310"/>
      <c r="W32" s="1310"/>
      <c r="X32" s="1310"/>
      <c r="Y32" s="1310"/>
      <c r="Z32" s="1310"/>
      <c r="AA32" s="1234"/>
      <c r="AB32" s="1234"/>
      <c r="AC32" s="1234"/>
      <c r="AD32" s="1234"/>
      <c r="AE32" s="1234"/>
      <c r="AF32" s="1234"/>
      <c r="AG32" s="1234"/>
      <c r="AH32" s="1323"/>
      <c r="AI32" s="1323"/>
      <c r="AJ32" s="1323"/>
      <c r="AK32" s="1323"/>
      <c r="AL32" s="1306" t="s">
        <v>679</v>
      </c>
      <c r="AM32" s="1306"/>
      <c r="AN32" s="1306"/>
      <c r="AO32" s="1306"/>
      <c r="AP32" s="1306"/>
      <c r="AQ32" s="1306"/>
      <c r="AR32" s="1306"/>
      <c r="AS32" s="1089" t="s">
        <v>680</v>
      </c>
      <c r="AT32" s="1089"/>
      <c r="AU32" s="1089"/>
      <c r="AV32" s="1089"/>
      <c r="AW32" s="1089"/>
      <c r="AX32" s="1089" t="s">
        <v>681</v>
      </c>
      <c r="AY32" s="1089"/>
      <c r="AZ32" s="1089"/>
      <c r="BA32" s="1089"/>
      <c r="BB32" s="1089"/>
      <c r="BC32" s="1089" t="s">
        <v>682</v>
      </c>
      <c r="BD32" s="1089"/>
      <c r="BE32" s="1089"/>
      <c r="BF32" s="1089"/>
      <c r="BG32" s="1333"/>
    </row>
    <row r="33" spans="2:59" ht="14" customHeight="1">
      <c r="B33" s="1329"/>
      <c r="C33" s="1330"/>
      <c r="D33" s="1324"/>
      <c r="E33" s="1324"/>
      <c r="F33" s="1325"/>
      <c r="G33" s="1326"/>
      <c r="H33" s="1310"/>
      <c r="I33" s="1310"/>
      <c r="J33" s="1310"/>
      <c r="K33" s="1310"/>
      <c r="L33" s="1310"/>
      <c r="M33" s="1310"/>
      <c r="N33" s="1310"/>
      <c r="O33" s="1310"/>
      <c r="P33" s="1310"/>
      <c r="Q33" s="1310"/>
      <c r="R33" s="1310"/>
      <c r="S33" s="1310"/>
      <c r="T33" s="1310"/>
      <c r="U33" s="1310"/>
      <c r="V33" s="1310"/>
      <c r="W33" s="1310"/>
      <c r="X33" s="1310"/>
      <c r="Y33" s="1310"/>
      <c r="Z33" s="1310"/>
      <c r="AA33" s="1234"/>
      <c r="AB33" s="1234"/>
      <c r="AC33" s="1234"/>
      <c r="AD33" s="1234"/>
      <c r="AE33" s="1234"/>
      <c r="AF33" s="1234"/>
      <c r="AG33" s="1234"/>
      <c r="AH33" s="1323"/>
      <c r="AI33" s="1323"/>
      <c r="AJ33" s="1323"/>
      <c r="AK33" s="1323"/>
      <c r="AL33" s="1306"/>
      <c r="AM33" s="1306"/>
      <c r="AN33" s="1306"/>
      <c r="AO33" s="1306"/>
      <c r="AP33" s="1306"/>
      <c r="AQ33" s="1306"/>
      <c r="AR33" s="1306"/>
      <c r="AS33" s="1089"/>
      <c r="AT33" s="1089"/>
      <c r="AU33" s="1089"/>
      <c r="AV33" s="1089"/>
      <c r="AW33" s="1089"/>
      <c r="AX33" s="1089"/>
      <c r="AY33" s="1089"/>
      <c r="AZ33" s="1089"/>
      <c r="BA33" s="1089"/>
      <c r="BB33" s="1089"/>
      <c r="BC33" s="1089"/>
      <c r="BD33" s="1089"/>
      <c r="BE33" s="1089"/>
      <c r="BF33" s="1089"/>
      <c r="BG33" s="1333"/>
    </row>
    <row r="34" spans="2:59" ht="14" customHeight="1">
      <c r="B34" s="1329"/>
      <c r="C34" s="1330"/>
      <c r="D34" s="1324"/>
      <c r="E34" s="1324"/>
      <c r="F34" s="1325"/>
      <c r="G34" s="1326"/>
      <c r="H34" s="1310"/>
      <c r="I34" s="1310"/>
      <c r="J34" s="1310"/>
      <c r="K34" s="1310"/>
      <c r="L34" s="1310"/>
      <c r="M34" s="1310"/>
      <c r="N34" s="1310"/>
      <c r="O34" s="1310"/>
      <c r="P34" s="1310"/>
      <c r="Q34" s="1310"/>
      <c r="R34" s="1310"/>
      <c r="S34" s="1310"/>
      <c r="T34" s="1310"/>
      <c r="U34" s="1310"/>
      <c r="V34" s="1310"/>
      <c r="W34" s="1310"/>
      <c r="X34" s="1310"/>
      <c r="Y34" s="1310"/>
      <c r="Z34" s="1310"/>
      <c r="AA34" s="1234"/>
      <c r="AB34" s="1234"/>
      <c r="AC34" s="1234"/>
      <c r="AD34" s="1234"/>
      <c r="AE34" s="1234"/>
      <c r="AF34" s="1234"/>
      <c r="AG34" s="1234"/>
      <c r="AH34" s="1323"/>
      <c r="AI34" s="1323"/>
      <c r="AJ34" s="1323"/>
      <c r="AK34" s="1323"/>
      <c r="AL34" s="1309" t="s">
        <v>683</v>
      </c>
      <c r="AM34" s="1309"/>
      <c r="AN34" s="1309"/>
      <c r="AO34" s="1309"/>
      <c r="AP34" s="1309"/>
      <c r="AQ34" s="1309"/>
      <c r="AR34" s="1309"/>
      <c r="AS34" s="1334"/>
      <c r="AT34" s="1334"/>
      <c r="AU34" s="1335" t="s">
        <v>405</v>
      </c>
      <c r="AV34" s="1336"/>
      <c r="AW34" s="1336"/>
      <c r="AX34" s="1334"/>
      <c r="AY34" s="1334"/>
      <c r="AZ34" s="1335" t="s">
        <v>405</v>
      </c>
      <c r="BA34" s="1336"/>
      <c r="BB34" s="1336"/>
      <c r="BC34" s="1334"/>
      <c r="BD34" s="1334"/>
      <c r="BE34" s="1335" t="s">
        <v>405</v>
      </c>
      <c r="BF34" s="1336"/>
      <c r="BG34" s="1337"/>
    </row>
    <row r="35" spans="2:59" ht="14" customHeight="1">
      <c r="B35" s="1329"/>
      <c r="C35" s="1330"/>
      <c r="D35" s="1324"/>
      <c r="E35" s="1324"/>
      <c r="F35" s="1325"/>
      <c r="G35" s="1326"/>
      <c r="H35" s="1310"/>
      <c r="I35" s="1310"/>
      <c r="J35" s="1310"/>
      <c r="K35" s="1310"/>
      <c r="L35" s="1310"/>
      <c r="M35" s="1310"/>
      <c r="N35" s="1310"/>
      <c r="O35" s="1310"/>
      <c r="P35" s="1310"/>
      <c r="Q35" s="1310"/>
      <c r="R35" s="1310"/>
      <c r="S35" s="1310"/>
      <c r="T35" s="1310"/>
      <c r="U35" s="1310"/>
      <c r="V35" s="1310"/>
      <c r="W35" s="1310"/>
      <c r="X35" s="1310"/>
      <c r="Y35" s="1310"/>
      <c r="Z35" s="1310"/>
      <c r="AA35" s="1234"/>
      <c r="AB35" s="1234"/>
      <c r="AC35" s="1234"/>
      <c r="AD35" s="1234"/>
      <c r="AE35" s="1234"/>
      <c r="AF35" s="1234"/>
      <c r="AG35" s="1234"/>
      <c r="AH35" s="1323"/>
      <c r="AI35" s="1323"/>
      <c r="AJ35" s="1323"/>
      <c r="AK35" s="1323"/>
      <c r="AL35" s="1309"/>
      <c r="AM35" s="1309"/>
      <c r="AN35" s="1309"/>
      <c r="AO35" s="1309"/>
      <c r="AP35" s="1309"/>
      <c r="AQ35" s="1309"/>
      <c r="AR35" s="1309"/>
      <c r="AS35" s="1334"/>
      <c r="AT35" s="1334"/>
      <c r="AU35" s="1335"/>
      <c r="AV35" s="1336"/>
      <c r="AW35" s="1336"/>
      <c r="AX35" s="1334"/>
      <c r="AY35" s="1334"/>
      <c r="AZ35" s="1335"/>
      <c r="BA35" s="1336"/>
      <c r="BB35" s="1336"/>
      <c r="BC35" s="1334"/>
      <c r="BD35" s="1334"/>
      <c r="BE35" s="1335"/>
      <c r="BF35" s="1336"/>
      <c r="BG35" s="1337"/>
    </row>
    <row r="36" spans="2:59" ht="14" customHeight="1">
      <c r="B36" s="1329"/>
      <c r="C36" s="1330"/>
      <c r="D36" s="1324"/>
      <c r="E36" s="1324"/>
      <c r="F36" s="1325"/>
      <c r="G36" s="1326"/>
      <c r="H36" s="1310"/>
      <c r="I36" s="1310"/>
      <c r="J36" s="1310"/>
      <c r="K36" s="1310"/>
      <c r="L36" s="1310"/>
      <c r="M36" s="1310"/>
      <c r="N36" s="1310"/>
      <c r="O36" s="1310"/>
      <c r="P36" s="1310"/>
      <c r="Q36" s="1310"/>
      <c r="R36" s="1310"/>
      <c r="S36" s="1310"/>
      <c r="T36" s="1310"/>
      <c r="U36" s="1310"/>
      <c r="V36" s="1310"/>
      <c r="W36" s="1310"/>
      <c r="X36" s="1310"/>
      <c r="Y36" s="1310"/>
      <c r="Z36" s="1310"/>
      <c r="AA36" s="1234"/>
      <c r="AB36" s="1234"/>
      <c r="AC36" s="1234"/>
      <c r="AD36" s="1234"/>
      <c r="AE36" s="1234"/>
      <c r="AF36" s="1234"/>
      <c r="AG36" s="1234"/>
      <c r="AH36" s="1323"/>
      <c r="AI36" s="1323"/>
      <c r="AJ36" s="1323"/>
      <c r="AK36" s="1323"/>
      <c r="AL36" s="1309"/>
      <c r="AM36" s="1309"/>
      <c r="AN36" s="1309"/>
      <c r="AO36" s="1309"/>
      <c r="AP36" s="1309"/>
      <c r="AQ36" s="1309"/>
      <c r="AR36" s="1309"/>
      <c r="AS36" s="1334"/>
      <c r="AT36" s="1334"/>
      <c r="AU36" s="1335"/>
      <c r="AV36" s="1336"/>
      <c r="AW36" s="1336"/>
      <c r="AX36" s="1334"/>
      <c r="AY36" s="1334"/>
      <c r="AZ36" s="1335"/>
      <c r="BA36" s="1336"/>
      <c r="BB36" s="1336"/>
      <c r="BC36" s="1334"/>
      <c r="BD36" s="1334"/>
      <c r="BE36" s="1335"/>
      <c r="BF36" s="1336"/>
      <c r="BG36" s="1337"/>
    </row>
    <row r="37" spans="2:59" ht="14" customHeight="1">
      <c r="B37" s="1329"/>
      <c r="C37" s="1330"/>
      <c r="D37" s="1324"/>
      <c r="E37" s="1324"/>
      <c r="F37" s="1325"/>
      <c r="G37" s="1326"/>
      <c r="H37" s="1310"/>
      <c r="I37" s="1310"/>
      <c r="J37" s="1310"/>
      <c r="K37" s="1310"/>
      <c r="L37" s="1310"/>
      <c r="M37" s="1310"/>
      <c r="N37" s="1310"/>
      <c r="O37" s="1310"/>
      <c r="P37" s="1310"/>
      <c r="Q37" s="1310"/>
      <c r="R37" s="1310"/>
      <c r="S37" s="1310"/>
      <c r="T37" s="1310"/>
      <c r="U37" s="1310"/>
      <c r="V37" s="1310"/>
      <c r="W37" s="1310"/>
      <c r="X37" s="1310"/>
      <c r="Y37" s="1310"/>
      <c r="Z37" s="1310"/>
      <c r="AA37" s="1234"/>
      <c r="AB37" s="1234"/>
      <c r="AC37" s="1234"/>
      <c r="AD37" s="1234"/>
      <c r="AE37" s="1234"/>
      <c r="AF37" s="1234"/>
      <c r="AG37" s="1234"/>
      <c r="AH37" s="1323"/>
      <c r="AI37" s="1323"/>
      <c r="AJ37" s="1323"/>
      <c r="AK37" s="1323"/>
      <c r="AL37" s="1308" t="s">
        <v>684</v>
      </c>
      <c r="AM37" s="1309"/>
      <c r="AN37" s="1309"/>
      <c r="AO37" s="1309"/>
      <c r="AP37" s="1309"/>
      <c r="AQ37" s="1309"/>
      <c r="AR37" s="1294" t="s">
        <v>51</v>
      </c>
      <c r="AS37" s="1295"/>
      <c r="AT37" s="1295"/>
      <c r="AU37" s="1295"/>
      <c r="AV37" s="1295"/>
      <c r="AW37" s="1295"/>
      <c r="AX37" s="1295"/>
      <c r="AY37" s="1295"/>
      <c r="AZ37" s="1295"/>
      <c r="BA37" s="1295"/>
      <c r="BB37" s="1295"/>
      <c r="BC37" s="1295"/>
      <c r="BD37" s="1295"/>
      <c r="BE37" s="1295"/>
      <c r="BF37" s="1295"/>
      <c r="BG37" s="1296"/>
    </row>
    <row r="38" spans="2:59" ht="14" customHeight="1">
      <c r="B38" s="1329"/>
      <c r="C38" s="1330"/>
      <c r="D38" s="1324"/>
      <c r="E38" s="1324"/>
      <c r="F38" s="1325"/>
      <c r="G38" s="1326"/>
      <c r="H38" s="1310"/>
      <c r="I38" s="1310"/>
      <c r="J38" s="1310"/>
      <c r="K38" s="1310"/>
      <c r="L38" s="1310"/>
      <c r="M38" s="1310"/>
      <c r="N38" s="1310"/>
      <c r="O38" s="1310"/>
      <c r="P38" s="1310"/>
      <c r="Q38" s="1310"/>
      <c r="R38" s="1310"/>
      <c r="S38" s="1310"/>
      <c r="T38" s="1310"/>
      <c r="U38" s="1310"/>
      <c r="V38" s="1310"/>
      <c r="W38" s="1310"/>
      <c r="X38" s="1310"/>
      <c r="Y38" s="1310"/>
      <c r="Z38" s="1310"/>
      <c r="AA38" s="1234"/>
      <c r="AB38" s="1234"/>
      <c r="AC38" s="1234"/>
      <c r="AD38" s="1234"/>
      <c r="AE38" s="1234"/>
      <c r="AF38" s="1234"/>
      <c r="AG38" s="1234"/>
      <c r="AH38" s="1323"/>
      <c r="AI38" s="1323"/>
      <c r="AJ38" s="1323"/>
      <c r="AK38" s="1323"/>
      <c r="AL38" s="1309"/>
      <c r="AM38" s="1309"/>
      <c r="AN38" s="1309"/>
      <c r="AO38" s="1309"/>
      <c r="AP38" s="1309"/>
      <c r="AQ38" s="1309"/>
      <c r="AR38" s="1294"/>
      <c r="AS38" s="1295"/>
      <c r="AT38" s="1295"/>
      <c r="AU38" s="1295"/>
      <c r="AV38" s="1295"/>
      <c r="AW38" s="1295"/>
      <c r="AX38" s="1295"/>
      <c r="AY38" s="1295"/>
      <c r="AZ38" s="1295"/>
      <c r="BA38" s="1295"/>
      <c r="BB38" s="1295"/>
      <c r="BC38" s="1295"/>
      <c r="BD38" s="1295"/>
      <c r="BE38" s="1295"/>
      <c r="BF38" s="1295"/>
      <c r="BG38" s="1296"/>
    </row>
    <row r="39" spans="2:59" ht="14" customHeight="1">
      <c r="B39" s="1329"/>
      <c r="C39" s="1330"/>
      <c r="D39" s="1324"/>
      <c r="E39" s="1324"/>
      <c r="F39" s="1325"/>
      <c r="G39" s="1326"/>
      <c r="H39" s="1310"/>
      <c r="I39" s="1310"/>
      <c r="J39" s="1310"/>
      <c r="K39" s="1310"/>
      <c r="L39" s="1310"/>
      <c r="M39" s="1310"/>
      <c r="N39" s="1310"/>
      <c r="O39" s="1310"/>
      <c r="P39" s="1310"/>
      <c r="Q39" s="1310"/>
      <c r="R39" s="1310"/>
      <c r="S39" s="1310"/>
      <c r="T39" s="1310"/>
      <c r="U39" s="1310"/>
      <c r="V39" s="1310"/>
      <c r="W39" s="1310"/>
      <c r="X39" s="1310"/>
      <c r="Y39" s="1310"/>
      <c r="Z39" s="1310"/>
      <c r="AA39" s="1234"/>
      <c r="AB39" s="1234"/>
      <c r="AC39" s="1234"/>
      <c r="AD39" s="1234"/>
      <c r="AE39" s="1234"/>
      <c r="AF39" s="1234"/>
      <c r="AG39" s="1234"/>
      <c r="AH39" s="1323"/>
      <c r="AI39" s="1323"/>
      <c r="AJ39" s="1323"/>
      <c r="AK39" s="1323"/>
      <c r="AL39" s="1309"/>
      <c r="AM39" s="1309"/>
      <c r="AN39" s="1309"/>
      <c r="AO39" s="1309"/>
      <c r="AP39" s="1309"/>
      <c r="AQ39" s="1309"/>
      <c r="AR39" s="1294"/>
      <c r="AS39" s="1295"/>
      <c r="AT39" s="1295"/>
      <c r="AU39" s="1295"/>
      <c r="AV39" s="1295"/>
      <c r="AW39" s="1295"/>
      <c r="AX39" s="1295"/>
      <c r="AY39" s="1295"/>
      <c r="AZ39" s="1295"/>
      <c r="BA39" s="1295"/>
      <c r="BB39" s="1295"/>
      <c r="BC39" s="1295"/>
      <c r="BD39" s="1295"/>
      <c r="BE39" s="1295"/>
      <c r="BF39" s="1295"/>
      <c r="BG39" s="1296"/>
    </row>
    <row r="40" spans="2:59" ht="14" customHeight="1">
      <c r="B40" s="1329"/>
      <c r="C40" s="1330"/>
      <c r="D40" s="1324"/>
      <c r="E40" s="1324"/>
      <c r="F40" s="1325"/>
      <c r="G40" s="1326"/>
      <c r="H40" s="1310"/>
      <c r="I40" s="1310"/>
      <c r="J40" s="1310"/>
      <c r="K40" s="1310"/>
      <c r="L40" s="1310"/>
      <c r="M40" s="1310"/>
      <c r="N40" s="1310"/>
      <c r="O40" s="1310"/>
      <c r="P40" s="1310"/>
      <c r="Q40" s="1310"/>
      <c r="R40" s="1310"/>
      <c r="S40" s="1310"/>
      <c r="T40" s="1310"/>
      <c r="U40" s="1310"/>
      <c r="V40" s="1310"/>
      <c r="W40" s="1310"/>
      <c r="X40" s="1310"/>
      <c r="Y40" s="1310"/>
      <c r="Z40" s="1310"/>
      <c r="AA40" s="1234"/>
      <c r="AB40" s="1234"/>
      <c r="AC40" s="1234"/>
      <c r="AD40" s="1234"/>
      <c r="AE40" s="1234"/>
      <c r="AF40" s="1234"/>
      <c r="AG40" s="1234"/>
      <c r="AH40" s="1323"/>
      <c r="AI40" s="1323"/>
      <c r="AJ40" s="1323"/>
      <c r="AK40" s="1323"/>
      <c r="AL40" s="1309" t="s">
        <v>685</v>
      </c>
      <c r="AM40" s="1309"/>
      <c r="AN40" s="1309"/>
      <c r="AO40" s="1309"/>
      <c r="AP40" s="1309"/>
      <c r="AQ40" s="1309"/>
      <c r="AR40" s="1294" t="s">
        <v>85</v>
      </c>
      <c r="AS40" s="1295"/>
      <c r="AT40" s="1295"/>
      <c r="AU40" s="1295"/>
      <c r="AV40" s="1295"/>
      <c r="AW40" s="1295"/>
      <c r="AX40" s="1295"/>
      <c r="AY40" s="1295"/>
      <c r="AZ40" s="1295"/>
      <c r="BA40" s="1295"/>
      <c r="BB40" s="1295"/>
      <c r="BC40" s="1295"/>
      <c r="BD40" s="1295"/>
      <c r="BE40" s="1295"/>
      <c r="BF40" s="1295"/>
      <c r="BG40" s="1296"/>
    </row>
    <row r="41" spans="2:59" ht="14" customHeight="1">
      <c r="B41" s="1329"/>
      <c r="C41" s="1330"/>
      <c r="D41" s="1324"/>
      <c r="E41" s="1324"/>
      <c r="F41" s="1325"/>
      <c r="G41" s="1326"/>
      <c r="H41" s="1310"/>
      <c r="I41" s="1310"/>
      <c r="J41" s="1310"/>
      <c r="K41" s="1310"/>
      <c r="L41" s="1310"/>
      <c r="M41" s="1310"/>
      <c r="N41" s="1310"/>
      <c r="O41" s="1310"/>
      <c r="P41" s="1310"/>
      <c r="Q41" s="1310"/>
      <c r="R41" s="1310"/>
      <c r="S41" s="1310"/>
      <c r="T41" s="1310"/>
      <c r="U41" s="1310"/>
      <c r="V41" s="1310"/>
      <c r="W41" s="1310"/>
      <c r="X41" s="1310"/>
      <c r="Y41" s="1310"/>
      <c r="Z41" s="1310"/>
      <c r="AA41" s="1234"/>
      <c r="AB41" s="1234"/>
      <c r="AC41" s="1234"/>
      <c r="AD41" s="1234"/>
      <c r="AE41" s="1234"/>
      <c r="AF41" s="1234"/>
      <c r="AG41" s="1234"/>
      <c r="AH41" s="1323"/>
      <c r="AI41" s="1323"/>
      <c r="AJ41" s="1323"/>
      <c r="AK41" s="1323"/>
      <c r="AL41" s="1309"/>
      <c r="AM41" s="1309"/>
      <c r="AN41" s="1309"/>
      <c r="AO41" s="1309"/>
      <c r="AP41" s="1309"/>
      <c r="AQ41" s="1309"/>
      <c r="AR41" s="1294"/>
      <c r="AS41" s="1295"/>
      <c r="AT41" s="1295"/>
      <c r="AU41" s="1295"/>
      <c r="AV41" s="1295"/>
      <c r="AW41" s="1295"/>
      <c r="AX41" s="1295"/>
      <c r="AY41" s="1295"/>
      <c r="AZ41" s="1295"/>
      <c r="BA41" s="1295"/>
      <c r="BB41" s="1295"/>
      <c r="BC41" s="1295"/>
      <c r="BD41" s="1295"/>
      <c r="BE41" s="1295"/>
      <c r="BF41" s="1295"/>
      <c r="BG41" s="1296"/>
    </row>
    <row r="42" spans="2:59" ht="14" customHeight="1">
      <c r="B42" s="1329"/>
      <c r="C42" s="1330"/>
      <c r="D42" s="1324"/>
      <c r="E42" s="1324"/>
      <c r="F42" s="1325"/>
      <c r="G42" s="1326"/>
      <c r="H42" s="1310"/>
      <c r="I42" s="1310"/>
      <c r="J42" s="1310"/>
      <c r="K42" s="1310"/>
      <c r="L42" s="1310"/>
      <c r="M42" s="1310"/>
      <c r="N42" s="1310"/>
      <c r="O42" s="1310"/>
      <c r="P42" s="1310"/>
      <c r="Q42" s="1310"/>
      <c r="R42" s="1310"/>
      <c r="S42" s="1310"/>
      <c r="T42" s="1310"/>
      <c r="U42" s="1310"/>
      <c r="V42" s="1310"/>
      <c r="W42" s="1310"/>
      <c r="X42" s="1310"/>
      <c r="Y42" s="1310"/>
      <c r="Z42" s="1310"/>
      <c r="AA42" s="1234"/>
      <c r="AB42" s="1234"/>
      <c r="AC42" s="1234"/>
      <c r="AD42" s="1234"/>
      <c r="AE42" s="1234"/>
      <c r="AF42" s="1234"/>
      <c r="AG42" s="1234"/>
      <c r="AH42" s="1323"/>
      <c r="AI42" s="1323"/>
      <c r="AJ42" s="1323"/>
      <c r="AK42" s="1323"/>
      <c r="AL42" s="1309"/>
      <c r="AM42" s="1309"/>
      <c r="AN42" s="1309"/>
      <c r="AO42" s="1309"/>
      <c r="AP42" s="1309"/>
      <c r="AQ42" s="1309"/>
      <c r="AR42" s="1294"/>
      <c r="AS42" s="1295"/>
      <c r="AT42" s="1295"/>
      <c r="AU42" s="1295"/>
      <c r="AV42" s="1295"/>
      <c r="AW42" s="1295"/>
      <c r="AX42" s="1295"/>
      <c r="AY42" s="1295"/>
      <c r="AZ42" s="1295"/>
      <c r="BA42" s="1295"/>
      <c r="BB42" s="1295"/>
      <c r="BC42" s="1295"/>
      <c r="BD42" s="1295"/>
      <c r="BE42" s="1295"/>
      <c r="BF42" s="1295"/>
      <c r="BG42" s="1296"/>
    </row>
    <row r="43" spans="2:59" ht="14" customHeight="1" thickBot="1">
      <c r="B43" s="1329"/>
      <c r="C43" s="1330"/>
      <c r="D43" s="1324"/>
      <c r="E43" s="1324"/>
      <c r="F43" s="1325"/>
      <c r="G43" s="1326"/>
      <c r="H43" s="1310"/>
      <c r="I43" s="1310"/>
      <c r="J43" s="1310"/>
      <c r="K43" s="1310"/>
      <c r="L43" s="1310"/>
      <c r="M43" s="1310"/>
      <c r="N43" s="1310"/>
      <c r="O43" s="1310"/>
      <c r="P43" s="1310"/>
      <c r="Q43" s="1310"/>
      <c r="R43" s="1310"/>
      <c r="S43" s="1310"/>
      <c r="T43" s="1310"/>
      <c r="U43" s="1310"/>
      <c r="V43" s="1310"/>
      <c r="W43" s="1310"/>
      <c r="X43" s="1310"/>
      <c r="Y43" s="1310"/>
      <c r="Z43" s="1310"/>
      <c r="AA43" s="1234"/>
      <c r="AB43" s="1234"/>
      <c r="AC43" s="1234"/>
      <c r="AD43" s="1234"/>
      <c r="AE43" s="1234"/>
      <c r="AF43" s="1234"/>
      <c r="AG43" s="1234"/>
      <c r="AH43" s="1323"/>
      <c r="AI43" s="1323"/>
      <c r="AJ43" s="1323"/>
      <c r="AK43" s="1323"/>
      <c r="AL43" s="1331" t="s">
        <v>689</v>
      </c>
      <c r="AM43" s="1332"/>
      <c r="AN43" s="1332"/>
      <c r="AO43" s="1332"/>
      <c r="AP43" s="1332"/>
      <c r="AQ43" s="1332"/>
      <c r="AR43" s="1294" t="s">
        <v>52</v>
      </c>
      <c r="AS43" s="1295"/>
      <c r="AT43" s="1295"/>
      <c r="AU43" s="1295"/>
      <c r="AV43" s="1295"/>
      <c r="AW43" s="1295"/>
      <c r="AX43" s="1295"/>
      <c r="AY43" s="1295"/>
      <c r="AZ43" s="1295"/>
      <c r="BA43" s="1295"/>
      <c r="BB43" s="1295"/>
      <c r="BC43" s="1295"/>
      <c r="BD43" s="1295"/>
      <c r="BE43" s="1295"/>
      <c r="BF43" s="1295"/>
      <c r="BG43" s="1296"/>
    </row>
    <row r="44" spans="2:59" ht="14" customHeight="1" thickTop="1" thickBot="1">
      <c r="B44" s="1315" t="s">
        <v>690</v>
      </c>
      <c r="C44" s="1316"/>
      <c r="D44" s="1316"/>
      <c r="E44" s="1316"/>
      <c r="F44" s="1320" t="s">
        <v>691</v>
      </c>
      <c r="G44" s="1320"/>
      <c r="H44" s="1320"/>
      <c r="I44" s="1320"/>
      <c r="J44" s="1320"/>
      <c r="K44" s="1320"/>
      <c r="L44" s="1320"/>
      <c r="M44" s="1320"/>
      <c r="N44" s="1321" t="s">
        <v>692</v>
      </c>
      <c r="O44" s="1321"/>
      <c r="P44" s="1321"/>
      <c r="Q44" s="1321"/>
      <c r="R44" s="1321"/>
      <c r="S44" s="1321"/>
      <c r="T44" s="1321"/>
      <c r="U44" s="1321"/>
      <c r="V44" s="1321" t="s">
        <v>693</v>
      </c>
      <c r="W44" s="1321"/>
      <c r="X44" s="1321"/>
      <c r="Y44" s="1321"/>
      <c r="Z44" s="1321"/>
      <c r="AA44" s="1321"/>
      <c r="AB44" s="1321"/>
      <c r="AC44" s="1321"/>
      <c r="AD44" s="1322" t="s">
        <v>694</v>
      </c>
      <c r="AE44" s="1321"/>
      <c r="AF44" s="1321"/>
      <c r="AG44" s="1321"/>
      <c r="AH44" s="1321"/>
      <c r="AI44" s="1321"/>
      <c r="AJ44" s="1321"/>
      <c r="AK44" s="1321"/>
      <c r="AL44" s="1332"/>
      <c r="AM44" s="1332"/>
      <c r="AN44" s="1332"/>
      <c r="AO44" s="1332"/>
      <c r="AP44" s="1332"/>
      <c r="AQ44" s="1332"/>
      <c r="AR44" s="1294"/>
      <c r="AS44" s="1295"/>
      <c r="AT44" s="1295"/>
      <c r="AU44" s="1295"/>
      <c r="AV44" s="1295"/>
      <c r="AW44" s="1295"/>
      <c r="AX44" s="1295"/>
      <c r="AY44" s="1295"/>
      <c r="AZ44" s="1295"/>
      <c r="BA44" s="1295"/>
      <c r="BB44" s="1295"/>
      <c r="BC44" s="1295"/>
      <c r="BD44" s="1295"/>
      <c r="BE44" s="1295"/>
      <c r="BF44" s="1295"/>
      <c r="BG44" s="1296"/>
    </row>
    <row r="45" spans="2:59" ht="14" customHeight="1" thickTop="1" thickBot="1">
      <c r="B45" s="1317"/>
      <c r="C45" s="1316"/>
      <c r="D45" s="1316"/>
      <c r="E45" s="1316"/>
      <c r="F45" s="1320"/>
      <c r="G45" s="1320"/>
      <c r="H45" s="1320"/>
      <c r="I45" s="1320"/>
      <c r="J45" s="1320"/>
      <c r="K45" s="1320"/>
      <c r="L45" s="1320"/>
      <c r="M45" s="1320"/>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1"/>
      <c r="AJ45" s="1321"/>
      <c r="AK45" s="1321"/>
      <c r="AL45" s="1332"/>
      <c r="AM45" s="1332"/>
      <c r="AN45" s="1332"/>
      <c r="AO45" s="1332"/>
      <c r="AP45" s="1332"/>
      <c r="AQ45" s="1332"/>
      <c r="AR45" s="1294"/>
      <c r="AS45" s="1295"/>
      <c r="AT45" s="1295"/>
      <c r="AU45" s="1295"/>
      <c r="AV45" s="1295"/>
      <c r="AW45" s="1295"/>
      <c r="AX45" s="1295"/>
      <c r="AY45" s="1295"/>
      <c r="AZ45" s="1295"/>
      <c r="BA45" s="1295"/>
      <c r="BB45" s="1295"/>
      <c r="BC45" s="1295"/>
      <c r="BD45" s="1295"/>
      <c r="BE45" s="1295"/>
      <c r="BF45" s="1295"/>
      <c r="BG45" s="1296"/>
    </row>
    <row r="46" spans="2:59" ht="14" customHeight="1" thickTop="1" thickBot="1">
      <c r="B46" s="1317"/>
      <c r="C46" s="1316"/>
      <c r="D46" s="1316"/>
      <c r="E46" s="1316"/>
      <c r="F46" s="1320"/>
      <c r="G46" s="1320"/>
      <c r="H46" s="1320"/>
      <c r="I46" s="1320"/>
      <c r="J46" s="1320"/>
      <c r="K46" s="1320"/>
      <c r="L46" s="1320"/>
      <c r="M46" s="1320"/>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1308" t="s">
        <v>695</v>
      </c>
      <c r="AM46" s="1309"/>
      <c r="AN46" s="1309"/>
      <c r="AO46" s="1309"/>
      <c r="AP46" s="1309"/>
      <c r="AQ46" s="1309"/>
      <c r="AR46" s="1294" t="s">
        <v>54</v>
      </c>
      <c r="AS46" s="1295"/>
      <c r="AT46" s="1295"/>
      <c r="AU46" s="1295"/>
      <c r="AV46" s="1295"/>
      <c r="AW46" s="1295"/>
      <c r="AX46" s="1295"/>
      <c r="AY46" s="1295"/>
      <c r="AZ46" s="1295"/>
      <c r="BA46" s="1295"/>
      <c r="BB46" s="1295"/>
      <c r="BC46" s="1295"/>
      <c r="BD46" s="1295"/>
      <c r="BE46" s="1295"/>
      <c r="BF46" s="1295"/>
      <c r="BG46" s="1296"/>
    </row>
    <row r="47" spans="2:59" ht="14" customHeight="1" thickTop="1" thickBot="1">
      <c r="B47" s="1317"/>
      <c r="C47" s="1316"/>
      <c r="D47" s="1316"/>
      <c r="E47" s="1316"/>
      <c r="F47" s="1320"/>
      <c r="G47" s="1320"/>
      <c r="H47" s="1320"/>
      <c r="I47" s="1320"/>
      <c r="J47" s="1320"/>
      <c r="K47" s="1320"/>
      <c r="L47" s="1320"/>
      <c r="M47" s="1320"/>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1"/>
      <c r="AI47" s="1321"/>
      <c r="AJ47" s="1321"/>
      <c r="AK47" s="1321"/>
      <c r="AL47" s="1309"/>
      <c r="AM47" s="1309"/>
      <c r="AN47" s="1309"/>
      <c r="AO47" s="1309"/>
      <c r="AP47" s="1309"/>
      <c r="AQ47" s="1309"/>
      <c r="AR47" s="1294"/>
      <c r="AS47" s="1295"/>
      <c r="AT47" s="1295"/>
      <c r="AU47" s="1295"/>
      <c r="AV47" s="1295"/>
      <c r="AW47" s="1295"/>
      <c r="AX47" s="1295"/>
      <c r="AY47" s="1295"/>
      <c r="AZ47" s="1295"/>
      <c r="BA47" s="1295"/>
      <c r="BB47" s="1295"/>
      <c r="BC47" s="1295"/>
      <c r="BD47" s="1295"/>
      <c r="BE47" s="1295"/>
      <c r="BF47" s="1295"/>
      <c r="BG47" s="1296"/>
    </row>
    <row r="48" spans="2:59" ht="14" customHeight="1" thickTop="1" thickBot="1">
      <c r="B48" s="1317"/>
      <c r="C48" s="1316"/>
      <c r="D48" s="1316"/>
      <c r="E48" s="1316"/>
      <c r="F48" s="1320"/>
      <c r="G48" s="1320"/>
      <c r="H48" s="1320"/>
      <c r="I48" s="1320"/>
      <c r="J48" s="1320"/>
      <c r="K48" s="1320"/>
      <c r="L48" s="1320"/>
      <c r="M48" s="1320"/>
      <c r="N48" s="1321"/>
      <c r="O48" s="1321"/>
      <c r="P48" s="1321"/>
      <c r="Q48" s="1321"/>
      <c r="R48" s="1321"/>
      <c r="S48" s="1321"/>
      <c r="T48" s="1321"/>
      <c r="U48" s="1321"/>
      <c r="V48" s="1321"/>
      <c r="W48" s="1321"/>
      <c r="X48" s="1321"/>
      <c r="Y48" s="1321"/>
      <c r="Z48" s="1321"/>
      <c r="AA48" s="1321"/>
      <c r="AB48" s="1321"/>
      <c r="AC48" s="1321"/>
      <c r="AD48" s="1321"/>
      <c r="AE48" s="1321"/>
      <c r="AF48" s="1321"/>
      <c r="AG48" s="1321"/>
      <c r="AH48" s="1321"/>
      <c r="AI48" s="1321"/>
      <c r="AJ48" s="1321"/>
      <c r="AK48" s="1321"/>
      <c r="AL48" s="1309"/>
      <c r="AM48" s="1309"/>
      <c r="AN48" s="1309"/>
      <c r="AO48" s="1309"/>
      <c r="AP48" s="1309"/>
      <c r="AQ48" s="1309"/>
      <c r="AR48" s="1294"/>
      <c r="AS48" s="1295"/>
      <c r="AT48" s="1295"/>
      <c r="AU48" s="1295"/>
      <c r="AV48" s="1295"/>
      <c r="AW48" s="1295"/>
      <c r="AX48" s="1295"/>
      <c r="AY48" s="1295"/>
      <c r="AZ48" s="1295"/>
      <c r="BA48" s="1295"/>
      <c r="BB48" s="1295"/>
      <c r="BC48" s="1295"/>
      <c r="BD48" s="1295"/>
      <c r="BE48" s="1295"/>
      <c r="BF48" s="1295"/>
      <c r="BG48" s="1296"/>
    </row>
    <row r="49" spans="2:59" ht="14" customHeight="1" thickTop="1" thickBot="1">
      <c r="B49" s="1317"/>
      <c r="C49" s="1316"/>
      <c r="D49" s="1316"/>
      <c r="E49" s="1316"/>
      <c r="F49" s="1297"/>
      <c r="G49" s="1297"/>
      <c r="H49" s="1297"/>
      <c r="I49" s="1297"/>
      <c r="J49" s="1291" t="s">
        <v>12</v>
      </c>
      <c r="K49" s="1107"/>
      <c r="L49" s="1107"/>
      <c r="M49" s="1291" t="s">
        <v>43</v>
      </c>
      <c r="N49" s="1297"/>
      <c r="O49" s="1297"/>
      <c r="P49" s="1297"/>
      <c r="Q49" s="1297"/>
      <c r="R49" s="1291" t="s">
        <v>12</v>
      </c>
      <c r="S49" s="1107"/>
      <c r="T49" s="1107"/>
      <c r="U49" s="1291" t="s">
        <v>43</v>
      </c>
      <c r="V49" s="1314" t="s">
        <v>696</v>
      </c>
      <c r="W49" s="1107"/>
      <c r="X49" s="1107"/>
      <c r="Y49" s="1107"/>
      <c r="Z49" s="1291" t="s">
        <v>12</v>
      </c>
      <c r="AA49" s="1107"/>
      <c r="AB49" s="1107"/>
      <c r="AC49" s="1291" t="s">
        <v>43</v>
      </c>
      <c r="AD49" s="1251"/>
      <c r="AE49" s="1251"/>
      <c r="AF49" s="1251"/>
      <c r="AG49" s="1251"/>
      <c r="AH49" s="1251"/>
      <c r="AI49" s="1251"/>
      <c r="AJ49" s="1251"/>
      <c r="AK49" s="1251"/>
      <c r="AL49" s="1312" t="s">
        <v>697</v>
      </c>
      <c r="AM49" s="1313"/>
      <c r="AN49" s="1313"/>
      <c r="AO49" s="1313"/>
      <c r="AP49" s="1313"/>
      <c r="AQ49" s="1313"/>
      <c r="AR49" s="1279" t="s">
        <v>105</v>
      </c>
      <c r="AS49" s="1295"/>
      <c r="AT49" s="1295"/>
      <c r="AU49" s="1295"/>
      <c r="AV49" s="1295"/>
      <c r="AW49" s="1295"/>
      <c r="AX49" s="1295"/>
      <c r="AY49" s="1295"/>
      <c r="AZ49" s="1295"/>
      <c r="BA49" s="1295"/>
      <c r="BB49" s="1295"/>
      <c r="BC49" s="1295"/>
      <c r="BD49" s="1295"/>
      <c r="BE49" s="1295"/>
      <c r="BF49" s="1295"/>
      <c r="BG49" s="1296"/>
    </row>
    <row r="50" spans="2:59" ht="14" customHeight="1" thickTop="1" thickBot="1">
      <c r="B50" s="1317"/>
      <c r="C50" s="1316"/>
      <c r="D50" s="1316"/>
      <c r="E50" s="1316"/>
      <c r="F50" s="1297"/>
      <c r="G50" s="1297"/>
      <c r="H50" s="1297"/>
      <c r="I50" s="1297"/>
      <c r="J50" s="1291"/>
      <c r="K50" s="1107"/>
      <c r="L50" s="1107"/>
      <c r="M50" s="1291"/>
      <c r="N50" s="1297"/>
      <c r="O50" s="1297"/>
      <c r="P50" s="1297"/>
      <c r="Q50" s="1297"/>
      <c r="R50" s="1291"/>
      <c r="S50" s="1107"/>
      <c r="T50" s="1107"/>
      <c r="U50" s="1291"/>
      <c r="V50" s="1314"/>
      <c r="W50" s="1107"/>
      <c r="X50" s="1107"/>
      <c r="Y50" s="1107"/>
      <c r="Z50" s="1291"/>
      <c r="AA50" s="1107"/>
      <c r="AB50" s="1107"/>
      <c r="AC50" s="1291"/>
      <c r="AD50" s="1251"/>
      <c r="AE50" s="1251"/>
      <c r="AF50" s="1251"/>
      <c r="AG50" s="1251"/>
      <c r="AH50" s="1251"/>
      <c r="AI50" s="1251"/>
      <c r="AJ50" s="1251"/>
      <c r="AK50" s="1251"/>
      <c r="AL50" s="1313"/>
      <c r="AM50" s="1313"/>
      <c r="AN50" s="1313"/>
      <c r="AO50" s="1313"/>
      <c r="AP50" s="1313"/>
      <c r="AQ50" s="1313"/>
      <c r="AR50" s="1279"/>
      <c r="AS50" s="1295"/>
      <c r="AT50" s="1295"/>
      <c r="AU50" s="1295"/>
      <c r="AV50" s="1295"/>
      <c r="AW50" s="1295"/>
      <c r="AX50" s="1295"/>
      <c r="AY50" s="1295"/>
      <c r="AZ50" s="1295"/>
      <c r="BA50" s="1295"/>
      <c r="BB50" s="1295"/>
      <c r="BC50" s="1295"/>
      <c r="BD50" s="1295"/>
      <c r="BE50" s="1295"/>
      <c r="BF50" s="1295"/>
      <c r="BG50" s="1296"/>
    </row>
    <row r="51" spans="2:59" ht="14" customHeight="1" thickTop="1" thickBot="1">
      <c r="B51" s="1317"/>
      <c r="C51" s="1316"/>
      <c r="D51" s="1316"/>
      <c r="E51" s="1316"/>
      <c r="F51" s="1297"/>
      <c r="G51" s="1297"/>
      <c r="H51" s="1297"/>
      <c r="I51" s="1297"/>
      <c r="J51" s="1291"/>
      <c r="K51" s="1107"/>
      <c r="L51" s="1107"/>
      <c r="M51" s="1291"/>
      <c r="N51" s="1297"/>
      <c r="O51" s="1297"/>
      <c r="P51" s="1297"/>
      <c r="Q51" s="1297"/>
      <c r="R51" s="1291"/>
      <c r="S51" s="1107"/>
      <c r="T51" s="1107"/>
      <c r="U51" s="1291"/>
      <c r="V51" s="1314"/>
      <c r="W51" s="1107"/>
      <c r="X51" s="1107"/>
      <c r="Y51" s="1107"/>
      <c r="Z51" s="1291"/>
      <c r="AA51" s="1107"/>
      <c r="AB51" s="1107"/>
      <c r="AC51" s="1291"/>
      <c r="AD51" s="1251"/>
      <c r="AE51" s="1251"/>
      <c r="AF51" s="1251"/>
      <c r="AG51" s="1251"/>
      <c r="AH51" s="1251"/>
      <c r="AI51" s="1251"/>
      <c r="AJ51" s="1251"/>
      <c r="AK51" s="1251"/>
      <c r="AL51" s="1313"/>
      <c r="AM51" s="1313"/>
      <c r="AN51" s="1313"/>
      <c r="AO51" s="1313"/>
      <c r="AP51" s="1313"/>
      <c r="AQ51" s="1313"/>
      <c r="AR51" s="1279"/>
      <c r="AS51" s="1295"/>
      <c r="AT51" s="1295"/>
      <c r="AU51" s="1295"/>
      <c r="AV51" s="1295"/>
      <c r="AW51" s="1295"/>
      <c r="AX51" s="1295"/>
      <c r="AY51" s="1295"/>
      <c r="AZ51" s="1295"/>
      <c r="BA51" s="1295"/>
      <c r="BB51" s="1295"/>
      <c r="BC51" s="1295"/>
      <c r="BD51" s="1295"/>
      <c r="BE51" s="1295"/>
      <c r="BF51" s="1295"/>
      <c r="BG51" s="1296"/>
    </row>
    <row r="52" spans="2:59" ht="14" customHeight="1" thickTop="1" thickBot="1">
      <c r="B52" s="1317"/>
      <c r="C52" s="1316"/>
      <c r="D52" s="1316"/>
      <c r="E52" s="1316"/>
      <c r="F52" s="1297"/>
      <c r="G52" s="1297"/>
      <c r="H52" s="1297"/>
      <c r="I52" s="1297"/>
      <c r="J52" s="1291"/>
      <c r="K52" s="1107"/>
      <c r="L52" s="1107"/>
      <c r="M52" s="1291"/>
      <c r="N52" s="1297"/>
      <c r="O52" s="1297"/>
      <c r="P52" s="1297"/>
      <c r="Q52" s="1297"/>
      <c r="R52" s="1291"/>
      <c r="S52" s="1107"/>
      <c r="T52" s="1107"/>
      <c r="U52" s="1291"/>
      <c r="V52" s="1299" t="s">
        <v>698</v>
      </c>
      <c r="W52" s="1301"/>
      <c r="X52" s="1301"/>
      <c r="Y52" s="1301"/>
      <c r="Z52" s="1303" t="s">
        <v>12</v>
      </c>
      <c r="AA52" s="1301"/>
      <c r="AB52" s="1301"/>
      <c r="AC52" s="1303" t="s">
        <v>43</v>
      </c>
      <c r="AD52" s="1251"/>
      <c r="AE52" s="1251"/>
      <c r="AF52" s="1251"/>
      <c r="AG52" s="1251"/>
      <c r="AH52" s="1251"/>
      <c r="AI52" s="1251"/>
      <c r="AJ52" s="1251"/>
      <c r="AK52" s="1251"/>
      <c r="AL52" s="1305" t="s">
        <v>699</v>
      </c>
      <c r="AM52" s="1306"/>
      <c r="AN52" s="1306"/>
      <c r="AO52" s="1306"/>
      <c r="AP52" s="1306"/>
      <c r="AQ52" s="1306"/>
      <c r="AR52" s="1306"/>
      <c r="AS52" s="1287"/>
      <c r="AT52" s="1287"/>
      <c r="AU52" s="1287"/>
      <c r="AV52" s="1287"/>
      <c r="AW52" s="1287"/>
      <c r="AX52" s="1287"/>
      <c r="AY52" s="1287"/>
      <c r="AZ52" s="1287"/>
      <c r="BA52" s="1287"/>
      <c r="BB52" s="1287"/>
      <c r="BC52" s="1287"/>
      <c r="BD52" s="1287"/>
      <c r="BE52" s="1287"/>
      <c r="BF52" s="1287"/>
      <c r="BG52" s="1288"/>
    </row>
    <row r="53" spans="2:59" ht="14" customHeight="1" thickTop="1" thickBot="1">
      <c r="B53" s="1317"/>
      <c r="C53" s="1316"/>
      <c r="D53" s="1316"/>
      <c r="E53" s="1316"/>
      <c r="F53" s="1297"/>
      <c r="G53" s="1297"/>
      <c r="H53" s="1297"/>
      <c r="I53" s="1297"/>
      <c r="J53" s="1291"/>
      <c r="K53" s="1107"/>
      <c r="L53" s="1107"/>
      <c r="M53" s="1291"/>
      <c r="N53" s="1297"/>
      <c r="O53" s="1297"/>
      <c r="P53" s="1297"/>
      <c r="Q53" s="1297"/>
      <c r="R53" s="1291"/>
      <c r="S53" s="1107"/>
      <c r="T53" s="1107"/>
      <c r="U53" s="1291"/>
      <c r="V53" s="1299"/>
      <c r="W53" s="1301"/>
      <c r="X53" s="1301"/>
      <c r="Y53" s="1301"/>
      <c r="Z53" s="1303"/>
      <c r="AA53" s="1301"/>
      <c r="AB53" s="1301"/>
      <c r="AC53" s="1303"/>
      <c r="AD53" s="1251"/>
      <c r="AE53" s="1251"/>
      <c r="AF53" s="1251"/>
      <c r="AG53" s="1251"/>
      <c r="AH53" s="1251"/>
      <c r="AI53" s="1251"/>
      <c r="AJ53" s="1251"/>
      <c r="AK53" s="1251"/>
      <c r="AL53" s="1306"/>
      <c r="AM53" s="1306"/>
      <c r="AN53" s="1306"/>
      <c r="AO53" s="1306"/>
      <c r="AP53" s="1306"/>
      <c r="AQ53" s="1306"/>
      <c r="AR53" s="1306"/>
      <c r="AS53" s="1287"/>
      <c r="AT53" s="1287"/>
      <c r="AU53" s="1287"/>
      <c r="AV53" s="1287"/>
      <c r="AW53" s="1287"/>
      <c r="AX53" s="1287"/>
      <c r="AY53" s="1287"/>
      <c r="AZ53" s="1287"/>
      <c r="BA53" s="1287"/>
      <c r="BB53" s="1287"/>
      <c r="BC53" s="1287"/>
      <c r="BD53" s="1287"/>
      <c r="BE53" s="1287"/>
      <c r="BF53" s="1287"/>
      <c r="BG53" s="1288"/>
    </row>
    <row r="54" spans="2:59" ht="14" customHeight="1" thickTop="1" thickBot="1">
      <c r="B54" s="1318"/>
      <c r="C54" s="1319"/>
      <c r="D54" s="1319"/>
      <c r="E54" s="1319"/>
      <c r="F54" s="1298"/>
      <c r="G54" s="1298"/>
      <c r="H54" s="1298"/>
      <c r="I54" s="1298"/>
      <c r="J54" s="1292"/>
      <c r="K54" s="1293"/>
      <c r="L54" s="1293"/>
      <c r="M54" s="1292"/>
      <c r="N54" s="1298"/>
      <c r="O54" s="1298"/>
      <c r="P54" s="1298"/>
      <c r="Q54" s="1298"/>
      <c r="R54" s="1292"/>
      <c r="S54" s="1293"/>
      <c r="T54" s="1293"/>
      <c r="U54" s="1292"/>
      <c r="V54" s="1300"/>
      <c r="W54" s="1302"/>
      <c r="X54" s="1302"/>
      <c r="Y54" s="1302"/>
      <c r="Z54" s="1304"/>
      <c r="AA54" s="1302"/>
      <c r="AB54" s="1302"/>
      <c r="AC54" s="1304"/>
      <c r="AD54" s="1311"/>
      <c r="AE54" s="1311"/>
      <c r="AF54" s="1311"/>
      <c r="AG54" s="1311"/>
      <c r="AH54" s="1311"/>
      <c r="AI54" s="1311"/>
      <c r="AJ54" s="1311"/>
      <c r="AK54" s="1311"/>
      <c r="AL54" s="1307"/>
      <c r="AM54" s="1307"/>
      <c r="AN54" s="1307"/>
      <c r="AO54" s="1307"/>
      <c r="AP54" s="1307"/>
      <c r="AQ54" s="1307"/>
      <c r="AR54" s="1307"/>
      <c r="AS54" s="1289"/>
      <c r="AT54" s="1289"/>
      <c r="AU54" s="1289"/>
      <c r="AV54" s="1289"/>
      <c r="AW54" s="1289"/>
      <c r="AX54" s="1289"/>
      <c r="AY54" s="1289"/>
      <c r="AZ54" s="1289"/>
      <c r="BA54" s="1289"/>
      <c r="BB54" s="1289"/>
      <c r="BC54" s="1289"/>
      <c r="BD54" s="1289"/>
      <c r="BE54" s="1289"/>
      <c r="BF54" s="1289"/>
      <c r="BG54" s="1290"/>
    </row>
    <row r="55" spans="2:59" ht="14" customHeight="1" thickTop="1"/>
  </sheetData>
  <mergeCells count="258">
    <mergeCell ref="AL1:BG7"/>
    <mergeCell ref="D8:E10"/>
    <mergeCell ref="F8:F10"/>
    <mergeCell ref="G8:G10"/>
    <mergeCell ref="H8:K10"/>
    <mergeCell ref="L8:N10"/>
    <mergeCell ref="O8:Q10"/>
    <mergeCell ref="R8:T10"/>
    <mergeCell ref="U8:W10"/>
    <mergeCell ref="X8:Z10"/>
    <mergeCell ref="R1:T7"/>
    <mergeCell ref="U1:W7"/>
    <mergeCell ref="X1:Z7"/>
    <mergeCell ref="AA1:AC7"/>
    <mergeCell ref="AD1:AG7"/>
    <mergeCell ref="AH1:AK7"/>
    <mergeCell ref="D1:E7"/>
    <mergeCell ref="F1:G7"/>
    <mergeCell ref="H1:K7"/>
    <mergeCell ref="L1:N7"/>
    <mergeCell ref="O1:Q7"/>
    <mergeCell ref="U11:W13"/>
    <mergeCell ref="X11:Z13"/>
    <mergeCell ref="BC8:BG9"/>
    <mergeCell ref="AL10:AR12"/>
    <mergeCell ref="AS10:AT12"/>
    <mergeCell ref="AU10:AU12"/>
    <mergeCell ref="AV10:AW12"/>
    <mergeCell ref="AX10:AY12"/>
    <mergeCell ref="AZ10:AZ12"/>
    <mergeCell ref="BA10:BB12"/>
    <mergeCell ref="BC10:BD12"/>
    <mergeCell ref="BE10:BE12"/>
    <mergeCell ref="AA8:AC10"/>
    <mergeCell ref="AD8:AG10"/>
    <mergeCell ref="AH8:AK10"/>
    <mergeCell ref="AL8:AR9"/>
    <mergeCell ref="AS8:AW9"/>
    <mergeCell ref="AX8:BB9"/>
    <mergeCell ref="AA14:AC16"/>
    <mergeCell ref="AD14:AG16"/>
    <mergeCell ref="AH14:AK16"/>
    <mergeCell ref="AL16:AQ18"/>
    <mergeCell ref="AR16:AR18"/>
    <mergeCell ref="AX13:BB15"/>
    <mergeCell ref="BC13:BG15"/>
    <mergeCell ref="D14:E16"/>
    <mergeCell ref="F14:F16"/>
    <mergeCell ref="G14:G16"/>
    <mergeCell ref="H14:K16"/>
    <mergeCell ref="L14:N16"/>
    <mergeCell ref="O14:Q16"/>
    <mergeCell ref="R14:T16"/>
    <mergeCell ref="U14:W16"/>
    <mergeCell ref="AA11:AC13"/>
    <mergeCell ref="AD11:AG13"/>
    <mergeCell ref="AH11:AK13"/>
    <mergeCell ref="AL13:AQ15"/>
    <mergeCell ref="AR13:AR15"/>
    <mergeCell ref="AS13:AW15"/>
    <mergeCell ref="BF10:BG12"/>
    <mergeCell ref="D11:E13"/>
    <mergeCell ref="R11:T13"/>
    <mergeCell ref="AX19:BB21"/>
    <mergeCell ref="BC19:BG21"/>
    <mergeCell ref="D20:E22"/>
    <mergeCell ref="F20:F22"/>
    <mergeCell ref="G20:G22"/>
    <mergeCell ref="H20:K22"/>
    <mergeCell ref="L20:N22"/>
    <mergeCell ref="O20:Q22"/>
    <mergeCell ref="U17:W19"/>
    <mergeCell ref="X17:Z19"/>
    <mergeCell ref="AA17:AC19"/>
    <mergeCell ref="AD17:AG19"/>
    <mergeCell ref="AH17:AK19"/>
    <mergeCell ref="AL19:AQ21"/>
    <mergeCell ref="AS16:AW18"/>
    <mergeCell ref="AX16:BB18"/>
    <mergeCell ref="BC16:BG18"/>
    <mergeCell ref="D17:E19"/>
    <mergeCell ref="F17:F19"/>
    <mergeCell ref="G17:G19"/>
    <mergeCell ref="H17:K19"/>
    <mergeCell ref="L17:N19"/>
    <mergeCell ref="O17:Q19"/>
    <mergeCell ref="X14:Z16"/>
    <mergeCell ref="R20:T22"/>
    <mergeCell ref="U20:W22"/>
    <mergeCell ref="X20:Z22"/>
    <mergeCell ref="AA20:AC22"/>
    <mergeCell ref="AD20:AG22"/>
    <mergeCell ref="AH20:AK22"/>
    <mergeCell ref="AR19:AR21"/>
    <mergeCell ref="R17:T19"/>
    <mergeCell ref="AL25:BG31"/>
    <mergeCell ref="R26:T28"/>
    <mergeCell ref="U26:W28"/>
    <mergeCell ref="X26:Z28"/>
    <mergeCell ref="R23:T25"/>
    <mergeCell ref="U23:W25"/>
    <mergeCell ref="X23:Z25"/>
    <mergeCell ref="AA23:AC25"/>
    <mergeCell ref="AD23:AG25"/>
    <mergeCell ref="AH23:AK25"/>
    <mergeCell ref="AL22:AR24"/>
    <mergeCell ref="AS22:AW24"/>
    <mergeCell ref="AX22:BB24"/>
    <mergeCell ref="BC22:BG24"/>
    <mergeCell ref="AH26:AK28"/>
    <mergeCell ref="AS19:AW21"/>
    <mergeCell ref="D29:E31"/>
    <mergeCell ref="F29:F31"/>
    <mergeCell ref="G29:G31"/>
    <mergeCell ref="H29:K31"/>
    <mergeCell ref="L29:N31"/>
    <mergeCell ref="O29:Q31"/>
    <mergeCell ref="R29:T31"/>
    <mergeCell ref="R32:T34"/>
    <mergeCell ref="U32:W34"/>
    <mergeCell ref="U29:W31"/>
    <mergeCell ref="D32:E34"/>
    <mergeCell ref="F32:F34"/>
    <mergeCell ref="O32:Q34"/>
    <mergeCell ref="X29:Z31"/>
    <mergeCell ref="AA29:AC31"/>
    <mergeCell ref="AD29:AG31"/>
    <mergeCell ref="AH29:AK31"/>
    <mergeCell ref="AL32:AR33"/>
    <mergeCell ref="AS32:AW33"/>
    <mergeCell ref="AX32:BB33"/>
    <mergeCell ref="G23:G25"/>
    <mergeCell ref="H23:K25"/>
    <mergeCell ref="G32:G34"/>
    <mergeCell ref="H32:K34"/>
    <mergeCell ref="L32:N34"/>
    <mergeCell ref="AA26:AC28"/>
    <mergeCell ref="AD26:AG28"/>
    <mergeCell ref="X32:Z34"/>
    <mergeCell ref="AA32:AC34"/>
    <mergeCell ref="AD32:AG34"/>
    <mergeCell ref="AH32:AK34"/>
    <mergeCell ref="L23:N25"/>
    <mergeCell ref="O23:Q25"/>
    <mergeCell ref="G26:G28"/>
    <mergeCell ref="H26:K28"/>
    <mergeCell ref="L26:N28"/>
    <mergeCell ref="O26:Q28"/>
    <mergeCell ref="BC32:BG33"/>
    <mergeCell ref="AL34:AR36"/>
    <mergeCell ref="AS34:AT36"/>
    <mergeCell ref="AU34:AU36"/>
    <mergeCell ref="AV34:AW36"/>
    <mergeCell ref="AX34:AY36"/>
    <mergeCell ref="AZ34:AZ36"/>
    <mergeCell ref="AR37:AR39"/>
    <mergeCell ref="AS37:AW39"/>
    <mergeCell ref="AX37:BB39"/>
    <mergeCell ref="BC37:BG39"/>
    <mergeCell ref="BA34:BB36"/>
    <mergeCell ref="BC34:BD36"/>
    <mergeCell ref="BE34:BE36"/>
    <mergeCell ref="BF34:BG36"/>
    <mergeCell ref="D38:E40"/>
    <mergeCell ref="F38:F40"/>
    <mergeCell ref="G38:G40"/>
    <mergeCell ref="H38:K40"/>
    <mergeCell ref="L38:N40"/>
    <mergeCell ref="R35:T37"/>
    <mergeCell ref="U35:W37"/>
    <mergeCell ref="X35:Z37"/>
    <mergeCell ref="AA35:AC37"/>
    <mergeCell ref="D35:E37"/>
    <mergeCell ref="F35:F37"/>
    <mergeCell ref="G35:G37"/>
    <mergeCell ref="H35:K37"/>
    <mergeCell ref="L35:N37"/>
    <mergeCell ref="R38:T40"/>
    <mergeCell ref="U38:W40"/>
    <mergeCell ref="X38:Z40"/>
    <mergeCell ref="AA38:AC40"/>
    <mergeCell ref="O38:Q40"/>
    <mergeCell ref="AD38:AG40"/>
    <mergeCell ref="AH38:AK40"/>
    <mergeCell ref="AL37:AQ39"/>
    <mergeCell ref="O35:Q37"/>
    <mergeCell ref="AL43:AQ45"/>
    <mergeCell ref="AD35:AG37"/>
    <mergeCell ref="AH35:AK37"/>
    <mergeCell ref="AX43:BB45"/>
    <mergeCell ref="BC43:BG45"/>
    <mergeCell ref="AL40:AQ42"/>
    <mergeCell ref="AR40:AR42"/>
    <mergeCell ref="AS40:AW42"/>
    <mergeCell ref="AX40:BB42"/>
    <mergeCell ref="BC40:BG42"/>
    <mergeCell ref="O41:Q43"/>
    <mergeCell ref="B44:E54"/>
    <mergeCell ref="F44:M48"/>
    <mergeCell ref="N44:U48"/>
    <mergeCell ref="V44:AC48"/>
    <mergeCell ref="AD44:AK48"/>
    <mergeCell ref="R41:T43"/>
    <mergeCell ref="U41:W43"/>
    <mergeCell ref="X41:Z43"/>
    <mergeCell ref="AA41:AC43"/>
    <mergeCell ref="AD41:AG43"/>
    <mergeCell ref="AH41:AK43"/>
    <mergeCell ref="D41:E43"/>
    <mergeCell ref="F41:F43"/>
    <mergeCell ref="G41:G43"/>
    <mergeCell ref="B1:C43"/>
    <mergeCell ref="F11:F13"/>
    <mergeCell ref="G11:G13"/>
    <mergeCell ref="H11:K13"/>
    <mergeCell ref="L11:N13"/>
    <mergeCell ref="O11:Q13"/>
    <mergeCell ref="D26:E28"/>
    <mergeCell ref="F26:F28"/>
    <mergeCell ref="D23:E25"/>
    <mergeCell ref="F23:F25"/>
    <mergeCell ref="AL46:AQ48"/>
    <mergeCell ref="H41:K43"/>
    <mergeCell ref="L41:N43"/>
    <mergeCell ref="AC49:AC51"/>
    <mergeCell ref="AD49:AK54"/>
    <mergeCell ref="AL49:AQ51"/>
    <mergeCell ref="AR49:AR51"/>
    <mergeCell ref="AS49:AW51"/>
    <mergeCell ref="V49:V51"/>
    <mergeCell ref="W49:Y51"/>
    <mergeCell ref="Z49:Z51"/>
    <mergeCell ref="AR43:AR45"/>
    <mergeCell ref="AS43:AW45"/>
    <mergeCell ref="BC52:BG54"/>
    <mergeCell ref="R49:R54"/>
    <mergeCell ref="S49:T54"/>
    <mergeCell ref="U49:U54"/>
    <mergeCell ref="AR46:AR48"/>
    <mergeCell ref="AS46:AW48"/>
    <mergeCell ref="AX46:BB48"/>
    <mergeCell ref="BC46:BG48"/>
    <mergeCell ref="F49:I54"/>
    <mergeCell ref="J49:J54"/>
    <mergeCell ref="K49:L54"/>
    <mergeCell ref="M49:M54"/>
    <mergeCell ref="N49:Q54"/>
    <mergeCell ref="AX49:BB51"/>
    <mergeCell ref="BC49:BG51"/>
    <mergeCell ref="V52:V54"/>
    <mergeCell ref="W52:Y54"/>
    <mergeCell ref="Z52:Z54"/>
    <mergeCell ref="AA52:AB54"/>
    <mergeCell ref="AC52:AC54"/>
    <mergeCell ref="AL52:AR54"/>
    <mergeCell ref="AS52:AW54"/>
    <mergeCell ref="AX52:BB54"/>
    <mergeCell ref="AA49:AB51"/>
  </mergeCells>
  <phoneticPr fontId="17"/>
  <pageMargins left="0.39370078740157483" right="0.39370078740157483" top="0.70866141732283472" bottom="0.6692913385826772" header="0" footer="0"/>
  <pageSetup paperSize="9" scale="52" fitToWidth="0" fitToHeight="0" pageOrder="overThenDown"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672F-4A8C-4E1C-A640-2D6BA3AED0EF}">
  <sheetPr codeName="Sheet3"/>
  <dimension ref="A1:CX132"/>
  <sheetViews>
    <sheetView zoomScale="77" zoomScaleNormal="77" workbookViewId="0">
      <selection activeCell="G1" sqref="G1:CI3"/>
    </sheetView>
  </sheetViews>
  <sheetFormatPr defaultRowHeight="14"/>
  <cols>
    <col min="1" max="94" width="1.9140625" style="211" customWidth="1"/>
    <col min="95" max="102" width="10.6640625" style="212" customWidth="1"/>
    <col min="103" max="16384" width="8.6640625" style="212"/>
  </cols>
  <sheetData>
    <row r="1" spans="2:102" ht="8.5" customHeight="1">
      <c r="G1" s="1355" t="s">
        <v>723</v>
      </c>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c r="AO1" s="1355"/>
      <c r="AP1" s="1355"/>
      <c r="AQ1" s="1355"/>
      <c r="AR1" s="1355"/>
      <c r="AS1" s="1355"/>
      <c r="AT1" s="1355"/>
      <c r="AU1" s="1355"/>
      <c r="AV1" s="1355"/>
      <c r="AW1" s="1355"/>
      <c r="AX1" s="1355"/>
      <c r="AY1" s="1355"/>
      <c r="AZ1" s="1355"/>
      <c r="BA1" s="1355"/>
      <c r="BB1" s="1355"/>
      <c r="BC1" s="1355"/>
      <c r="BD1" s="1355"/>
      <c r="BE1" s="1355"/>
      <c r="BF1" s="1355"/>
      <c r="BG1" s="1355"/>
      <c r="BH1" s="1355"/>
      <c r="BI1" s="1355"/>
      <c r="BJ1" s="1355"/>
      <c r="BK1" s="1355"/>
      <c r="BL1" s="1355"/>
      <c r="BM1" s="1355"/>
      <c r="BN1" s="1355"/>
      <c r="BO1" s="1355"/>
      <c r="BP1" s="1355"/>
      <c r="BQ1" s="1355"/>
      <c r="BR1" s="1355"/>
      <c r="BS1" s="1355"/>
      <c r="BT1" s="1355"/>
      <c r="BU1" s="1355"/>
      <c r="BV1" s="1355"/>
      <c r="BW1" s="1355"/>
      <c r="BX1" s="1355"/>
      <c r="BY1" s="1355"/>
      <c r="BZ1" s="1355"/>
      <c r="CA1" s="1355"/>
      <c r="CB1" s="1355"/>
      <c r="CC1" s="1355"/>
      <c r="CD1" s="1355"/>
      <c r="CE1" s="1355"/>
      <c r="CF1" s="1355"/>
      <c r="CG1" s="1355"/>
      <c r="CH1" s="1355"/>
      <c r="CI1" s="1355"/>
      <c r="CR1" s="211"/>
      <c r="CS1" s="211"/>
      <c r="CT1" s="211"/>
      <c r="CU1" s="211"/>
    </row>
    <row r="2" spans="2:102" ht="8.5" customHeight="1">
      <c r="G2" s="1355"/>
      <c r="H2" s="1355"/>
      <c r="I2" s="1355"/>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c r="AI2" s="1355"/>
      <c r="AJ2" s="1355"/>
      <c r="AK2" s="1355"/>
      <c r="AL2" s="1355"/>
      <c r="AM2" s="1355"/>
      <c r="AN2" s="1355"/>
      <c r="AO2" s="1355"/>
      <c r="AP2" s="1355"/>
      <c r="AQ2" s="1355"/>
      <c r="AR2" s="1355"/>
      <c r="AS2" s="1355"/>
      <c r="AT2" s="1355"/>
      <c r="AU2" s="1355"/>
      <c r="AV2" s="1355"/>
      <c r="AW2" s="1355"/>
      <c r="AX2" s="1355"/>
      <c r="AY2" s="1355"/>
      <c r="AZ2" s="1355"/>
      <c r="BA2" s="1355"/>
      <c r="BB2" s="1355"/>
      <c r="BC2" s="1355"/>
      <c r="BD2" s="1355"/>
      <c r="BE2" s="1355"/>
      <c r="BF2" s="1355"/>
      <c r="BG2" s="1355"/>
      <c r="BH2" s="1355"/>
      <c r="BI2" s="1355"/>
      <c r="BJ2" s="1355"/>
      <c r="BK2" s="1355"/>
      <c r="BL2" s="1355"/>
      <c r="BM2" s="1355"/>
      <c r="BN2" s="1355"/>
      <c r="BO2" s="1355"/>
      <c r="BP2" s="1355"/>
      <c r="BQ2" s="1355"/>
      <c r="BR2" s="1355"/>
      <c r="BS2" s="1355"/>
      <c r="BT2" s="1355"/>
      <c r="BU2" s="1355"/>
      <c r="BV2" s="1355"/>
      <c r="BW2" s="1355"/>
      <c r="BX2" s="1355"/>
      <c r="BY2" s="1355"/>
      <c r="BZ2" s="1355"/>
      <c r="CA2" s="1355"/>
      <c r="CB2" s="1355"/>
      <c r="CC2" s="1355"/>
      <c r="CD2" s="1355"/>
      <c r="CE2" s="1355"/>
      <c r="CF2" s="1355"/>
      <c r="CG2" s="1355"/>
      <c r="CH2" s="1355"/>
      <c r="CI2" s="1355"/>
      <c r="CR2" s="1356" t="s">
        <v>422</v>
      </c>
      <c r="CS2" s="1356"/>
      <c r="CT2" s="1356"/>
      <c r="CU2" s="1356"/>
      <c r="CV2" s="1356"/>
      <c r="CW2" s="1356"/>
      <c r="CX2" s="1356"/>
    </row>
    <row r="3" spans="2:102" ht="8.5" customHeight="1" thickBot="1">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5"/>
      <c r="AJ3" s="1355"/>
      <c r="AK3" s="1355"/>
      <c r="AL3" s="1355"/>
      <c r="AM3" s="1355"/>
      <c r="AN3" s="1355"/>
      <c r="AO3" s="1355"/>
      <c r="AP3" s="1355"/>
      <c r="AQ3" s="1355"/>
      <c r="AR3" s="1355"/>
      <c r="AS3" s="1355"/>
      <c r="AT3" s="1355"/>
      <c r="AU3" s="1355"/>
      <c r="AV3" s="1355"/>
      <c r="AW3" s="1355"/>
      <c r="AX3" s="1355"/>
      <c r="AY3" s="1355"/>
      <c r="AZ3" s="1355"/>
      <c r="BA3" s="1355"/>
      <c r="BB3" s="1355"/>
      <c r="BC3" s="1355"/>
      <c r="BD3" s="1355"/>
      <c r="BE3" s="1355"/>
      <c r="BF3" s="1355"/>
      <c r="BG3" s="1355"/>
      <c r="BH3" s="1355"/>
      <c r="BI3" s="1355"/>
      <c r="BJ3" s="1355"/>
      <c r="BK3" s="1355"/>
      <c r="BL3" s="1355"/>
      <c r="BM3" s="1355"/>
      <c r="BN3" s="1355"/>
      <c r="BO3" s="1355"/>
      <c r="BP3" s="1355"/>
      <c r="BQ3" s="1355"/>
      <c r="BR3" s="1355"/>
      <c r="BS3" s="1355"/>
      <c r="BT3" s="1355"/>
      <c r="BU3" s="1355"/>
      <c r="BV3" s="1355"/>
      <c r="BW3" s="1355"/>
      <c r="BX3" s="1355"/>
      <c r="BY3" s="1355"/>
      <c r="BZ3" s="1355"/>
      <c r="CA3" s="1355"/>
      <c r="CB3" s="1355"/>
      <c r="CC3" s="1355"/>
      <c r="CD3" s="1355"/>
      <c r="CE3" s="1355"/>
      <c r="CF3" s="1355"/>
      <c r="CG3" s="1355"/>
      <c r="CH3" s="1355"/>
      <c r="CI3" s="1355"/>
      <c r="CR3" s="1356"/>
      <c r="CS3" s="1356"/>
      <c r="CT3" s="1356"/>
      <c r="CU3" s="1356"/>
      <c r="CV3" s="1356"/>
      <c r="CW3" s="1356"/>
      <c r="CX3" s="1356"/>
    </row>
    <row r="4" spans="2:102" ht="8.5" customHeight="1" thickBot="1">
      <c r="B4" s="1357" t="s">
        <v>423</v>
      </c>
      <c r="C4" s="1357"/>
      <c r="D4" s="1357"/>
      <c r="E4" s="1357"/>
      <c r="F4" s="1357"/>
      <c r="G4" s="1357"/>
      <c r="H4" s="1357"/>
      <c r="I4" s="1357"/>
      <c r="J4" s="1358" t="s">
        <v>424</v>
      </c>
      <c r="K4" s="1359"/>
      <c r="L4" s="1359"/>
      <c r="M4" s="1359"/>
      <c r="N4" s="1359"/>
      <c r="O4" s="1359"/>
      <c r="P4" s="1359"/>
      <c r="Q4" s="1359"/>
      <c r="R4" s="1359"/>
      <c r="S4" s="1360"/>
      <c r="T4" s="1360"/>
      <c r="U4" s="1360"/>
      <c r="V4" s="1360"/>
      <c r="W4" s="1360"/>
      <c r="X4" s="1360"/>
      <c r="Y4" s="1360"/>
      <c r="Z4" s="1360"/>
      <c r="AA4" s="1360"/>
      <c r="AB4" s="1360"/>
      <c r="AC4" s="1360"/>
      <c r="AD4" s="1360"/>
      <c r="AE4" s="1360"/>
      <c r="AF4" s="1360"/>
      <c r="AG4" s="1360"/>
      <c r="AH4" s="1360"/>
      <c r="AI4" s="1360"/>
      <c r="AJ4" s="1360"/>
      <c r="AK4" s="1360"/>
      <c r="AL4" s="1360"/>
      <c r="AM4" s="1360"/>
      <c r="AN4" s="1360"/>
      <c r="AO4" s="1360"/>
      <c r="AP4" s="1360"/>
      <c r="AQ4" s="1360"/>
      <c r="AR4" s="1360"/>
      <c r="AS4" s="1361" t="s">
        <v>349</v>
      </c>
      <c r="AT4" s="1357"/>
      <c r="AU4" s="1357"/>
      <c r="AV4" s="1357"/>
      <c r="AW4" s="1357"/>
      <c r="AX4" s="1357"/>
      <c r="AY4" s="1357"/>
      <c r="AZ4" s="1362"/>
      <c r="BA4" s="1362"/>
      <c r="BB4" s="1362"/>
      <c r="BC4" s="1362"/>
      <c r="BD4" s="1362"/>
      <c r="BE4" s="1362"/>
      <c r="BF4" s="1362"/>
      <c r="BG4" s="1362"/>
      <c r="BH4" s="1362"/>
      <c r="BI4" s="1362"/>
      <c r="BJ4" s="1362"/>
      <c r="BK4" s="1362"/>
      <c r="BL4" s="1362"/>
      <c r="BM4" s="1362"/>
      <c r="BN4" s="1362"/>
      <c r="BO4" s="1362"/>
      <c r="BP4" s="1362"/>
      <c r="BQ4" s="1362"/>
      <c r="BR4" s="1362"/>
      <c r="BS4" s="1362"/>
      <c r="BT4" s="1362"/>
      <c r="BU4" s="1362"/>
      <c r="BV4" s="1362"/>
      <c r="BW4" s="1362"/>
      <c r="CR4" s="1363" t="s">
        <v>425</v>
      </c>
      <c r="CS4" s="1363"/>
      <c r="CT4" s="1363"/>
      <c r="CU4" s="1363"/>
      <c r="CV4" s="1363"/>
      <c r="CW4" s="1363"/>
      <c r="CX4" s="1363"/>
    </row>
    <row r="5" spans="2:102" ht="8.5" customHeight="1" thickBot="1">
      <c r="B5" s="1357"/>
      <c r="C5" s="1357"/>
      <c r="D5" s="1357"/>
      <c r="E5" s="1357"/>
      <c r="F5" s="1357"/>
      <c r="G5" s="1357"/>
      <c r="H5" s="1357"/>
      <c r="I5" s="1357"/>
      <c r="J5" s="1359"/>
      <c r="K5" s="1359"/>
      <c r="L5" s="1359"/>
      <c r="M5" s="1359"/>
      <c r="N5" s="1359"/>
      <c r="O5" s="1359"/>
      <c r="P5" s="1359"/>
      <c r="Q5" s="1359"/>
      <c r="R5" s="1359"/>
      <c r="S5" s="1360"/>
      <c r="T5" s="1360"/>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57"/>
      <c r="AT5" s="1357"/>
      <c r="AU5" s="1357"/>
      <c r="AV5" s="1357"/>
      <c r="AW5" s="1357"/>
      <c r="AX5" s="1357"/>
      <c r="AY5" s="1357"/>
      <c r="AZ5" s="1362"/>
      <c r="BA5" s="1362"/>
      <c r="BB5" s="1362"/>
      <c r="BC5" s="1362"/>
      <c r="BD5" s="1362"/>
      <c r="BE5" s="1362"/>
      <c r="BF5" s="1362"/>
      <c r="BG5" s="1362"/>
      <c r="BH5" s="1362"/>
      <c r="BI5" s="1362"/>
      <c r="BJ5" s="1362"/>
      <c r="BK5" s="1362"/>
      <c r="BL5" s="1362"/>
      <c r="BM5" s="1362"/>
      <c r="BN5" s="1362"/>
      <c r="BO5" s="1362"/>
      <c r="BP5" s="1362"/>
      <c r="BQ5" s="1362"/>
      <c r="BR5" s="1362"/>
      <c r="BS5" s="1362"/>
      <c r="BT5" s="1362"/>
      <c r="BU5" s="1362"/>
      <c r="BV5" s="1362"/>
      <c r="BW5" s="1362"/>
      <c r="CR5" s="1363"/>
      <c r="CS5" s="1363"/>
      <c r="CT5" s="1363"/>
      <c r="CU5" s="1363"/>
      <c r="CV5" s="1363"/>
      <c r="CW5" s="1363"/>
      <c r="CX5" s="1363"/>
    </row>
    <row r="6" spans="2:102" ht="8.5" customHeight="1" thickBot="1">
      <c r="B6" s="1357"/>
      <c r="C6" s="1357"/>
      <c r="D6" s="1357"/>
      <c r="E6" s="1357"/>
      <c r="F6" s="1357"/>
      <c r="G6" s="1357"/>
      <c r="H6" s="1357"/>
      <c r="I6" s="1357"/>
      <c r="J6" s="1359"/>
      <c r="K6" s="1359"/>
      <c r="L6" s="1359"/>
      <c r="M6" s="1359"/>
      <c r="N6" s="1359"/>
      <c r="O6" s="1359"/>
      <c r="P6" s="1359"/>
      <c r="Q6" s="1359"/>
      <c r="R6" s="1359"/>
      <c r="S6" s="1360"/>
      <c r="T6" s="1360"/>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57"/>
      <c r="AT6" s="1357"/>
      <c r="AU6" s="1357"/>
      <c r="AV6" s="1357"/>
      <c r="AW6" s="1357"/>
      <c r="AX6" s="1357"/>
      <c r="AY6" s="1357"/>
      <c r="AZ6" s="1364"/>
      <c r="BA6" s="1364"/>
      <c r="BB6" s="1364"/>
      <c r="BC6" s="1364"/>
      <c r="BD6" s="1364"/>
      <c r="BE6" s="1364"/>
      <c r="BF6" s="1364"/>
      <c r="BG6" s="1364"/>
      <c r="BH6" s="1364"/>
      <c r="BI6" s="1364"/>
      <c r="BJ6" s="1364"/>
      <c r="BK6" s="1364"/>
      <c r="BL6" s="1364"/>
      <c r="BM6" s="1364"/>
      <c r="BN6" s="1364"/>
      <c r="BO6" s="1364"/>
      <c r="BP6" s="1364"/>
      <c r="BQ6" s="1364"/>
      <c r="BR6" s="1364"/>
      <c r="BS6" s="1364"/>
      <c r="BT6" s="1364"/>
      <c r="BU6" s="1364"/>
      <c r="BV6" s="1365"/>
      <c r="BW6" s="1365"/>
      <c r="CR6" s="213" t="s">
        <v>111</v>
      </c>
      <c r="CS6" s="211"/>
      <c r="CT6" s="211"/>
      <c r="CU6" s="211"/>
    </row>
    <row r="7" spans="2:102" ht="8.5" customHeight="1" thickBot="1">
      <c r="B7" s="1370"/>
      <c r="C7" s="1370"/>
      <c r="D7" s="1370"/>
      <c r="E7" s="1370"/>
      <c r="F7" s="1370"/>
      <c r="G7" s="1370"/>
      <c r="H7" s="1370"/>
      <c r="I7" s="1370"/>
      <c r="J7" s="1359"/>
      <c r="K7" s="1359"/>
      <c r="L7" s="1359"/>
      <c r="M7" s="1359"/>
      <c r="N7" s="1359"/>
      <c r="O7" s="1359"/>
      <c r="P7" s="1359"/>
      <c r="Q7" s="1359"/>
      <c r="R7" s="1359"/>
      <c r="S7" s="1360"/>
      <c r="T7" s="1360"/>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57"/>
      <c r="AT7" s="1357"/>
      <c r="AU7" s="1357"/>
      <c r="AV7" s="1357"/>
      <c r="AW7" s="1357"/>
      <c r="AX7" s="1357"/>
      <c r="AY7" s="1357"/>
      <c r="AZ7" s="1364"/>
      <c r="BA7" s="1364"/>
      <c r="BB7" s="1364"/>
      <c r="BC7" s="1364"/>
      <c r="BD7" s="1364"/>
      <c r="BE7" s="1364"/>
      <c r="BF7" s="1364"/>
      <c r="BG7" s="1364"/>
      <c r="BH7" s="1364"/>
      <c r="BI7" s="1364"/>
      <c r="BJ7" s="1364"/>
      <c r="BK7" s="1364"/>
      <c r="BL7" s="1364"/>
      <c r="BM7" s="1364"/>
      <c r="BN7" s="1364"/>
      <c r="BO7" s="1364"/>
      <c r="BP7" s="1364"/>
      <c r="BQ7" s="1364"/>
      <c r="BR7" s="1364"/>
      <c r="BS7" s="1364"/>
      <c r="BT7" s="1364"/>
      <c r="BU7" s="1364"/>
      <c r="BV7" s="1365"/>
      <c r="BW7" s="1365"/>
      <c r="CR7" s="211" t="s">
        <v>113</v>
      </c>
      <c r="CS7" s="211"/>
      <c r="CT7" s="211"/>
      <c r="CU7" s="211"/>
    </row>
    <row r="8" spans="2:102" ht="8.5" customHeight="1" thickBot="1">
      <c r="B8" s="1370"/>
      <c r="C8" s="1370"/>
      <c r="D8" s="1370"/>
      <c r="E8" s="1370"/>
      <c r="F8" s="1370"/>
      <c r="G8" s="1370"/>
      <c r="H8" s="1370"/>
      <c r="I8" s="1370"/>
      <c r="J8" s="1371" t="s">
        <v>426</v>
      </c>
      <c r="K8" s="1372"/>
      <c r="L8" s="1372"/>
      <c r="M8" s="1372"/>
      <c r="N8" s="1372"/>
      <c r="O8" s="1372"/>
      <c r="P8" s="1372"/>
      <c r="Q8" s="1372"/>
      <c r="R8" s="1372"/>
      <c r="S8" s="1373" t="s">
        <v>427</v>
      </c>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57"/>
      <c r="AT8" s="1357"/>
      <c r="AU8" s="1357"/>
      <c r="AV8" s="1357"/>
      <c r="AW8" s="1357"/>
      <c r="AX8" s="1357"/>
      <c r="AY8" s="1357"/>
      <c r="AZ8" s="1364"/>
      <c r="BA8" s="1364"/>
      <c r="BB8" s="1364"/>
      <c r="BC8" s="1364"/>
      <c r="BD8" s="1364"/>
      <c r="BE8" s="1364"/>
      <c r="BF8" s="1364"/>
      <c r="BG8" s="1364"/>
      <c r="BH8" s="1364"/>
      <c r="BI8" s="1364"/>
      <c r="BJ8" s="1364"/>
      <c r="BK8" s="1364"/>
      <c r="BL8" s="1364"/>
      <c r="BM8" s="1364"/>
      <c r="BN8" s="1364"/>
      <c r="BO8" s="1364"/>
      <c r="BP8" s="1364"/>
      <c r="BQ8" s="1364"/>
      <c r="BR8" s="1364"/>
      <c r="BS8" s="1364"/>
      <c r="BT8" s="1364"/>
      <c r="BU8" s="1364"/>
      <c r="BV8" s="1365"/>
      <c r="BW8" s="1365"/>
      <c r="CR8" s="213" t="s">
        <v>116</v>
      </c>
      <c r="CS8" s="211"/>
      <c r="CT8" s="211"/>
      <c r="CU8" s="211"/>
    </row>
    <row r="9" spans="2:102" ht="8.5" customHeight="1">
      <c r="B9" s="1370"/>
      <c r="C9" s="1370"/>
      <c r="D9" s="1370"/>
      <c r="E9" s="1370"/>
      <c r="F9" s="1370"/>
      <c r="G9" s="1370"/>
      <c r="H9" s="1370"/>
      <c r="I9" s="1370"/>
      <c r="J9" s="1372"/>
      <c r="K9" s="1372"/>
      <c r="L9" s="1372"/>
      <c r="M9" s="1372"/>
      <c r="N9" s="1372"/>
      <c r="O9" s="1372"/>
      <c r="P9" s="1372"/>
      <c r="Q9" s="1372"/>
      <c r="R9" s="1372"/>
      <c r="S9" s="1374"/>
      <c r="T9" s="1374"/>
      <c r="U9" s="1368"/>
      <c r="V9" s="1368"/>
      <c r="W9" s="1366"/>
      <c r="X9" s="1366"/>
      <c r="Y9" s="1366"/>
      <c r="Z9" s="1366"/>
      <c r="AA9" s="1367"/>
      <c r="AB9" s="1367"/>
      <c r="AC9" s="1368"/>
      <c r="AD9" s="1368"/>
      <c r="AE9" s="1366"/>
      <c r="AF9" s="1366"/>
      <c r="AG9" s="1366"/>
      <c r="AH9" s="1366"/>
      <c r="AI9" s="1367"/>
      <c r="AJ9" s="1367"/>
      <c r="AK9" s="1368"/>
      <c r="AL9" s="1368"/>
      <c r="AM9" s="1366"/>
      <c r="AN9" s="1366"/>
      <c r="AO9" s="1366"/>
      <c r="AP9" s="1366"/>
      <c r="AQ9" s="1369"/>
      <c r="AR9" s="1369"/>
      <c r="AS9" s="1357"/>
      <c r="AT9" s="1357"/>
      <c r="AU9" s="1357"/>
      <c r="AV9" s="1357"/>
      <c r="AW9" s="1357"/>
      <c r="AX9" s="1357"/>
      <c r="AY9" s="1357"/>
      <c r="AZ9" s="1364"/>
      <c r="BA9" s="1364"/>
      <c r="BB9" s="1364"/>
      <c r="BC9" s="1364"/>
      <c r="BD9" s="1364"/>
      <c r="BE9" s="1364"/>
      <c r="BF9" s="1364"/>
      <c r="BG9" s="1364"/>
      <c r="BH9" s="1364"/>
      <c r="BI9" s="1364"/>
      <c r="BJ9" s="1364"/>
      <c r="BK9" s="1364"/>
      <c r="BL9" s="1364"/>
      <c r="BM9" s="1364"/>
      <c r="BN9" s="1364"/>
      <c r="BO9" s="1364"/>
      <c r="BP9" s="1364"/>
      <c r="BQ9" s="1364"/>
      <c r="BR9" s="1364"/>
      <c r="BS9" s="1364"/>
      <c r="BT9" s="1364"/>
      <c r="BU9" s="1364"/>
      <c r="BV9" s="1365"/>
      <c r="BW9" s="1365"/>
      <c r="CR9" s="211" t="s">
        <v>10</v>
      </c>
      <c r="CS9" s="211"/>
      <c r="CT9" s="211"/>
      <c r="CU9" s="211"/>
    </row>
    <row r="10" spans="2:102" ht="8.5" customHeight="1" thickBot="1">
      <c r="B10" s="1370"/>
      <c r="C10" s="1370"/>
      <c r="D10" s="1370"/>
      <c r="E10" s="1370"/>
      <c r="F10" s="1370"/>
      <c r="G10" s="1370"/>
      <c r="H10" s="1370"/>
      <c r="I10" s="1370"/>
      <c r="J10" s="1372"/>
      <c r="K10" s="1372"/>
      <c r="L10" s="1372"/>
      <c r="M10" s="1372"/>
      <c r="N10" s="1372"/>
      <c r="O10" s="1372"/>
      <c r="P10" s="1372"/>
      <c r="Q10" s="1372"/>
      <c r="R10" s="1372"/>
      <c r="S10" s="1376"/>
      <c r="T10" s="1376"/>
      <c r="U10" s="1389"/>
      <c r="V10" s="1389"/>
      <c r="W10" s="1375"/>
      <c r="X10" s="1375"/>
      <c r="Y10" s="1375"/>
      <c r="Z10" s="1375"/>
      <c r="AA10" s="1388"/>
      <c r="AB10" s="1388"/>
      <c r="AC10" s="1389"/>
      <c r="AD10" s="1389"/>
      <c r="AE10" s="1375"/>
      <c r="AF10" s="1375"/>
      <c r="AG10" s="1375"/>
      <c r="AH10" s="1375"/>
      <c r="AI10" s="1388"/>
      <c r="AJ10" s="1388"/>
      <c r="AK10" s="1389"/>
      <c r="AL10" s="1389"/>
      <c r="AM10" s="1375"/>
      <c r="AN10" s="1375"/>
      <c r="AO10" s="1375"/>
      <c r="AP10" s="1375"/>
      <c r="AQ10" s="1390"/>
      <c r="AR10" s="1390"/>
      <c r="AS10" s="1391" t="s">
        <v>364</v>
      </c>
      <c r="AT10" s="1392"/>
      <c r="AU10" s="1392"/>
      <c r="AV10" s="1392"/>
      <c r="AW10" s="1392"/>
      <c r="AX10" s="1392"/>
      <c r="AY10" s="1392"/>
      <c r="AZ10" s="1393"/>
      <c r="BA10" s="1393"/>
      <c r="BB10" s="1393"/>
      <c r="BC10" s="1393"/>
      <c r="BD10" s="1393"/>
      <c r="BE10" s="1393"/>
      <c r="BF10" s="1393"/>
      <c r="BG10" s="1393"/>
      <c r="BH10" s="1393"/>
      <c r="BI10" s="1393"/>
      <c r="BJ10" s="1393"/>
      <c r="BK10" s="1393"/>
      <c r="BL10" s="1393"/>
      <c r="BM10" s="1393"/>
      <c r="BN10" s="1393"/>
      <c r="BO10" s="1393"/>
      <c r="BP10" s="1393"/>
      <c r="BQ10" s="1393"/>
      <c r="BR10" s="1393"/>
      <c r="BS10" s="1393"/>
      <c r="BT10" s="1393"/>
      <c r="BU10" s="1393"/>
      <c r="BV10" s="1393"/>
      <c r="BW10" s="1393"/>
      <c r="CR10" s="213" t="s">
        <v>18</v>
      </c>
      <c r="CS10" s="211"/>
      <c r="CT10" s="211"/>
      <c r="CU10" s="211"/>
    </row>
    <row r="11" spans="2:102" ht="8.5" customHeight="1" thickBot="1">
      <c r="B11" s="1370"/>
      <c r="C11" s="1370"/>
      <c r="D11" s="1370"/>
      <c r="E11" s="1370"/>
      <c r="F11" s="1370"/>
      <c r="G11" s="1370"/>
      <c r="H11" s="1370"/>
      <c r="I11" s="1370"/>
      <c r="J11" s="1372"/>
      <c r="K11" s="1372"/>
      <c r="L11" s="1372"/>
      <c r="M11" s="1372"/>
      <c r="N11" s="1372"/>
      <c r="O11" s="1372"/>
      <c r="P11" s="1372"/>
      <c r="Q11" s="1372"/>
      <c r="R11" s="1372"/>
      <c r="S11" s="1376"/>
      <c r="T11" s="1376"/>
      <c r="U11" s="1389"/>
      <c r="V11" s="1389"/>
      <c r="W11" s="1375"/>
      <c r="X11" s="1375"/>
      <c r="Y11" s="1375"/>
      <c r="Z11" s="1375"/>
      <c r="AA11" s="1388"/>
      <c r="AB11" s="1388"/>
      <c r="AC11" s="1389"/>
      <c r="AD11" s="1389"/>
      <c r="AE11" s="1375"/>
      <c r="AF11" s="1375"/>
      <c r="AG11" s="1375"/>
      <c r="AH11" s="1375"/>
      <c r="AI11" s="1388"/>
      <c r="AJ11" s="1388"/>
      <c r="AK11" s="1389"/>
      <c r="AL11" s="1389"/>
      <c r="AM11" s="1375"/>
      <c r="AN11" s="1375"/>
      <c r="AO11" s="1375"/>
      <c r="AP11" s="1375"/>
      <c r="AQ11" s="1390"/>
      <c r="AR11" s="1390"/>
      <c r="AS11" s="1392"/>
      <c r="AT11" s="1392"/>
      <c r="AU11" s="1392"/>
      <c r="AV11" s="1392"/>
      <c r="AW11" s="1392"/>
      <c r="AX11" s="1392"/>
      <c r="AY11" s="1392"/>
      <c r="AZ11" s="1393"/>
      <c r="BA11" s="1393"/>
      <c r="BB11" s="1393"/>
      <c r="BC11" s="1393"/>
      <c r="BD11" s="1393"/>
      <c r="BE11" s="1393"/>
      <c r="BF11" s="1393"/>
      <c r="BG11" s="1393"/>
      <c r="BH11" s="1393"/>
      <c r="BI11" s="1393"/>
      <c r="BJ11" s="1393"/>
      <c r="BK11" s="1393"/>
      <c r="BL11" s="1393"/>
      <c r="BM11" s="1393"/>
      <c r="BN11" s="1393"/>
      <c r="BO11" s="1393"/>
      <c r="BP11" s="1393"/>
      <c r="BQ11" s="1393"/>
      <c r="BR11" s="1393"/>
      <c r="BS11" s="1393"/>
      <c r="BT11" s="1393"/>
      <c r="BU11" s="1393"/>
      <c r="BV11" s="1393"/>
      <c r="BW11" s="1393"/>
      <c r="CR11" s="211"/>
      <c r="CS11" s="211"/>
      <c r="CT11" s="211"/>
      <c r="CU11" s="211"/>
    </row>
    <row r="12" spans="2:102" ht="8.5" customHeight="1" thickBot="1">
      <c r="B12" s="1394" t="s">
        <v>428</v>
      </c>
      <c r="C12" s="1394"/>
      <c r="D12" s="1394"/>
      <c r="E12" s="1394"/>
      <c r="F12" s="1394"/>
      <c r="G12" s="1394"/>
      <c r="H12" s="1394"/>
      <c r="I12" s="1394"/>
      <c r="J12" s="1395" t="s">
        <v>363</v>
      </c>
      <c r="K12" s="1396"/>
      <c r="L12" s="1396"/>
      <c r="M12" s="1396"/>
      <c r="N12" s="1396"/>
      <c r="O12" s="1396"/>
      <c r="P12" s="1396"/>
      <c r="Q12" s="1396"/>
      <c r="R12" s="1396"/>
      <c r="S12" s="1393"/>
      <c r="T12" s="1393"/>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2"/>
      <c r="AT12" s="1392"/>
      <c r="AU12" s="1392"/>
      <c r="AV12" s="1392"/>
      <c r="AW12" s="1392"/>
      <c r="AX12" s="1392"/>
      <c r="AY12" s="1392"/>
      <c r="AZ12" s="1393"/>
      <c r="BA12" s="1393"/>
      <c r="BB12" s="1393"/>
      <c r="BC12" s="1393"/>
      <c r="BD12" s="1393"/>
      <c r="BE12" s="1393"/>
      <c r="BF12" s="1393"/>
      <c r="BG12" s="1393"/>
      <c r="BH12" s="1393"/>
      <c r="BI12" s="1393"/>
      <c r="BJ12" s="1393"/>
      <c r="BK12" s="1393"/>
      <c r="BL12" s="1393"/>
      <c r="BM12" s="1393"/>
      <c r="BN12" s="1393"/>
      <c r="BO12" s="1393"/>
      <c r="BP12" s="1393"/>
      <c r="BQ12" s="1393"/>
      <c r="BR12" s="1393"/>
      <c r="BS12" s="1393"/>
      <c r="BT12" s="1393"/>
      <c r="BU12" s="1393"/>
      <c r="BV12" s="1393"/>
      <c r="BW12" s="1393"/>
      <c r="CR12" s="213" t="s">
        <v>429</v>
      </c>
      <c r="CS12" s="211"/>
      <c r="CT12" s="211"/>
      <c r="CU12" s="211"/>
    </row>
    <row r="13" spans="2:102" ht="8.5" customHeight="1" thickBot="1">
      <c r="B13" s="1394"/>
      <c r="C13" s="1394"/>
      <c r="D13" s="1394"/>
      <c r="E13" s="1394"/>
      <c r="F13" s="1394"/>
      <c r="G13" s="1394"/>
      <c r="H13" s="1394"/>
      <c r="I13" s="1394"/>
      <c r="J13" s="1396"/>
      <c r="K13" s="1396"/>
      <c r="L13" s="1396"/>
      <c r="M13" s="1396"/>
      <c r="N13" s="1396"/>
      <c r="O13" s="1396"/>
      <c r="P13" s="1396"/>
      <c r="Q13" s="1396"/>
      <c r="R13" s="1396"/>
      <c r="S13" s="1393"/>
      <c r="T13" s="1393"/>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2"/>
      <c r="AT13" s="1392"/>
      <c r="AU13" s="1392"/>
      <c r="AV13" s="1392"/>
      <c r="AW13" s="1392"/>
      <c r="AX13" s="1392"/>
      <c r="AY13" s="1392"/>
      <c r="AZ13" s="1393"/>
      <c r="BA13" s="1393"/>
      <c r="BB13" s="1393"/>
      <c r="BC13" s="1393"/>
      <c r="BD13" s="1393"/>
      <c r="BE13" s="1393"/>
      <c r="BF13" s="1393"/>
      <c r="BG13" s="1393"/>
      <c r="BH13" s="1393"/>
      <c r="BI13" s="1393"/>
      <c r="BJ13" s="1393"/>
      <c r="BK13" s="1393"/>
      <c r="BL13" s="1393"/>
      <c r="BM13" s="1393"/>
      <c r="BN13" s="1393"/>
      <c r="BO13" s="1393"/>
      <c r="BP13" s="1393"/>
      <c r="BQ13" s="1393"/>
      <c r="BR13" s="1393"/>
      <c r="BS13" s="1393"/>
      <c r="BT13" s="1393"/>
      <c r="BU13" s="1393"/>
      <c r="BV13" s="1393"/>
      <c r="BW13" s="1393"/>
      <c r="CR13" s="211">
        <v>3</v>
      </c>
      <c r="CS13" s="211"/>
      <c r="CT13" s="211"/>
      <c r="CU13" s="211"/>
    </row>
    <row r="14" spans="2:102" ht="8.5" customHeight="1" thickBot="1">
      <c r="B14" s="1394"/>
      <c r="C14" s="1394"/>
      <c r="D14" s="1394"/>
      <c r="E14" s="1394"/>
      <c r="F14" s="1394"/>
      <c r="G14" s="1394"/>
      <c r="H14" s="1394"/>
      <c r="I14" s="1394"/>
      <c r="J14" s="1396"/>
      <c r="K14" s="1396"/>
      <c r="L14" s="1396"/>
      <c r="M14" s="1396"/>
      <c r="N14" s="1396"/>
      <c r="O14" s="1396"/>
      <c r="P14" s="1396"/>
      <c r="Q14" s="1396"/>
      <c r="R14" s="1396"/>
      <c r="S14" s="1393"/>
      <c r="T14" s="1393"/>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2"/>
      <c r="AT14" s="1392"/>
      <c r="AU14" s="1392"/>
      <c r="AV14" s="1392"/>
      <c r="AW14" s="1392"/>
      <c r="AX14" s="1392"/>
      <c r="AY14" s="1392"/>
      <c r="AZ14" s="1393"/>
      <c r="BA14" s="1393"/>
      <c r="BB14" s="1393"/>
      <c r="BC14" s="1393"/>
      <c r="BD14" s="1393"/>
      <c r="BE14" s="1393"/>
      <c r="BF14" s="1393"/>
      <c r="BG14" s="1393"/>
      <c r="BH14" s="1393"/>
      <c r="BI14" s="1393"/>
      <c r="BJ14" s="1393"/>
      <c r="BK14" s="1393"/>
      <c r="BL14" s="1393"/>
      <c r="BM14" s="1393"/>
      <c r="BN14" s="1393"/>
      <c r="BO14" s="1393"/>
      <c r="BP14" s="1393"/>
      <c r="BQ14" s="1393"/>
      <c r="BR14" s="1393"/>
      <c r="BS14" s="1393"/>
      <c r="BT14" s="1393"/>
      <c r="BU14" s="1393"/>
      <c r="BV14" s="1393"/>
      <c r="BW14" s="1393"/>
      <c r="CR14" s="213"/>
      <c r="CS14" s="211"/>
      <c r="CT14" s="211"/>
      <c r="CU14" s="211"/>
    </row>
    <row r="15" spans="2:102" ht="8.5" customHeight="1">
      <c r="B15" s="214"/>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W15" s="212"/>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R15" s="211"/>
      <c r="CS15" s="211"/>
      <c r="CT15" s="211"/>
      <c r="CU15" s="211"/>
    </row>
    <row r="16" spans="2:102" ht="8.5" customHeight="1">
      <c r="B16" s="1385" t="s">
        <v>430</v>
      </c>
      <c r="C16" s="1385"/>
      <c r="D16" s="1385"/>
      <c r="E16" s="1385"/>
      <c r="F16" s="1385"/>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215"/>
      <c r="AJ16" s="1380" t="s">
        <v>431</v>
      </c>
      <c r="AK16" s="1380"/>
      <c r="AL16" s="1380"/>
      <c r="AM16" s="1380"/>
      <c r="AN16" s="1380"/>
      <c r="AO16" s="1380"/>
      <c r="AP16" s="1380"/>
      <c r="AQ16" s="1380"/>
      <c r="AR16" s="1380"/>
      <c r="AS16" s="1380"/>
      <c r="AT16" s="1380"/>
      <c r="AU16" s="1380"/>
      <c r="AV16" s="1380"/>
      <c r="AW16" s="1380"/>
      <c r="AX16" s="1380"/>
      <c r="AY16" s="1380"/>
      <c r="AZ16" s="1380"/>
      <c r="BA16" s="1380"/>
      <c r="BB16" s="1380"/>
      <c r="BC16" s="1380"/>
      <c r="BD16" s="1380"/>
      <c r="BE16" s="1380"/>
      <c r="BF16" s="1380"/>
      <c r="BG16" s="1380"/>
      <c r="BH16" s="1380"/>
      <c r="BI16" s="1380"/>
      <c r="BJ16" s="1380"/>
      <c r="BK16" s="1380"/>
      <c r="BL16" s="1380"/>
      <c r="BM16" s="1380"/>
      <c r="BN16" s="1380"/>
      <c r="BO16" s="1380"/>
      <c r="BP16" s="1380"/>
      <c r="BQ16" s="1380"/>
      <c r="BR16" s="1380"/>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R16" s="1397"/>
      <c r="CS16" s="1397"/>
      <c r="CT16" s="1397"/>
      <c r="CU16" s="1397"/>
      <c r="CV16" s="1397"/>
      <c r="CW16" s="1397"/>
      <c r="CX16" s="1397"/>
    </row>
    <row r="17" spans="2:102" ht="8.5" customHeight="1" thickBot="1">
      <c r="B17" s="1385"/>
      <c r="C17" s="1385"/>
      <c r="D17" s="1385"/>
      <c r="E17" s="1385"/>
      <c r="F17" s="1385"/>
      <c r="G17" s="1385"/>
      <c r="H17" s="1385"/>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215"/>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D17" s="1380"/>
      <c r="BE17" s="1380"/>
      <c r="BF17" s="1380"/>
      <c r="BG17" s="1380"/>
      <c r="BH17" s="1380"/>
      <c r="BI17" s="1380"/>
      <c r="BJ17" s="1380"/>
      <c r="BK17" s="1380"/>
      <c r="BL17" s="1380"/>
      <c r="BM17" s="1380"/>
      <c r="BN17" s="1380"/>
      <c r="BO17" s="1380"/>
      <c r="BP17" s="1380"/>
      <c r="BQ17" s="1380"/>
      <c r="BR17" s="1380"/>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R17" s="1397"/>
      <c r="CS17" s="1397"/>
      <c r="CT17" s="1397"/>
      <c r="CU17" s="1397"/>
      <c r="CV17" s="1397"/>
      <c r="CW17" s="1397"/>
      <c r="CX17" s="1397"/>
    </row>
    <row r="18" spans="2:102" ht="8.5" customHeight="1">
      <c r="B18" s="1377" t="s">
        <v>432</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215"/>
      <c r="AJ18" s="217"/>
      <c r="AK18" s="218"/>
      <c r="AL18" s="218"/>
      <c r="AM18" s="219"/>
      <c r="AN18" s="219"/>
      <c r="AO18" s="219"/>
      <c r="AP18" s="219"/>
      <c r="AQ18" s="219"/>
      <c r="AR18" s="219"/>
      <c r="AS18" s="219"/>
      <c r="AT18" s="219"/>
      <c r="AU18" s="220"/>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2"/>
      <c r="CP18" s="216"/>
      <c r="CR18" s="1397"/>
      <c r="CS18" s="1397"/>
      <c r="CT18" s="1397"/>
      <c r="CU18" s="1397"/>
      <c r="CV18" s="1397"/>
      <c r="CW18" s="1397"/>
      <c r="CX18" s="1397"/>
    </row>
    <row r="19" spans="2:102" ht="8.5" customHeight="1">
      <c r="B19" s="1377"/>
      <c r="C19" s="1377"/>
      <c r="D19" s="1377"/>
      <c r="E19" s="1377"/>
      <c r="F19" s="1377"/>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215"/>
      <c r="AJ19" s="223"/>
      <c r="AK19" s="1398" t="s">
        <v>433</v>
      </c>
      <c r="AL19" s="1398"/>
      <c r="AM19" s="1398"/>
      <c r="AN19" s="1398"/>
      <c r="AO19" s="1398"/>
      <c r="AP19" s="1398"/>
      <c r="AQ19" s="1398"/>
      <c r="AR19" s="1398"/>
      <c r="AS19" s="1398"/>
      <c r="AT19" s="1398"/>
      <c r="AU19" s="1398"/>
      <c r="AV19" s="1398"/>
      <c r="AW19" s="1398"/>
      <c r="AX19" s="1398"/>
      <c r="AY19" s="1398"/>
      <c r="AZ19" s="1398"/>
      <c r="BA19" s="1398"/>
      <c r="BB19" s="1398"/>
      <c r="BC19" s="1398"/>
      <c r="BD19" s="1398"/>
      <c r="BE19" s="1398"/>
      <c r="BF19" s="1398"/>
      <c r="BG19" s="1398"/>
      <c r="BH19" s="1398"/>
      <c r="BI19" s="1398"/>
      <c r="BJ19" s="1398"/>
      <c r="BK19" s="1398"/>
      <c r="BL19" s="1398"/>
      <c r="BM19" s="1398"/>
      <c r="BN19" s="1398"/>
      <c r="BO19" s="1398"/>
      <c r="BP19" s="1398"/>
      <c r="BQ19" s="1398"/>
      <c r="BR19" s="1398"/>
      <c r="BS19" s="1398"/>
      <c r="BT19" s="1398"/>
      <c r="BU19" s="1398"/>
      <c r="BV19" s="1398"/>
      <c r="BW19" s="1398"/>
      <c r="BX19" s="1398"/>
      <c r="BY19" s="1398"/>
      <c r="BZ19" s="1398"/>
      <c r="CA19" s="1398"/>
      <c r="CB19" s="1398"/>
      <c r="CC19" s="1398"/>
      <c r="CD19" s="1398"/>
      <c r="CE19" s="1398"/>
      <c r="CF19" s="1398"/>
      <c r="CG19" s="1398"/>
      <c r="CH19" s="1398"/>
      <c r="CI19" s="1398"/>
      <c r="CJ19" s="1398"/>
      <c r="CK19" s="1398"/>
      <c r="CL19" s="1398"/>
      <c r="CM19" s="1398"/>
      <c r="CN19" s="1398"/>
      <c r="CO19" s="224"/>
      <c r="CP19" s="1399" t="s">
        <v>434</v>
      </c>
      <c r="CR19" s="1397"/>
      <c r="CS19" s="1397"/>
      <c r="CT19" s="1397"/>
      <c r="CU19" s="1397"/>
      <c r="CV19" s="1397"/>
      <c r="CW19" s="1397"/>
      <c r="CX19" s="1397"/>
    </row>
    <row r="20" spans="2:102" ht="8.5" customHeight="1">
      <c r="B20" s="1377"/>
      <c r="C20" s="1377"/>
      <c r="D20" s="1377"/>
      <c r="E20" s="1377"/>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215"/>
      <c r="AJ20" s="223"/>
      <c r="AK20" s="1398" t="s">
        <v>435</v>
      </c>
      <c r="AL20" s="1398"/>
      <c r="AM20" s="1398"/>
      <c r="AN20" s="1398"/>
      <c r="AO20" s="1398"/>
      <c r="AP20" s="1398"/>
      <c r="AQ20" s="1398"/>
      <c r="AR20" s="1398"/>
      <c r="AS20" s="1398"/>
      <c r="AT20" s="1398"/>
      <c r="AU20" s="1398"/>
      <c r="AV20" s="1398"/>
      <c r="AW20" s="1398"/>
      <c r="AX20" s="1398"/>
      <c r="AY20" s="1398"/>
      <c r="AZ20" s="1398"/>
      <c r="BA20" s="1398"/>
      <c r="BB20" s="1398"/>
      <c r="BC20" s="1398"/>
      <c r="BD20" s="1398"/>
      <c r="BE20" s="1398"/>
      <c r="BF20" s="1398"/>
      <c r="BG20" s="1398"/>
      <c r="BH20" s="1398"/>
      <c r="BI20" s="1398"/>
      <c r="BJ20" s="1398"/>
      <c r="BK20" s="1398"/>
      <c r="BL20" s="1398"/>
      <c r="BM20" s="1398"/>
      <c r="BN20" s="1398"/>
      <c r="BO20" s="1398"/>
      <c r="BP20" s="1398"/>
      <c r="BQ20" s="1398"/>
      <c r="BR20" s="1398"/>
      <c r="BS20" s="1398"/>
      <c r="BT20" s="1398"/>
      <c r="BU20" s="1398"/>
      <c r="BV20" s="1398"/>
      <c r="BW20" s="1398"/>
      <c r="BX20" s="1398"/>
      <c r="BY20" s="1398"/>
      <c r="BZ20" s="1398"/>
      <c r="CA20" s="1398"/>
      <c r="CB20" s="1398"/>
      <c r="CC20" s="1398"/>
      <c r="CD20" s="1398"/>
      <c r="CE20" s="1398"/>
      <c r="CF20" s="1398"/>
      <c r="CG20" s="1398"/>
      <c r="CH20" s="1398"/>
      <c r="CI20" s="1398"/>
      <c r="CJ20" s="1398"/>
      <c r="CK20" s="1398"/>
      <c r="CL20" s="1398"/>
      <c r="CM20" s="1398"/>
      <c r="CN20" s="1398"/>
      <c r="CO20" s="224"/>
      <c r="CP20" s="1399"/>
      <c r="CR20" s="1356" t="s">
        <v>436</v>
      </c>
      <c r="CS20" s="1356"/>
      <c r="CT20" s="1356"/>
      <c r="CU20" s="1356"/>
      <c r="CV20" s="1356"/>
      <c r="CW20" s="1356"/>
      <c r="CX20" s="1356"/>
    </row>
    <row r="21" spans="2:102" ht="8.5" customHeight="1">
      <c r="B21" s="1377" t="s">
        <v>437</v>
      </c>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215"/>
      <c r="AJ21" s="223"/>
      <c r="AK21" s="1398" t="s">
        <v>438</v>
      </c>
      <c r="AL21" s="1398"/>
      <c r="AM21" s="1398"/>
      <c r="AN21" s="1398"/>
      <c r="AO21" s="1398"/>
      <c r="AP21" s="1398"/>
      <c r="AQ21" s="1398"/>
      <c r="AR21" s="1398"/>
      <c r="AS21" s="1398"/>
      <c r="AT21" s="1398"/>
      <c r="AU21" s="1398"/>
      <c r="AV21" s="1398"/>
      <c r="AW21" s="1398"/>
      <c r="AX21" s="1398"/>
      <c r="AY21" s="1398"/>
      <c r="AZ21" s="1398"/>
      <c r="BA21" s="1398"/>
      <c r="BB21" s="1398"/>
      <c r="BC21" s="1398"/>
      <c r="BD21" s="1398"/>
      <c r="BE21" s="1398"/>
      <c r="BF21" s="1398"/>
      <c r="BG21" s="1398"/>
      <c r="BH21" s="1398"/>
      <c r="BI21" s="1398"/>
      <c r="BJ21" s="1398"/>
      <c r="BK21" s="1398"/>
      <c r="BL21" s="1398"/>
      <c r="BM21" s="1398"/>
      <c r="BN21" s="1398"/>
      <c r="BO21" s="1398"/>
      <c r="BP21" s="1398"/>
      <c r="BQ21" s="1398"/>
      <c r="BR21" s="1398"/>
      <c r="BS21" s="1398"/>
      <c r="BT21" s="1398"/>
      <c r="BU21" s="1398"/>
      <c r="BV21" s="1398"/>
      <c r="BW21" s="1398"/>
      <c r="BX21" s="1398"/>
      <c r="BY21" s="1398"/>
      <c r="BZ21" s="1398"/>
      <c r="CA21" s="1398"/>
      <c r="CB21" s="1398"/>
      <c r="CC21" s="1398"/>
      <c r="CD21" s="1398"/>
      <c r="CE21" s="1398"/>
      <c r="CF21" s="1398"/>
      <c r="CG21" s="1398"/>
      <c r="CH21" s="1398"/>
      <c r="CI21" s="1398"/>
      <c r="CJ21" s="1398"/>
      <c r="CK21" s="1398"/>
      <c r="CL21" s="1398"/>
      <c r="CM21" s="1398"/>
      <c r="CN21" s="1398"/>
      <c r="CO21" s="224"/>
      <c r="CP21" s="1399"/>
      <c r="CR21" s="1356"/>
      <c r="CS21" s="1356"/>
      <c r="CT21" s="1356"/>
      <c r="CU21" s="1356"/>
      <c r="CV21" s="1356"/>
      <c r="CW21" s="1356"/>
      <c r="CX21" s="1356"/>
    </row>
    <row r="22" spans="2:102" ht="8.5" customHeight="1">
      <c r="B22" s="1377"/>
      <c r="C22" s="1377"/>
      <c r="D22" s="1377"/>
      <c r="E22" s="1377"/>
      <c r="F22" s="1377"/>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215"/>
      <c r="AJ22" s="223"/>
      <c r="AK22" s="1400" t="s">
        <v>439</v>
      </c>
      <c r="AL22" s="1400"/>
      <c r="AM22" s="1400"/>
      <c r="AN22" s="1400"/>
      <c r="AO22" s="1400"/>
      <c r="AP22" s="1400"/>
      <c r="AQ22" s="1400"/>
      <c r="AR22" s="1400"/>
      <c r="AS22" s="1400"/>
      <c r="AT22" s="1400"/>
      <c r="AU22" s="1400"/>
      <c r="AV22" s="1400"/>
      <c r="AW22" s="1400"/>
      <c r="AX22" s="1400"/>
      <c r="AY22" s="1400"/>
      <c r="AZ22" s="1400"/>
      <c r="BA22" s="1400"/>
      <c r="BB22" s="1401" t="s">
        <v>440</v>
      </c>
      <c r="BC22" s="1401"/>
      <c r="BD22" s="1401"/>
      <c r="BE22" s="1401"/>
      <c r="BF22" s="1401"/>
      <c r="BG22" s="1401"/>
      <c r="BH22" s="1401"/>
      <c r="BI22" s="1401"/>
      <c r="BJ22" s="1401"/>
      <c r="BK22" s="1401"/>
      <c r="BL22" s="1401"/>
      <c r="BM22" s="1401"/>
      <c r="BN22" s="1401"/>
      <c r="BO22" s="1401"/>
      <c r="BP22" s="1401"/>
      <c r="BQ22" s="1401"/>
      <c r="BR22" s="1401"/>
      <c r="BS22" s="1401"/>
      <c r="BT22" s="1401"/>
      <c r="BU22" s="1401"/>
      <c r="BV22" s="1401"/>
      <c r="BW22" s="1401"/>
      <c r="BX22" s="1401"/>
      <c r="BY22" s="1401"/>
      <c r="BZ22" s="1401" t="s">
        <v>441</v>
      </c>
      <c r="CA22" s="1401"/>
      <c r="CB22" s="1401"/>
      <c r="CC22" s="1401"/>
      <c r="CD22" s="1401"/>
      <c r="CE22" s="1401"/>
      <c r="CF22" s="1401"/>
      <c r="CG22" s="1401"/>
      <c r="CH22" s="1401"/>
      <c r="CI22" s="1401"/>
      <c r="CJ22" s="1401"/>
      <c r="CK22" s="1401"/>
      <c r="CL22" s="1401"/>
      <c r="CM22" s="1401"/>
      <c r="CN22" s="1401"/>
      <c r="CO22" s="224"/>
      <c r="CP22" s="1399"/>
      <c r="CR22" s="1397"/>
      <c r="CS22" s="1397"/>
      <c r="CT22" s="1397"/>
      <c r="CU22" s="1397"/>
      <c r="CV22" s="1397"/>
      <c r="CW22" s="1397"/>
      <c r="CX22" s="1397"/>
    </row>
    <row r="23" spans="2:102" ht="8.5" customHeight="1">
      <c r="B23" s="1377"/>
      <c r="C23" s="1377"/>
      <c r="D23" s="1377"/>
      <c r="E23" s="1377"/>
      <c r="F23" s="1377"/>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215"/>
      <c r="AJ23" s="223"/>
      <c r="AK23" s="1400"/>
      <c r="AL23" s="1400"/>
      <c r="AM23" s="1400"/>
      <c r="AN23" s="1400"/>
      <c r="AO23" s="1400"/>
      <c r="AP23" s="1400"/>
      <c r="AQ23" s="1400"/>
      <c r="AR23" s="1400"/>
      <c r="AS23" s="1400"/>
      <c r="AT23" s="1400"/>
      <c r="AU23" s="1400"/>
      <c r="AV23" s="1400"/>
      <c r="AW23" s="1400"/>
      <c r="AX23" s="1400"/>
      <c r="AY23" s="1400"/>
      <c r="AZ23" s="1400"/>
      <c r="BA23" s="1400"/>
      <c r="BB23" s="1401"/>
      <c r="BC23" s="1401"/>
      <c r="BD23" s="1401"/>
      <c r="BE23" s="1401"/>
      <c r="BF23" s="1401"/>
      <c r="BG23" s="1401"/>
      <c r="BH23" s="1401"/>
      <c r="BI23" s="1401"/>
      <c r="BJ23" s="1401"/>
      <c r="BK23" s="1401"/>
      <c r="BL23" s="1401"/>
      <c r="BM23" s="1401"/>
      <c r="BN23" s="1401"/>
      <c r="BO23" s="1401"/>
      <c r="BP23" s="1401"/>
      <c r="BQ23" s="1401"/>
      <c r="BR23" s="1401"/>
      <c r="BS23" s="1401"/>
      <c r="BT23" s="1401"/>
      <c r="BU23" s="1401"/>
      <c r="BV23" s="1401"/>
      <c r="BW23" s="1401"/>
      <c r="BX23" s="1401"/>
      <c r="BY23" s="1401"/>
      <c r="BZ23" s="1401"/>
      <c r="CA23" s="1401"/>
      <c r="CB23" s="1401"/>
      <c r="CC23" s="1401"/>
      <c r="CD23" s="1401"/>
      <c r="CE23" s="1401"/>
      <c r="CF23" s="1401"/>
      <c r="CG23" s="1401"/>
      <c r="CH23" s="1401"/>
      <c r="CI23" s="1401"/>
      <c r="CJ23" s="1401"/>
      <c r="CK23" s="1401"/>
      <c r="CL23" s="1401"/>
      <c r="CM23" s="1401"/>
      <c r="CN23" s="1401"/>
      <c r="CO23" s="224"/>
      <c r="CP23" s="1399"/>
      <c r="CR23" s="1397"/>
      <c r="CS23" s="1397"/>
      <c r="CT23" s="1397"/>
      <c r="CU23" s="1397"/>
      <c r="CV23" s="1397"/>
      <c r="CW23" s="1397"/>
      <c r="CX23" s="1397"/>
    </row>
    <row r="24" spans="2:102" ht="8.5" customHeight="1">
      <c r="B24" s="1377"/>
      <c r="C24" s="1377"/>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215"/>
      <c r="AJ24" s="223"/>
      <c r="AK24" s="1400"/>
      <c r="AL24" s="1400"/>
      <c r="AM24" s="1400"/>
      <c r="AN24" s="1400"/>
      <c r="AO24" s="1400"/>
      <c r="AP24" s="1400"/>
      <c r="AQ24" s="1400"/>
      <c r="AR24" s="1400"/>
      <c r="AS24" s="1400"/>
      <c r="AT24" s="1400"/>
      <c r="AU24" s="1400"/>
      <c r="AV24" s="1400"/>
      <c r="AW24" s="1400"/>
      <c r="AX24" s="1400"/>
      <c r="AY24" s="1400"/>
      <c r="AZ24" s="1400"/>
      <c r="BA24" s="1400"/>
      <c r="BB24" s="1387"/>
      <c r="BC24" s="1387"/>
      <c r="BD24" s="1382"/>
      <c r="BE24" s="1382"/>
      <c r="BF24" s="1382"/>
      <c r="BG24" s="1382"/>
      <c r="BH24" s="1386"/>
      <c r="BI24" s="1386"/>
      <c r="BJ24" s="1387"/>
      <c r="BK24" s="1387"/>
      <c r="BL24" s="1382"/>
      <c r="BM24" s="1382"/>
      <c r="BN24" s="1382"/>
      <c r="BO24" s="1382"/>
      <c r="BP24" s="1383"/>
      <c r="BQ24" s="1383"/>
      <c r="BR24" s="1384"/>
      <c r="BS24" s="1384"/>
      <c r="BT24" s="1382"/>
      <c r="BU24" s="1382"/>
      <c r="BV24" s="1382"/>
      <c r="BW24" s="1382"/>
      <c r="BX24" s="1386"/>
      <c r="BY24" s="1386"/>
      <c r="BZ24" s="1409" t="str">
        <f>IF(CR13=1,"明治",IF(CR13=2,"大正",IF(CR13=3,"昭和",IF(CR13=4,"平成",""))))</f>
        <v>昭和</v>
      </c>
      <c r="CA24" s="1409"/>
      <c r="CB24" s="1409"/>
      <c r="CC24" s="1406"/>
      <c r="CD24" s="1406"/>
      <c r="CE24" s="1406"/>
      <c r="CF24" s="1408" t="s">
        <v>11</v>
      </c>
      <c r="CG24" s="1406"/>
      <c r="CH24" s="1406"/>
      <c r="CI24" s="1406"/>
      <c r="CJ24" s="1408" t="s">
        <v>12</v>
      </c>
      <c r="CK24" s="1406"/>
      <c r="CL24" s="1406"/>
      <c r="CM24" s="1406"/>
      <c r="CN24" s="1407" t="s">
        <v>43</v>
      </c>
      <c r="CO24" s="224"/>
      <c r="CP24" s="1399"/>
      <c r="CR24" s="1356" t="s">
        <v>442</v>
      </c>
      <c r="CS24" s="1356"/>
      <c r="CT24" s="1356"/>
      <c r="CU24" s="1356"/>
      <c r="CV24" s="1356"/>
      <c r="CW24" s="1356"/>
      <c r="CX24" s="1356"/>
    </row>
    <row r="25" spans="2:102" ht="8.5" customHeight="1">
      <c r="B25" s="1377" t="s">
        <v>443</v>
      </c>
      <c r="C25" s="1377"/>
      <c r="D25" s="1377"/>
      <c r="E25" s="1377"/>
      <c r="F25" s="1377"/>
      <c r="G25" s="1377"/>
      <c r="H25" s="1377"/>
      <c r="I25" s="1377"/>
      <c r="J25" s="1377"/>
      <c r="K25" s="1377"/>
      <c r="L25" s="1377"/>
      <c r="M25" s="1377"/>
      <c r="N25" s="1377"/>
      <c r="O25" s="1377"/>
      <c r="P25" s="1377"/>
      <c r="Q25" s="1377"/>
      <c r="R25" s="1377"/>
      <c r="S25" s="1377"/>
      <c r="T25" s="1377"/>
      <c r="U25" s="1377"/>
      <c r="V25" s="1377"/>
      <c r="W25" s="1377"/>
      <c r="X25" s="1377"/>
      <c r="Y25" s="1377"/>
      <c r="Z25" s="1377"/>
      <c r="AA25" s="1377"/>
      <c r="AB25" s="1377"/>
      <c r="AC25" s="1377"/>
      <c r="AD25" s="1377"/>
      <c r="AE25" s="1377"/>
      <c r="AF25" s="1377"/>
      <c r="AG25" s="1377"/>
      <c r="AH25" s="1377"/>
      <c r="AI25" s="215"/>
      <c r="AJ25" s="223"/>
      <c r="AK25" s="1400"/>
      <c r="AL25" s="1400"/>
      <c r="AM25" s="1400"/>
      <c r="AN25" s="1400"/>
      <c r="AO25" s="1400"/>
      <c r="AP25" s="1400"/>
      <c r="AQ25" s="1400"/>
      <c r="AR25" s="1400"/>
      <c r="AS25" s="1400"/>
      <c r="AT25" s="1400"/>
      <c r="AU25" s="1400"/>
      <c r="AV25" s="1400"/>
      <c r="AW25" s="1400"/>
      <c r="AX25" s="1400"/>
      <c r="AY25" s="1400"/>
      <c r="AZ25" s="1400"/>
      <c r="BA25" s="1400"/>
      <c r="BB25" s="1378"/>
      <c r="BC25" s="1378"/>
      <c r="BD25" s="1379"/>
      <c r="BE25" s="1379"/>
      <c r="BF25" s="1379"/>
      <c r="BG25" s="1379"/>
      <c r="BH25" s="1381"/>
      <c r="BI25" s="1381"/>
      <c r="BJ25" s="1378"/>
      <c r="BK25" s="1378"/>
      <c r="BL25" s="1379"/>
      <c r="BM25" s="1379"/>
      <c r="BN25" s="1379"/>
      <c r="BO25" s="1379"/>
      <c r="BP25" s="1381"/>
      <c r="BQ25" s="1381"/>
      <c r="BR25" s="1378"/>
      <c r="BS25" s="1378"/>
      <c r="BT25" s="1379"/>
      <c r="BU25" s="1379"/>
      <c r="BV25" s="1379"/>
      <c r="BW25" s="1379"/>
      <c r="BX25" s="1381"/>
      <c r="BY25" s="1381"/>
      <c r="BZ25" s="1409"/>
      <c r="CA25" s="1409"/>
      <c r="CB25" s="1409"/>
      <c r="CC25" s="1406"/>
      <c r="CD25" s="1406"/>
      <c r="CE25" s="1406"/>
      <c r="CF25" s="1408" t="b">
        <v>0</v>
      </c>
      <c r="CG25" s="1406"/>
      <c r="CH25" s="1406"/>
      <c r="CI25" s="1406"/>
      <c r="CJ25" s="1408"/>
      <c r="CK25" s="1406"/>
      <c r="CL25" s="1406"/>
      <c r="CM25" s="1406"/>
      <c r="CN25" s="1407"/>
      <c r="CO25" s="224"/>
      <c r="CP25" s="1399"/>
      <c r="CR25" s="1356"/>
      <c r="CS25" s="1356"/>
      <c r="CT25" s="1356"/>
      <c r="CU25" s="1356"/>
      <c r="CV25" s="1356"/>
      <c r="CW25" s="1356"/>
      <c r="CX25" s="1356"/>
    </row>
    <row r="26" spans="2:102" ht="8.5" customHeight="1">
      <c r="B26" s="1377"/>
      <c r="C26" s="1377"/>
      <c r="D26" s="1377"/>
      <c r="E26" s="1377"/>
      <c r="F26" s="1377"/>
      <c r="G26" s="1377"/>
      <c r="H26" s="1377"/>
      <c r="I26" s="1377"/>
      <c r="J26" s="1377"/>
      <c r="K26" s="1377"/>
      <c r="L26" s="1377"/>
      <c r="M26" s="1377"/>
      <c r="N26" s="1377"/>
      <c r="O26" s="1377"/>
      <c r="P26" s="1377"/>
      <c r="Q26" s="1377"/>
      <c r="R26" s="1377"/>
      <c r="S26" s="1377"/>
      <c r="T26" s="1377"/>
      <c r="U26" s="1377"/>
      <c r="V26" s="1377"/>
      <c r="W26" s="1377"/>
      <c r="X26" s="1377"/>
      <c r="Y26" s="1377"/>
      <c r="Z26" s="1377"/>
      <c r="AA26" s="1377"/>
      <c r="AB26" s="1377"/>
      <c r="AC26" s="1377"/>
      <c r="AD26" s="1377"/>
      <c r="AE26" s="1377"/>
      <c r="AF26" s="1377"/>
      <c r="AG26" s="1377"/>
      <c r="AH26" s="1377"/>
      <c r="AI26" s="215"/>
      <c r="AJ26" s="223"/>
      <c r="AK26" s="1400"/>
      <c r="AL26" s="1400"/>
      <c r="AM26" s="1400"/>
      <c r="AN26" s="1400"/>
      <c r="AO26" s="1400"/>
      <c r="AP26" s="1400"/>
      <c r="AQ26" s="1400"/>
      <c r="AR26" s="1400"/>
      <c r="AS26" s="1400"/>
      <c r="AT26" s="1400"/>
      <c r="AU26" s="1400"/>
      <c r="AV26" s="1400"/>
      <c r="AW26" s="1400"/>
      <c r="AX26" s="1400"/>
      <c r="AY26" s="1400"/>
      <c r="AZ26" s="1400"/>
      <c r="BA26" s="1400"/>
      <c r="BB26" s="1378"/>
      <c r="BC26" s="1378"/>
      <c r="BD26" s="1379"/>
      <c r="BE26" s="1379"/>
      <c r="BF26" s="1379"/>
      <c r="BG26" s="1379"/>
      <c r="BH26" s="1381"/>
      <c r="BI26" s="1381"/>
      <c r="BJ26" s="1378"/>
      <c r="BK26" s="1378"/>
      <c r="BL26" s="1379"/>
      <c r="BM26" s="1379"/>
      <c r="BN26" s="1379"/>
      <c r="BO26" s="1379"/>
      <c r="BP26" s="1381"/>
      <c r="BQ26" s="1381"/>
      <c r="BR26" s="1378"/>
      <c r="BS26" s="1378"/>
      <c r="BT26" s="1379"/>
      <c r="BU26" s="1379"/>
      <c r="BV26" s="1379"/>
      <c r="BW26" s="1379"/>
      <c r="BX26" s="1381"/>
      <c r="BY26" s="1381"/>
      <c r="BZ26" s="1409"/>
      <c r="CA26" s="1409"/>
      <c r="CB26" s="1409"/>
      <c r="CC26" s="1406"/>
      <c r="CD26" s="1406"/>
      <c r="CE26" s="1406"/>
      <c r="CF26" s="1408"/>
      <c r="CG26" s="1406"/>
      <c r="CH26" s="1406"/>
      <c r="CI26" s="1406"/>
      <c r="CJ26" s="1408"/>
      <c r="CK26" s="1406"/>
      <c r="CL26" s="1406"/>
      <c r="CM26" s="1406"/>
      <c r="CN26" s="1407"/>
      <c r="CO26" s="224"/>
      <c r="CP26" s="1399"/>
      <c r="CR26" s="1405" t="s">
        <v>441</v>
      </c>
      <c r="CS26" s="1405"/>
      <c r="CT26" s="1402" t="str">
        <f>IF(AND(CC24&lt;&gt;"",CG24&lt;&gt;"",CK24&lt;&gt;""),IF(BZ24="明治",DATE(CC24+1867,CG24,CK24),IF(BZ24="大正",DATE(CC24+1911,CG24,CK24),IF(BZ24="昭和",DATE(CC24+1925,CG24,CK24),IF(BZ24="平成",DATE(CC24+1989,CG24,CK24),"")))),"")</f>
        <v/>
      </c>
      <c r="CU26" s="215"/>
    </row>
    <row r="27" spans="2:102" ht="8.5" customHeight="1">
      <c r="B27" s="1377"/>
      <c r="C27" s="1377"/>
      <c r="D27" s="1377"/>
      <c r="E27" s="1377"/>
      <c r="F27" s="1377"/>
      <c r="G27" s="1377"/>
      <c r="H27" s="1377"/>
      <c r="I27" s="1377"/>
      <c r="J27" s="1377"/>
      <c r="K27" s="1377"/>
      <c r="L27" s="1377"/>
      <c r="M27" s="1377"/>
      <c r="N27" s="1377"/>
      <c r="O27" s="1377"/>
      <c r="P27" s="1377"/>
      <c r="Q27" s="1377"/>
      <c r="R27" s="1377"/>
      <c r="S27" s="1377"/>
      <c r="T27" s="1377"/>
      <c r="U27" s="1377"/>
      <c r="V27" s="1377"/>
      <c r="W27" s="1377"/>
      <c r="X27" s="1377"/>
      <c r="Y27" s="1377"/>
      <c r="Z27" s="1377"/>
      <c r="AA27" s="1377"/>
      <c r="AB27" s="1377"/>
      <c r="AC27" s="1377"/>
      <c r="AD27" s="1377"/>
      <c r="AE27" s="1377"/>
      <c r="AF27" s="1377"/>
      <c r="AG27" s="1377"/>
      <c r="AH27" s="1377"/>
      <c r="AI27" s="215"/>
      <c r="AJ27" s="223"/>
      <c r="AK27" s="1403"/>
      <c r="AL27" s="1403"/>
      <c r="AM27" s="1403"/>
      <c r="AN27" s="1403"/>
      <c r="AO27" s="1403"/>
      <c r="AP27" s="1403"/>
      <c r="AQ27" s="1403"/>
      <c r="AR27" s="1403"/>
      <c r="AS27" s="1403"/>
      <c r="AT27" s="1403"/>
      <c r="AU27" s="1403"/>
      <c r="AV27" s="1403"/>
      <c r="AW27" s="1403"/>
      <c r="AX27" s="1403"/>
      <c r="AY27" s="1403"/>
      <c r="AZ27" s="1403"/>
      <c r="BA27" s="1403"/>
      <c r="BB27" s="1404" t="s">
        <v>669</v>
      </c>
      <c r="BC27" s="1401"/>
      <c r="BD27" s="1401"/>
      <c r="BE27" s="1401"/>
      <c r="BF27" s="1401"/>
      <c r="BG27" s="1401"/>
      <c r="BH27" s="1401"/>
      <c r="BI27" s="1401"/>
      <c r="BJ27" s="1401"/>
      <c r="BK27" s="1401"/>
      <c r="BL27" s="1401"/>
      <c r="BM27" s="1401"/>
      <c r="BN27" s="1401"/>
      <c r="BO27" s="1401"/>
      <c r="BP27" s="1401"/>
      <c r="BQ27" s="1401"/>
      <c r="BR27" s="1401"/>
      <c r="BS27" s="1401"/>
      <c r="BT27" s="1401"/>
      <c r="BU27" s="1401"/>
      <c r="BV27" s="1401"/>
      <c r="BW27" s="1401"/>
      <c r="BX27" s="1401"/>
      <c r="BY27" s="1401"/>
      <c r="BZ27" s="1404" t="s">
        <v>670</v>
      </c>
      <c r="CA27" s="1401"/>
      <c r="CB27" s="1401"/>
      <c r="CC27" s="1401"/>
      <c r="CD27" s="1401"/>
      <c r="CE27" s="1401"/>
      <c r="CF27" s="1401" t="s">
        <v>444</v>
      </c>
      <c r="CG27" s="1401"/>
      <c r="CH27" s="1401"/>
      <c r="CI27" s="1401"/>
      <c r="CJ27" s="1401"/>
      <c r="CK27" s="1401"/>
      <c r="CL27" s="1401"/>
      <c r="CM27" s="1401"/>
      <c r="CN27" s="1401"/>
      <c r="CO27" s="224"/>
      <c r="CP27" s="1399"/>
      <c r="CR27" s="1405"/>
      <c r="CS27" s="1405"/>
      <c r="CT27" s="1402"/>
      <c r="CU27" s="211"/>
    </row>
    <row r="28" spans="2:102" ht="8.5" customHeight="1">
      <c r="B28" s="1377"/>
      <c r="C28" s="1377"/>
      <c r="D28" s="1377"/>
      <c r="E28" s="1377"/>
      <c r="F28" s="1377"/>
      <c r="G28" s="1377"/>
      <c r="H28" s="1377"/>
      <c r="I28" s="1377"/>
      <c r="J28" s="1377"/>
      <c r="K28" s="1377"/>
      <c r="L28" s="1377"/>
      <c r="M28" s="1377"/>
      <c r="N28" s="1377"/>
      <c r="O28" s="1377"/>
      <c r="P28" s="1377"/>
      <c r="Q28" s="1377"/>
      <c r="R28" s="1377"/>
      <c r="S28" s="1377"/>
      <c r="T28" s="1377"/>
      <c r="U28" s="1377"/>
      <c r="V28" s="1377"/>
      <c r="W28" s="1377"/>
      <c r="X28" s="1377"/>
      <c r="Y28" s="1377"/>
      <c r="Z28" s="1377"/>
      <c r="AA28" s="1377"/>
      <c r="AB28" s="1377"/>
      <c r="AC28" s="1377"/>
      <c r="AD28" s="1377"/>
      <c r="AE28" s="1377"/>
      <c r="AF28" s="1377"/>
      <c r="AG28" s="1377"/>
      <c r="AH28" s="1377"/>
      <c r="AI28" s="215"/>
      <c r="AJ28" s="223"/>
      <c r="AK28" s="1403"/>
      <c r="AL28" s="1403"/>
      <c r="AM28" s="1403"/>
      <c r="AN28" s="1403"/>
      <c r="AO28" s="1403"/>
      <c r="AP28" s="1403"/>
      <c r="AQ28" s="1403"/>
      <c r="AR28" s="1403"/>
      <c r="AS28" s="1403"/>
      <c r="AT28" s="1403"/>
      <c r="AU28" s="1403"/>
      <c r="AV28" s="1403"/>
      <c r="AW28" s="1403"/>
      <c r="AX28" s="1403"/>
      <c r="AY28" s="1403"/>
      <c r="AZ28" s="1403"/>
      <c r="BA28" s="1403"/>
      <c r="BB28" s="1401"/>
      <c r="BC28" s="1401"/>
      <c r="BD28" s="1401"/>
      <c r="BE28" s="1401"/>
      <c r="BF28" s="1401"/>
      <c r="BG28" s="1401"/>
      <c r="BH28" s="1401"/>
      <c r="BI28" s="1401"/>
      <c r="BJ28" s="1401"/>
      <c r="BK28" s="1401"/>
      <c r="BL28" s="1401"/>
      <c r="BM28" s="1401"/>
      <c r="BN28" s="1401"/>
      <c r="BO28" s="1401"/>
      <c r="BP28" s="1401"/>
      <c r="BQ28" s="1401"/>
      <c r="BR28" s="1401"/>
      <c r="BS28" s="1401"/>
      <c r="BT28" s="1401"/>
      <c r="BU28" s="1401"/>
      <c r="BV28" s="1401"/>
      <c r="BW28" s="1401"/>
      <c r="BX28" s="1401"/>
      <c r="BY28" s="1401"/>
      <c r="BZ28" s="1401"/>
      <c r="CA28" s="1401"/>
      <c r="CB28" s="1401"/>
      <c r="CC28" s="1401"/>
      <c r="CD28" s="1401"/>
      <c r="CE28" s="1401"/>
      <c r="CF28" s="1401"/>
      <c r="CG28" s="1401"/>
      <c r="CH28" s="1401"/>
      <c r="CI28" s="1401"/>
      <c r="CJ28" s="1401"/>
      <c r="CK28" s="1401"/>
      <c r="CL28" s="1401"/>
      <c r="CM28" s="1401"/>
      <c r="CN28" s="1401"/>
      <c r="CO28" s="224"/>
      <c r="CP28" s="1399"/>
      <c r="CR28" s="1405" t="s">
        <v>708</v>
      </c>
      <c r="CS28" s="1405"/>
      <c r="CT28" s="1402">
        <v>18994</v>
      </c>
      <c r="CU28" s="211"/>
    </row>
    <row r="29" spans="2:102" ht="8.5" customHeight="1">
      <c r="B29" s="1377" t="s">
        <v>445</v>
      </c>
      <c r="C29" s="1377"/>
      <c r="D29" s="1377"/>
      <c r="E29" s="1377"/>
      <c r="F29" s="1377"/>
      <c r="G29" s="1377"/>
      <c r="H29" s="1377"/>
      <c r="I29" s="1377"/>
      <c r="J29" s="1377"/>
      <c r="K29" s="1377"/>
      <c r="L29" s="1377"/>
      <c r="M29" s="1377"/>
      <c r="N29" s="1377"/>
      <c r="O29" s="1377"/>
      <c r="P29" s="1377"/>
      <c r="Q29" s="1377"/>
      <c r="R29" s="1377"/>
      <c r="S29" s="1377"/>
      <c r="T29" s="1377"/>
      <c r="U29" s="1377"/>
      <c r="V29" s="1377"/>
      <c r="W29" s="1377"/>
      <c r="X29" s="1377"/>
      <c r="Y29" s="1377"/>
      <c r="Z29" s="1377"/>
      <c r="AA29" s="1377"/>
      <c r="AB29" s="1377"/>
      <c r="AC29" s="1377"/>
      <c r="AD29" s="1377"/>
      <c r="AE29" s="1377"/>
      <c r="AF29" s="1377"/>
      <c r="AG29" s="1377"/>
      <c r="AH29" s="1377"/>
      <c r="AI29" s="215"/>
      <c r="AJ29" s="223"/>
      <c r="AK29" s="1403"/>
      <c r="AL29" s="1403"/>
      <c r="AM29" s="1403"/>
      <c r="AN29" s="1403"/>
      <c r="AO29" s="1403"/>
      <c r="AP29" s="1403"/>
      <c r="AQ29" s="1403"/>
      <c r="AR29" s="1403"/>
      <c r="AS29" s="1403"/>
      <c r="AT29" s="1403"/>
      <c r="AU29" s="1403"/>
      <c r="AV29" s="1403"/>
      <c r="AW29" s="1403"/>
      <c r="AX29" s="1403"/>
      <c r="AY29" s="1403"/>
      <c r="AZ29" s="1403"/>
      <c r="BA29" s="1403"/>
      <c r="BB29" s="1401"/>
      <c r="BC29" s="1401"/>
      <c r="BD29" s="1401"/>
      <c r="BE29" s="1401"/>
      <c r="BF29" s="1401"/>
      <c r="BG29" s="1401"/>
      <c r="BH29" s="1401"/>
      <c r="BI29" s="1401"/>
      <c r="BJ29" s="1401"/>
      <c r="BK29" s="1401"/>
      <c r="BL29" s="1401"/>
      <c r="BM29" s="1401"/>
      <c r="BN29" s="1401"/>
      <c r="BO29" s="1401"/>
      <c r="BP29" s="1401"/>
      <c r="BQ29" s="1401"/>
      <c r="BR29" s="1401"/>
      <c r="BS29" s="1401"/>
      <c r="BT29" s="1401"/>
      <c r="BU29" s="1401"/>
      <c r="BV29" s="1401"/>
      <c r="BW29" s="1401"/>
      <c r="BX29" s="1401"/>
      <c r="BY29" s="1401"/>
      <c r="BZ29" s="1401"/>
      <c r="CA29" s="1401"/>
      <c r="CB29" s="1401"/>
      <c r="CC29" s="1401"/>
      <c r="CD29" s="1401"/>
      <c r="CE29" s="1401"/>
      <c r="CF29" s="1401"/>
      <c r="CG29" s="1401"/>
      <c r="CH29" s="1401"/>
      <c r="CI29" s="1401"/>
      <c r="CJ29" s="1401"/>
      <c r="CK29" s="1401"/>
      <c r="CL29" s="1401"/>
      <c r="CM29" s="1401"/>
      <c r="CN29" s="1401"/>
      <c r="CO29" s="224"/>
      <c r="CP29" s="1399"/>
      <c r="CR29" s="1405"/>
      <c r="CS29" s="1405"/>
      <c r="CT29" s="1402"/>
      <c r="CU29" s="211"/>
    </row>
    <row r="30" spans="2:102" ht="8.5" customHeight="1">
      <c r="B30" s="1377"/>
      <c r="C30" s="1377"/>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215"/>
      <c r="AJ30" s="223"/>
      <c r="AK30" s="1403"/>
      <c r="AL30" s="1403"/>
      <c r="AM30" s="1403"/>
      <c r="AN30" s="1403"/>
      <c r="AO30" s="1403"/>
      <c r="AP30" s="1403"/>
      <c r="AQ30" s="1403"/>
      <c r="AR30" s="1403"/>
      <c r="AS30" s="1403"/>
      <c r="AT30" s="1403"/>
      <c r="AU30" s="1403"/>
      <c r="AV30" s="1403"/>
      <c r="AW30" s="1403"/>
      <c r="AX30" s="1403"/>
      <c r="AY30" s="1403"/>
      <c r="AZ30" s="1403"/>
      <c r="BA30" s="1403"/>
      <c r="BB30" s="1415"/>
      <c r="BC30" s="1415"/>
      <c r="BD30" s="1415"/>
      <c r="BE30" s="1415"/>
      <c r="BF30" s="1415"/>
      <c r="BG30" s="1415"/>
      <c r="BH30" s="1415"/>
      <c r="BI30" s="1415"/>
      <c r="BJ30" s="1415"/>
      <c r="BK30" s="1415"/>
      <c r="BL30" s="1415"/>
      <c r="BM30" s="1415"/>
      <c r="BN30" s="1415"/>
      <c r="BO30" s="1415"/>
      <c r="BP30" s="1415"/>
      <c r="BQ30" s="1415"/>
      <c r="BR30" s="1415"/>
      <c r="BS30" s="1415"/>
      <c r="BT30" s="1415"/>
      <c r="BU30" s="1415"/>
      <c r="BV30" s="1415"/>
      <c r="BW30" s="1415"/>
      <c r="BX30" s="1415"/>
      <c r="BY30" s="1415"/>
      <c r="BZ30" s="1415"/>
      <c r="CA30" s="1415"/>
      <c r="CB30" s="1415"/>
      <c r="CC30" s="1415"/>
      <c r="CD30" s="1415"/>
      <c r="CE30" s="1415"/>
      <c r="CF30" s="1415"/>
      <c r="CG30" s="1415"/>
      <c r="CH30" s="1415"/>
      <c r="CI30" s="1415"/>
      <c r="CJ30" s="1415"/>
      <c r="CK30" s="1415"/>
      <c r="CL30" s="1415"/>
      <c r="CM30" s="1415"/>
      <c r="CN30" s="1415"/>
      <c r="CO30" s="224"/>
      <c r="CP30" s="1399"/>
      <c r="CR30" s="225"/>
      <c r="CS30" s="211"/>
      <c r="CT30" s="226"/>
      <c r="CU30" s="211"/>
    </row>
    <row r="31" spans="2:102" ht="8.5" customHeight="1">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c r="AG31" s="1377"/>
      <c r="AH31" s="1377"/>
      <c r="AI31" s="215"/>
      <c r="AJ31" s="223"/>
      <c r="AK31" s="1403"/>
      <c r="AL31" s="1403"/>
      <c r="AM31" s="1403"/>
      <c r="AN31" s="1403"/>
      <c r="AO31" s="1403"/>
      <c r="AP31" s="1403"/>
      <c r="AQ31" s="1403"/>
      <c r="AR31" s="1403"/>
      <c r="AS31" s="1403"/>
      <c r="AT31" s="1403"/>
      <c r="AU31" s="1403"/>
      <c r="AV31" s="1403"/>
      <c r="AW31" s="1403"/>
      <c r="AX31" s="1403"/>
      <c r="AY31" s="1403"/>
      <c r="AZ31" s="1403"/>
      <c r="BA31" s="1403"/>
      <c r="BB31" s="1415"/>
      <c r="BC31" s="1415"/>
      <c r="BD31" s="1415"/>
      <c r="BE31" s="1415"/>
      <c r="BF31" s="1415"/>
      <c r="BG31" s="1415"/>
      <c r="BH31" s="1415"/>
      <c r="BI31" s="1415"/>
      <c r="BJ31" s="1415"/>
      <c r="BK31" s="1415"/>
      <c r="BL31" s="1415"/>
      <c r="BM31" s="1415"/>
      <c r="BN31" s="1415"/>
      <c r="BO31" s="1415"/>
      <c r="BP31" s="1415"/>
      <c r="BQ31" s="1415"/>
      <c r="BR31" s="1415"/>
      <c r="BS31" s="1415"/>
      <c r="BT31" s="1415"/>
      <c r="BU31" s="1415"/>
      <c r="BV31" s="1415"/>
      <c r="BW31" s="1415"/>
      <c r="BX31" s="1415"/>
      <c r="BY31" s="1415"/>
      <c r="BZ31" s="1415"/>
      <c r="CA31" s="1415"/>
      <c r="CB31" s="1415"/>
      <c r="CC31" s="1415"/>
      <c r="CD31" s="1415"/>
      <c r="CE31" s="1415"/>
      <c r="CF31" s="1415"/>
      <c r="CG31" s="1415"/>
      <c r="CH31" s="1415"/>
      <c r="CI31" s="1415"/>
      <c r="CJ31" s="1415"/>
      <c r="CK31" s="1415"/>
      <c r="CL31" s="1415"/>
      <c r="CM31" s="1415"/>
      <c r="CN31" s="1415"/>
      <c r="CO31" s="224"/>
      <c r="CP31" s="1399"/>
      <c r="CR31" s="227"/>
      <c r="CS31" s="227"/>
      <c r="CT31" s="227"/>
      <c r="CU31" s="227"/>
      <c r="CV31" s="227"/>
      <c r="CW31" s="227"/>
    </row>
    <row r="32" spans="2:102" ht="8.5" customHeight="1">
      <c r="B32" s="1377"/>
      <c r="C32" s="1377"/>
      <c r="D32" s="1377"/>
      <c r="E32" s="1377"/>
      <c r="F32" s="1377"/>
      <c r="G32" s="1377"/>
      <c r="H32" s="1377"/>
      <c r="I32" s="1377"/>
      <c r="J32" s="1377"/>
      <c r="K32" s="1377"/>
      <c r="L32" s="1377"/>
      <c r="M32" s="1377"/>
      <c r="N32" s="1377"/>
      <c r="O32" s="1377"/>
      <c r="P32" s="1377"/>
      <c r="Q32" s="1377"/>
      <c r="R32" s="1377"/>
      <c r="S32" s="1377"/>
      <c r="T32" s="1377"/>
      <c r="U32" s="1377"/>
      <c r="V32" s="1377"/>
      <c r="W32" s="1377"/>
      <c r="X32" s="1377"/>
      <c r="Y32" s="1377"/>
      <c r="Z32" s="1377"/>
      <c r="AA32" s="1377"/>
      <c r="AB32" s="1377"/>
      <c r="AC32" s="1377"/>
      <c r="AD32" s="1377"/>
      <c r="AE32" s="1377"/>
      <c r="AF32" s="1377"/>
      <c r="AG32" s="1377"/>
      <c r="AH32" s="1377"/>
      <c r="AI32" s="215"/>
      <c r="AJ32" s="223"/>
      <c r="AK32" s="1403"/>
      <c r="AL32" s="1403"/>
      <c r="AM32" s="1403"/>
      <c r="AN32" s="1403"/>
      <c r="AO32" s="1403"/>
      <c r="AP32" s="1403"/>
      <c r="AQ32" s="1403"/>
      <c r="AR32" s="1403"/>
      <c r="AS32" s="1403"/>
      <c r="AT32" s="1403"/>
      <c r="AU32" s="1403"/>
      <c r="AV32" s="1403"/>
      <c r="AW32" s="1403"/>
      <c r="AX32" s="1403"/>
      <c r="AY32" s="1403"/>
      <c r="AZ32" s="1403"/>
      <c r="BA32" s="1403"/>
      <c r="BB32" s="1415"/>
      <c r="BC32" s="1415"/>
      <c r="BD32" s="1415"/>
      <c r="BE32" s="1415"/>
      <c r="BF32" s="1415"/>
      <c r="BG32" s="1415"/>
      <c r="BH32" s="1415"/>
      <c r="BI32" s="1415"/>
      <c r="BJ32" s="1415"/>
      <c r="BK32" s="1415"/>
      <c r="BL32" s="1415"/>
      <c r="BM32" s="1415"/>
      <c r="BN32" s="1415"/>
      <c r="BO32" s="1415"/>
      <c r="BP32" s="1415"/>
      <c r="BQ32" s="1415"/>
      <c r="BR32" s="1415"/>
      <c r="BS32" s="1415"/>
      <c r="BT32" s="1415"/>
      <c r="BU32" s="1415"/>
      <c r="BV32" s="1415"/>
      <c r="BW32" s="1415"/>
      <c r="BX32" s="1415"/>
      <c r="BY32" s="1415"/>
      <c r="BZ32" s="1415"/>
      <c r="CA32" s="1415"/>
      <c r="CB32" s="1415"/>
      <c r="CC32" s="1415"/>
      <c r="CD32" s="1415"/>
      <c r="CE32" s="1415"/>
      <c r="CF32" s="1415"/>
      <c r="CG32" s="1415"/>
      <c r="CH32" s="1415"/>
      <c r="CI32" s="1415"/>
      <c r="CJ32" s="1415"/>
      <c r="CK32" s="1415"/>
      <c r="CL32" s="1415"/>
      <c r="CM32" s="1415"/>
      <c r="CN32" s="1415"/>
      <c r="CO32" s="224"/>
      <c r="CP32" s="1399"/>
      <c r="CR32" s="227"/>
      <c r="CS32" s="227"/>
      <c r="CT32" s="227"/>
      <c r="CU32" s="227"/>
      <c r="CV32" s="227"/>
      <c r="CW32" s="227"/>
    </row>
    <row r="33" spans="2:101" ht="8.5" customHeight="1">
      <c r="B33" s="1377"/>
      <c r="C33" s="1377"/>
      <c r="D33" s="1377"/>
      <c r="E33" s="1377"/>
      <c r="F33" s="1377"/>
      <c r="G33" s="1377"/>
      <c r="H33" s="1377"/>
      <c r="I33" s="1377"/>
      <c r="J33" s="1377"/>
      <c r="K33" s="1377"/>
      <c r="L33" s="1377"/>
      <c r="M33" s="1377"/>
      <c r="N33" s="1377"/>
      <c r="O33" s="1377"/>
      <c r="P33" s="1377"/>
      <c r="Q33" s="1377"/>
      <c r="R33" s="1377"/>
      <c r="S33" s="1377"/>
      <c r="T33" s="1377"/>
      <c r="U33" s="1377"/>
      <c r="V33" s="1377"/>
      <c r="W33" s="1377"/>
      <c r="X33" s="1377"/>
      <c r="Y33" s="1377"/>
      <c r="Z33" s="1377"/>
      <c r="AA33" s="1377"/>
      <c r="AB33" s="1377"/>
      <c r="AC33" s="1377"/>
      <c r="AD33" s="1377"/>
      <c r="AE33" s="1377"/>
      <c r="AF33" s="1377"/>
      <c r="AG33" s="1377"/>
      <c r="AH33" s="1377"/>
      <c r="AI33" s="215"/>
      <c r="AJ33" s="223"/>
      <c r="AK33" s="1403"/>
      <c r="AL33" s="1403"/>
      <c r="AM33" s="1403"/>
      <c r="AN33" s="1403"/>
      <c r="AO33" s="1403"/>
      <c r="AP33" s="1403"/>
      <c r="AQ33" s="1403"/>
      <c r="AR33" s="1403"/>
      <c r="AS33" s="1403"/>
      <c r="AT33" s="1403"/>
      <c r="AU33" s="1403"/>
      <c r="AV33" s="1403"/>
      <c r="AW33" s="1403"/>
      <c r="AX33" s="1403"/>
      <c r="AY33" s="1403"/>
      <c r="AZ33" s="1403"/>
      <c r="BA33" s="1403"/>
      <c r="BB33" s="1415"/>
      <c r="BC33" s="1415"/>
      <c r="BD33" s="1415"/>
      <c r="BE33" s="1415"/>
      <c r="BF33" s="1415"/>
      <c r="BG33" s="1415"/>
      <c r="BH33" s="1415"/>
      <c r="BI33" s="1415"/>
      <c r="BJ33" s="1415"/>
      <c r="BK33" s="1415"/>
      <c r="BL33" s="1415"/>
      <c r="BM33" s="1415"/>
      <c r="BN33" s="1415"/>
      <c r="BO33" s="1415"/>
      <c r="BP33" s="1415"/>
      <c r="BQ33" s="1415"/>
      <c r="BR33" s="1415"/>
      <c r="BS33" s="1415"/>
      <c r="BT33" s="1415"/>
      <c r="BU33" s="1415"/>
      <c r="BV33" s="1415"/>
      <c r="BW33" s="1415"/>
      <c r="BX33" s="1415"/>
      <c r="BY33" s="1415"/>
      <c r="BZ33" s="1415"/>
      <c r="CA33" s="1415"/>
      <c r="CB33" s="1415"/>
      <c r="CC33" s="1415"/>
      <c r="CD33" s="1415"/>
      <c r="CE33" s="1415"/>
      <c r="CF33" s="1415"/>
      <c r="CG33" s="1415"/>
      <c r="CH33" s="1415"/>
      <c r="CI33" s="1415"/>
      <c r="CJ33" s="1415"/>
      <c r="CK33" s="1415"/>
      <c r="CL33" s="1415"/>
      <c r="CM33" s="1415"/>
      <c r="CN33" s="1415"/>
      <c r="CO33" s="224"/>
      <c r="CP33" s="1399"/>
      <c r="CR33" s="227"/>
      <c r="CS33" s="227"/>
      <c r="CT33" s="227"/>
      <c r="CU33" s="227"/>
      <c r="CV33" s="227"/>
      <c r="CW33" s="227"/>
    </row>
    <row r="34" spans="2:101" ht="8.5" customHeight="1">
      <c r="B34" s="1377"/>
      <c r="C34" s="1377"/>
      <c r="D34" s="1377"/>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c r="AB34" s="1377"/>
      <c r="AC34" s="1377"/>
      <c r="AD34" s="1377"/>
      <c r="AE34" s="1377"/>
      <c r="AF34" s="1377"/>
      <c r="AG34" s="1377"/>
      <c r="AH34" s="1377"/>
      <c r="AI34" s="228"/>
      <c r="AJ34" s="215"/>
      <c r="AK34" s="1416" t="s">
        <v>446</v>
      </c>
      <c r="AL34" s="1416"/>
      <c r="AM34" s="1416"/>
      <c r="AN34" s="1416"/>
      <c r="AO34" s="1416"/>
      <c r="AP34" s="1416"/>
      <c r="AQ34" s="1416"/>
      <c r="AR34" s="1416"/>
      <c r="AS34" s="1416"/>
      <c r="AT34" s="1416"/>
      <c r="AU34" s="1416"/>
      <c r="AV34" s="1416"/>
      <c r="AW34" s="1416"/>
      <c r="AX34" s="1416"/>
      <c r="AY34" s="1416"/>
      <c r="AZ34" s="1416"/>
      <c r="BA34" s="1416"/>
      <c r="BB34" s="1416"/>
      <c r="BC34" s="1416"/>
      <c r="BD34" s="1416"/>
      <c r="BE34" s="1416"/>
      <c r="BF34" s="1416"/>
      <c r="BG34" s="1416"/>
      <c r="BH34" s="1416"/>
      <c r="BI34" s="1416"/>
      <c r="BJ34" s="1416"/>
      <c r="BK34" s="1416"/>
      <c r="BL34" s="14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24"/>
      <c r="CP34" s="1399"/>
      <c r="CR34" s="227"/>
      <c r="CS34" s="227"/>
      <c r="CT34" s="227"/>
      <c r="CU34" s="227"/>
      <c r="CV34" s="227"/>
      <c r="CW34" s="227"/>
    </row>
    <row r="35" spans="2:101" ht="8.5" customHeight="1">
      <c r="B35" s="1380" t="s">
        <v>447</v>
      </c>
      <c r="C35" s="1380"/>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228"/>
      <c r="AJ35" s="212"/>
      <c r="AK35" s="1416"/>
      <c r="AL35" s="1416"/>
      <c r="AM35" s="1416"/>
      <c r="AN35" s="1416"/>
      <c r="AO35" s="1416"/>
      <c r="AP35" s="1416"/>
      <c r="AQ35" s="1416"/>
      <c r="AR35" s="1416"/>
      <c r="AS35" s="1416"/>
      <c r="AT35" s="1416"/>
      <c r="AU35" s="1416"/>
      <c r="AV35" s="1416"/>
      <c r="AW35" s="1416"/>
      <c r="AX35" s="1416"/>
      <c r="AY35" s="1416"/>
      <c r="AZ35" s="1416"/>
      <c r="BA35" s="1416"/>
      <c r="BB35" s="1416"/>
      <c r="BC35" s="1416"/>
      <c r="BD35" s="1416"/>
      <c r="BE35" s="1416"/>
      <c r="BF35" s="1416"/>
      <c r="BG35" s="1416"/>
      <c r="BH35" s="1416"/>
      <c r="BI35" s="1416"/>
      <c r="BJ35" s="1416"/>
      <c r="BK35" s="1416"/>
      <c r="BL35" s="14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24"/>
      <c r="CP35" s="1399"/>
      <c r="CR35" s="227" t="s">
        <v>448</v>
      </c>
      <c r="CS35" s="227"/>
      <c r="CT35" s="227"/>
      <c r="CU35" s="227"/>
      <c r="CV35" s="227"/>
      <c r="CW35" s="227"/>
    </row>
    <row r="36" spans="2:101" ht="8.5" customHeight="1" thickBot="1">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229"/>
      <c r="AJ36" s="212"/>
      <c r="AK36" s="1405" t="s">
        <v>449</v>
      </c>
      <c r="AL36" s="1405"/>
      <c r="AM36" s="1405"/>
      <c r="AN36" s="1405"/>
      <c r="AO36" s="1405"/>
      <c r="AP36" s="1405"/>
      <c r="AQ36" s="1405"/>
      <c r="AR36" s="1405"/>
      <c r="AS36" s="1405"/>
      <c r="AT36" s="1405" t="s">
        <v>450</v>
      </c>
      <c r="AU36" s="1405"/>
      <c r="AV36" s="1405"/>
      <c r="AW36" s="1405"/>
      <c r="AX36" s="1405"/>
      <c r="AY36" s="1405"/>
      <c r="AZ36" s="1405"/>
      <c r="BA36" s="1405"/>
      <c r="BB36" s="1405"/>
      <c r="BC36" s="1405"/>
      <c r="BD36" s="1405"/>
      <c r="BE36" s="1405" t="s">
        <v>451</v>
      </c>
      <c r="BF36" s="1405"/>
      <c r="BG36" s="1405"/>
      <c r="BH36" s="1405"/>
      <c r="BI36" s="1405"/>
      <c r="BJ36" s="1405"/>
      <c r="BK36" s="1405"/>
      <c r="BL36" s="1405"/>
      <c r="BM36" s="1405"/>
      <c r="BN36" s="1405"/>
      <c r="BO36" s="1405"/>
      <c r="BP36" s="212"/>
      <c r="BQ36" s="215"/>
      <c r="BR36" s="215"/>
      <c r="BS36" s="1410" t="s">
        <v>452</v>
      </c>
      <c r="BT36" s="1410"/>
      <c r="BU36" s="1423"/>
      <c r="BV36" s="1423"/>
      <c r="BW36" s="1423"/>
      <c r="BX36" s="1423"/>
      <c r="BY36" s="1423"/>
      <c r="BZ36" s="1423"/>
      <c r="CA36" s="1423"/>
      <c r="CB36" s="1423"/>
      <c r="CC36" s="1423"/>
      <c r="CD36" s="1423"/>
      <c r="CE36" s="1423"/>
      <c r="CF36" s="1423"/>
      <c r="CG36" s="1423"/>
      <c r="CH36" s="1423"/>
      <c r="CI36" s="1423"/>
      <c r="CJ36" s="1423"/>
      <c r="CK36" s="1424" t="s">
        <v>51</v>
      </c>
      <c r="CL36" s="1424"/>
      <c r="CM36" s="1410" t="s">
        <v>453</v>
      </c>
      <c r="CN36" s="1410"/>
      <c r="CO36" s="224"/>
      <c r="CP36" s="1399"/>
      <c r="CR36" s="230" t="b">
        <f>IF(W51&gt;0,IF(W51&gt;9000000,IF(W51&gt;9500000,IF(W51&gt;10000000,IF(W51&gt;24000000,IF(W51&gt;24500000,IF(W51&gt;25000000,FALSE,FALSE),FALSE),FALSE),FALSE),FALSE),TRUE),FALSE)</f>
        <v>0</v>
      </c>
      <c r="CS36" s="230" t="b">
        <f>IF(W51&gt;0,IF(W51&gt;9000000,IF(W51&gt;9500000,IF(W51&gt;10000000,IF(W51&gt;24000000,IF(W51&gt;24500000,IF(W51&gt;25000000,FALSE,FALSE),FALSE),FALSE),FALSE),TRUE),FALSE),FALSE)</f>
        <v>0</v>
      </c>
      <c r="CT36" s="230" t="b">
        <f>IF(W51&gt;0,IF(W51&gt;9000000,IF(W51&gt;9500000,IF(W51&gt;10000000,IF(W51&gt;24000000,IF(W51&gt;24500000,IF(W51&gt;25000000,FALSE,FALSE),FALSE),FALSE),TRUE),FALSE),FALSE),FALSE)</f>
        <v>0</v>
      </c>
      <c r="CU36" s="227" t="b">
        <f>IF(W51&gt;0,IF(W51&gt;9000000,IF(W51&gt;9500000,IF(W51&gt;10000000,IF(W51&gt;24000000,IF(W51&gt;24500000,IF(W51&gt;25000000,FALSE,FALSE),FALSE),TRUE),FALSE),FALSE),FALSE),FALSE)</f>
        <v>0</v>
      </c>
      <c r="CV36" s="227" t="b">
        <f>IF(W51&gt;0,IF(W51&gt;9000000,IF(W51&gt;9500000,IF(W51&gt;10000000,IF(W51&gt;24000000,IF(W51&gt;24500000,IF(W51&gt;25000000,FALSE,FALSE),TRUE),FALSE),FALSE),FALSE),FALSE),FALSE)</f>
        <v>0</v>
      </c>
      <c r="CW36" s="227" t="b">
        <f>IF(W51&gt;0,IF(W51&gt;9000000,IF(W51&gt;9500000,IF(W51&gt;10000000,IF(W51&gt;24000000,IF(W51&gt;24500000,IF(W51&gt;25000000,FALSE,TRUE),FALSE),FALSE),FALSE),FALSE),FALSE),FALSE)</f>
        <v>0</v>
      </c>
    </row>
    <row r="37" spans="2:101" ht="8.5" customHeight="1" thickBot="1">
      <c r="B37" s="231"/>
      <c r="C37" s="1411" t="s">
        <v>454</v>
      </c>
      <c r="D37" s="141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220"/>
      <c r="AE37" s="220"/>
      <c r="AF37" s="220"/>
      <c r="AG37" s="220"/>
      <c r="AH37" s="220"/>
      <c r="AI37" s="232"/>
      <c r="AJ37" s="212"/>
      <c r="AK37" s="1405"/>
      <c r="AL37" s="1405"/>
      <c r="AM37" s="1405"/>
      <c r="AN37" s="1405"/>
      <c r="AO37" s="1405"/>
      <c r="AP37" s="1405"/>
      <c r="AQ37" s="1405"/>
      <c r="AR37" s="1405"/>
      <c r="AS37" s="1405"/>
      <c r="AT37" s="1405"/>
      <c r="AU37" s="1405"/>
      <c r="AV37" s="1405"/>
      <c r="AW37" s="1405"/>
      <c r="AX37" s="1405"/>
      <c r="AY37" s="1405"/>
      <c r="AZ37" s="1405"/>
      <c r="BA37" s="1405"/>
      <c r="BB37" s="1405"/>
      <c r="BC37" s="1405"/>
      <c r="BD37" s="1405"/>
      <c r="BE37" s="1405"/>
      <c r="BF37" s="1405"/>
      <c r="BG37" s="1405"/>
      <c r="BH37" s="1405"/>
      <c r="BI37" s="1405"/>
      <c r="BJ37" s="1405"/>
      <c r="BK37" s="1405"/>
      <c r="BL37" s="1405"/>
      <c r="BM37" s="1405"/>
      <c r="BN37" s="1405"/>
      <c r="BO37" s="1405"/>
      <c r="BP37" s="212"/>
      <c r="BQ37" s="215"/>
      <c r="BR37" s="215"/>
      <c r="BS37" s="1410"/>
      <c r="BT37" s="1410"/>
      <c r="BU37" s="1423"/>
      <c r="BV37" s="1423"/>
      <c r="BW37" s="1423"/>
      <c r="BX37" s="1423"/>
      <c r="BY37" s="1423"/>
      <c r="BZ37" s="1423"/>
      <c r="CA37" s="1423"/>
      <c r="CB37" s="1423"/>
      <c r="CC37" s="1423"/>
      <c r="CD37" s="1423"/>
      <c r="CE37" s="1423"/>
      <c r="CF37" s="1423"/>
      <c r="CG37" s="1423"/>
      <c r="CH37" s="1423"/>
      <c r="CI37" s="1423"/>
      <c r="CJ37" s="1423"/>
      <c r="CK37" s="1424"/>
      <c r="CL37" s="1424"/>
      <c r="CM37" s="1410"/>
      <c r="CN37" s="1410"/>
      <c r="CO37" s="224"/>
      <c r="CP37" s="1399"/>
      <c r="CR37" s="227"/>
      <c r="CS37" s="227"/>
      <c r="CT37" s="227"/>
      <c r="CU37" s="227"/>
      <c r="CV37" s="227"/>
      <c r="CW37" s="227"/>
    </row>
    <row r="38" spans="2:101" ht="8.5" customHeight="1">
      <c r="B38" s="233"/>
      <c r="C38" s="1411"/>
      <c r="D38" s="1411"/>
      <c r="E38" s="1411"/>
      <c r="F38" s="1411"/>
      <c r="G38" s="1411"/>
      <c r="H38" s="1411"/>
      <c r="I38" s="1411"/>
      <c r="J38" s="1411"/>
      <c r="K38" s="1411"/>
      <c r="L38" s="1411"/>
      <c r="M38" s="1411"/>
      <c r="N38" s="1411"/>
      <c r="O38" s="1411"/>
      <c r="P38" s="1411"/>
      <c r="Q38" s="1411"/>
      <c r="R38" s="1411"/>
      <c r="S38" s="1411"/>
      <c r="T38" s="1411"/>
      <c r="U38" s="1411"/>
      <c r="V38" s="1411"/>
      <c r="W38" s="1411"/>
      <c r="X38" s="1411"/>
      <c r="Y38" s="1411"/>
      <c r="Z38" s="1411"/>
      <c r="AA38" s="1411"/>
      <c r="AB38" s="1411"/>
      <c r="AC38" s="1411"/>
      <c r="AD38" s="215"/>
      <c r="AE38" s="212"/>
      <c r="AF38" s="215"/>
      <c r="AG38" s="212"/>
      <c r="AH38" s="212"/>
      <c r="AI38" s="232"/>
      <c r="AJ38" s="212"/>
      <c r="AK38" s="1405" t="s">
        <v>455</v>
      </c>
      <c r="AL38" s="1405"/>
      <c r="AM38" s="1405" t="s">
        <v>44</v>
      </c>
      <c r="AN38" s="1405"/>
      <c r="AO38" s="1405"/>
      <c r="AP38" s="1405"/>
      <c r="AQ38" s="1405"/>
      <c r="AR38" s="1405"/>
      <c r="AS38" s="1405"/>
      <c r="AT38" s="1412"/>
      <c r="AU38" s="1412"/>
      <c r="AV38" s="1412"/>
      <c r="AW38" s="1412"/>
      <c r="AX38" s="1412"/>
      <c r="AY38" s="1412"/>
      <c r="AZ38" s="1412"/>
      <c r="BA38" s="1412"/>
      <c r="BB38" s="1412"/>
      <c r="BC38" s="1412"/>
      <c r="BD38" s="1413" t="s">
        <v>131</v>
      </c>
      <c r="BE38" s="1414" t="s">
        <v>456</v>
      </c>
      <c r="BF38" s="1414"/>
      <c r="BG38" s="1414"/>
      <c r="BH38" s="1414"/>
      <c r="BI38" s="1414"/>
      <c r="BJ38" s="1414"/>
      <c r="BK38" s="1414"/>
      <c r="BL38" s="1414"/>
      <c r="BM38" s="1414"/>
      <c r="BN38" s="1414"/>
      <c r="BO38" s="1419" t="s">
        <v>131</v>
      </c>
      <c r="BP38" s="212"/>
      <c r="BQ38" s="215"/>
      <c r="BR38" s="215"/>
      <c r="BS38" s="1410"/>
      <c r="BT38" s="1410"/>
      <c r="BU38" s="1423"/>
      <c r="BV38" s="1423"/>
      <c r="BW38" s="1423"/>
      <c r="BX38" s="1423"/>
      <c r="BY38" s="1423"/>
      <c r="BZ38" s="1423"/>
      <c r="CA38" s="1423"/>
      <c r="CB38" s="1423"/>
      <c r="CC38" s="1423"/>
      <c r="CD38" s="1423"/>
      <c r="CE38" s="1423"/>
      <c r="CF38" s="1423"/>
      <c r="CG38" s="1423"/>
      <c r="CH38" s="1423"/>
      <c r="CI38" s="1423"/>
      <c r="CJ38" s="1423"/>
      <c r="CK38" s="1424"/>
      <c r="CL38" s="1424"/>
      <c r="CM38" s="1410"/>
      <c r="CN38" s="1410"/>
      <c r="CO38" s="224"/>
      <c r="CP38" s="1399"/>
      <c r="CR38" s="227" t="s">
        <v>457</v>
      </c>
      <c r="CS38" s="227"/>
      <c r="CT38" s="227"/>
      <c r="CU38" s="227"/>
      <c r="CV38" s="227"/>
      <c r="CW38" s="227"/>
    </row>
    <row r="39" spans="2:101" ht="8.5" customHeight="1">
      <c r="B39" s="233"/>
      <c r="C39" s="1405" t="s">
        <v>449</v>
      </c>
      <c r="D39" s="1405"/>
      <c r="E39" s="1405"/>
      <c r="F39" s="1405"/>
      <c r="G39" s="1405"/>
      <c r="H39" s="1405"/>
      <c r="I39" s="1405"/>
      <c r="J39" s="1405"/>
      <c r="K39" s="1405"/>
      <c r="L39" s="1405" t="s">
        <v>450</v>
      </c>
      <c r="M39" s="1405"/>
      <c r="N39" s="1405"/>
      <c r="O39" s="1405"/>
      <c r="P39" s="1405"/>
      <c r="Q39" s="1405"/>
      <c r="R39" s="1405"/>
      <c r="S39" s="1405"/>
      <c r="T39" s="1405"/>
      <c r="U39" s="1405"/>
      <c r="V39" s="1405"/>
      <c r="W39" s="1405" t="s">
        <v>451</v>
      </c>
      <c r="X39" s="1405"/>
      <c r="Y39" s="1405"/>
      <c r="Z39" s="1405"/>
      <c r="AA39" s="1405"/>
      <c r="AB39" s="1405"/>
      <c r="AC39" s="1405"/>
      <c r="AD39" s="1405"/>
      <c r="AE39" s="1405"/>
      <c r="AF39" s="1405"/>
      <c r="AG39" s="1405"/>
      <c r="AH39" s="212"/>
      <c r="AI39" s="232"/>
      <c r="AJ39" s="212"/>
      <c r="AK39" s="1405"/>
      <c r="AL39" s="1405"/>
      <c r="AM39" s="1405"/>
      <c r="AN39" s="1405"/>
      <c r="AO39" s="1405"/>
      <c r="AP39" s="1405"/>
      <c r="AQ39" s="1405"/>
      <c r="AR39" s="1405"/>
      <c r="AS39" s="1405"/>
      <c r="AT39" s="1412"/>
      <c r="AU39" s="1412"/>
      <c r="AV39" s="1412"/>
      <c r="AW39" s="1412"/>
      <c r="AX39" s="1412"/>
      <c r="AY39" s="1412"/>
      <c r="AZ39" s="1412"/>
      <c r="BA39" s="1412"/>
      <c r="BB39" s="1412"/>
      <c r="BC39" s="1412"/>
      <c r="BD39" s="1413"/>
      <c r="BE39" s="1422">
        <f>IF(AT38&gt;=8500000,AT38-1950000,IF(AT38&gt;=6600000,AT38*0.9-1100000,IF(AT38&gt;=3600000,ROUNDDOWN(AT38/4,-3)*3.2-440000,IF(AT38&gt;=1800000,ROUNDDOWN(AT38/4,-3)*2.8-80000,IF(AT38&gt;=1628000,ROUNDDOWN(AT38/4,-3)*2.4+100000,IF(AT38&gt;=1624000,1074000,IF(AT38&gt;=1622000,1072000,IF(AT38&gt;=1620000,1070000,IF(AT38&gt;=1619000,1069000,IF(AT38&gt;=551000,AT38-550000,0))))))))))</f>
        <v>0</v>
      </c>
      <c r="BF39" s="1422"/>
      <c r="BG39" s="1422"/>
      <c r="BH39" s="1422"/>
      <c r="BI39" s="1422"/>
      <c r="BJ39" s="1422"/>
      <c r="BK39" s="1422"/>
      <c r="BL39" s="1422"/>
      <c r="BM39" s="1422"/>
      <c r="BN39" s="1422"/>
      <c r="BO39" s="1419"/>
      <c r="BP39" s="212"/>
      <c r="BQ39" s="215"/>
      <c r="BR39" s="215"/>
      <c r="BS39" s="1410"/>
      <c r="BT39" s="1410"/>
      <c r="BU39" s="1423"/>
      <c r="BV39" s="1423"/>
      <c r="BW39" s="1423"/>
      <c r="BX39" s="1423"/>
      <c r="BY39" s="1423"/>
      <c r="BZ39" s="1423"/>
      <c r="CA39" s="1423"/>
      <c r="CB39" s="1423"/>
      <c r="CC39" s="1423"/>
      <c r="CD39" s="1423"/>
      <c r="CE39" s="1423"/>
      <c r="CF39" s="1423"/>
      <c r="CG39" s="1423"/>
      <c r="CH39" s="1423"/>
      <c r="CI39" s="1423"/>
      <c r="CJ39" s="1423"/>
      <c r="CK39" s="1424"/>
      <c r="CL39" s="1424"/>
      <c r="CM39" s="1410"/>
      <c r="CN39" s="1410"/>
      <c r="CO39" s="224"/>
      <c r="CP39" s="1399"/>
      <c r="CR39" s="230" t="b">
        <v>0</v>
      </c>
      <c r="CS39" s="230" t="b">
        <f>IF(BF48&gt;=0,IF(BF48&gt;1330000,"範囲外",IF(BF48&gt;950000,FALSE,IF(BF48&gt;480000,FALSE,IF(CT26&lt;CT28,FALSE,TRUE)))),FALSE)</f>
        <v>1</v>
      </c>
      <c r="CT39" s="230" t="b">
        <f>IF(BF48&gt;=0,IF(BF48&gt;1330000,"範囲外",IF(BF48&gt;950000,FALSE,IF(BF48&gt;480000,TRUE,IF(CT26&lt;CT28,FALSE,FALSE)))),FALSE)</f>
        <v>0</v>
      </c>
      <c r="CU39" s="230" t="b">
        <v>0</v>
      </c>
      <c r="CV39" s="230"/>
      <c r="CW39" s="227"/>
    </row>
    <row r="40" spans="2:101" ht="8.5" customHeight="1">
      <c r="B40" s="233"/>
      <c r="C40" s="1405"/>
      <c r="D40" s="1405"/>
      <c r="E40" s="1405"/>
      <c r="F40" s="1405"/>
      <c r="G40" s="1405"/>
      <c r="H40" s="1405"/>
      <c r="I40" s="1405"/>
      <c r="J40" s="1405"/>
      <c r="K40" s="1405"/>
      <c r="L40" s="1405"/>
      <c r="M40" s="1405"/>
      <c r="N40" s="1405"/>
      <c r="O40" s="1405"/>
      <c r="P40" s="1405"/>
      <c r="Q40" s="1405"/>
      <c r="R40" s="1405"/>
      <c r="S40" s="1405"/>
      <c r="T40" s="1405"/>
      <c r="U40" s="1405"/>
      <c r="V40" s="1405"/>
      <c r="W40" s="1405"/>
      <c r="X40" s="1405"/>
      <c r="Y40" s="1405"/>
      <c r="Z40" s="1405"/>
      <c r="AA40" s="1405"/>
      <c r="AB40" s="1405"/>
      <c r="AC40" s="1405"/>
      <c r="AD40" s="1405"/>
      <c r="AE40" s="1405"/>
      <c r="AF40" s="1405"/>
      <c r="AG40" s="1405"/>
      <c r="AH40" s="212"/>
      <c r="AI40" s="232"/>
      <c r="AJ40" s="212"/>
      <c r="AK40" s="1405"/>
      <c r="AL40" s="1405"/>
      <c r="AM40" s="1405"/>
      <c r="AN40" s="1405"/>
      <c r="AO40" s="1405"/>
      <c r="AP40" s="1405"/>
      <c r="AQ40" s="1405"/>
      <c r="AR40" s="1405"/>
      <c r="AS40" s="1405"/>
      <c r="AT40" s="1412"/>
      <c r="AU40" s="1412"/>
      <c r="AV40" s="1412"/>
      <c r="AW40" s="1412"/>
      <c r="AX40" s="1412"/>
      <c r="AY40" s="1412"/>
      <c r="AZ40" s="1412"/>
      <c r="BA40" s="1412"/>
      <c r="BB40" s="1412"/>
      <c r="BC40" s="1412"/>
      <c r="BD40" s="1413"/>
      <c r="BE40" s="1422"/>
      <c r="BF40" s="1422"/>
      <c r="BG40" s="1422"/>
      <c r="BH40" s="1422"/>
      <c r="BI40" s="1422"/>
      <c r="BJ40" s="1422"/>
      <c r="BK40" s="1422"/>
      <c r="BL40" s="1422"/>
      <c r="BM40" s="1422"/>
      <c r="BN40" s="1422"/>
      <c r="BO40" s="1419"/>
      <c r="BP40" s="212"/>
      <c r="BQ40" s="215"/>
      <c r="BR40" s="215"/>
      <c r="BS40" s="1410"/>
      <c r="BT40" s="1410"/>
      <c r="BU40" s="1423"/>
      <c r="BV40" s="1423"/>
      <c r="BW40" s="1423"/>
      <c r="BX40" s="1423"/>
      <c r="BY40" s="1423"/>
      <c r="BZ40" s="1423"/>
      <c r="CA40" s="1423"/>
      <c r="CB40" s="1423"/>
      <c r="CC40" s="1423"/>
      <c r="CD40" s="1423"/>
      <c r="CE40" s="1423"/>
      <c r="CF40" s="1423"/>
      <c r="CG40" s="1423"/>
      <c r="CH40" s="1423"/>
      <c r="CI40" s="1423"/>
      <c r="CJ40" s="1423"/>
      <c r="CK40" s="1417" t="s">
        <v>85</v>
      </c>
      <c r="CL40" s="1417"/>
      <c r="CM40" s="1410"/>
      <c r="CN40" s="1410"/>
      <c r="CO40" s="224"/>
      <c r="CP40" s="1399"/>
      <c r="CR40" s="227"/>
      <c r="CS40" s="227"/>
      <c r="CT40" s="227"/>
      <c r="CU40" s="227"/>
      <c r="CV40" s="227"/>
      <c r="CW40" s="227"/>
    </row>
    <row r="41" spans="2:101" ht="8.5" customHeight="1">
      <c r="B41" s="233"/>
      <c r="C41" s="1405" t="s">
        <v>455</v>
      </c>
      <c r="D41" s="1405"/>
      <c r="E41" s="1405" t="s">
        <v>44</v>
      </c>
      <c r="F41" s="1405"/>
      <c r="G41" s="1405"/>
      <c r="H41" s="1405"/>
      <c r="I41" s="1405"/>
      <c r="J41" s="1405"/>
      <c r="K41" s="1405"/>
      <c r="L41" s="1418">
        <v>0</v>
      </c>
      <c r="M41" s="1418"/>
      <c r="N41" s="1418"/>
      <c r="O41" s="1418"/>
      <c r="P41" s="1418"/>
      <c r="Q41" s="1418"/>
      <c r="R41" s="1418"/>
      <c r="S41" s="1418"/>
      <c r="T41" s="1418"/>
      <c r="U41" s="1418"/>
      <c r="V41" s="1413" t="s">
        <v>131</v>
      </c>
      <c r="W41" s="1414" t="s">
        <v>456</v>
      </c>
      <c r="X41" s="1414"/>
      <c r="Y41" s="1414"/>
      <c r="Z41" s="1414"/>
      <c r="AA41" s="1414"/>
      <c r="AB41" s="1414"/>
      <c r="AC41" s="1414"/>
      <c r="AD41" s="1414"/>
      <c r="AE41" s="1414"/>
      <c r="AF41" s="1414"/>
      <c r="AG41" s="1419" t="s">
        <v>131</v>
      </c>
      <c r="AH41" s="212"/>
      <c r="AI41" s="232"/>
      <c r="AJ41" s="212"/>
      <c r="AK41" s="1405"/>
      <c r="AL41" s="1405"/>
      <c r="AM41" s="1405"/>
      <c r="AN41" s="1405"/>
      <c r="AO41" s="1405"/>
      <c r="AP41" s="1405"/>
      <c r="AQ41" s="1405"/>
      <c r="AR41" s="1405"/>
      <c r="AS41" s="1405"/>
      <c r="AT41" s="1412"/>
      <c r="AU41" s="1412"/>
      <c r="AV41" s="1412"/>
      <c r="AW41" s="1412"/>
      <c r="AX41" s="1412"/>
      <c r="AY41" s="1412"/>
      <c r="AZ41" s="1412"/>
      <c r="BA41" s="1412"/>
      <c r="BB41" s="1412"/>
      <c r="BC41" s="1412"/>
      <c r="BD41" s="1413"/>
      <c r="BE41" s="1422"/>
      <c r="BF41" s="1422"/>
      <c r="BG41" s="1422"/>
      <c r="BH41" s="1422"/>
      <c r="BI41" s="1422"/>
      <c r="BJ41" s="1422"/>
      <c r="BK41" s="1422"/>
      <c r="BL41" s="1422"/>
      <c r="BM41" s="1422"/>
      <c r="BN41" s="1422"/>
      <c r="BO41" s="1419"/>
      <c r="BP41" s="212"/>
      <c r="BQ41" s="215"/>
      <c r="BR41" s="215"/>
      <c r="BS41" s="1410"/>
      <c r="BT41" s="1410"/>
      <c r="BU41" s="1423"/>
      <c r="BV41" s="1423"/>
      <c r="BW41" s="1423"/>
      <c r="BX41" s="1423"/>
      <c r="BY41" s="1423"/>
      <c r="BZ41" s="1423"/>
      <c r="CA41" s="1423"/>
      <c r="CB41" s="1423"/>
      <c r="CC41" s="1423"/>
      <c r="CD41" s="1423"/>
      <c r="CE41" s="1423"/>
      <c r="CF41" s="1423"/>
      <c r="CG41" s="1423"/>
      <c r="CH41" s="1423"/>
      <c r="CI41" s="1423"/>
      <c r="CJ41" s="1423"/>
      <c r="CK41" s="1417"/>
      <c r="CL41" s="1417"/>
      <c r="CM41" s="1410"/>
      <c r="CN41" s="1410"/>
      <c r="CO41" s="224"/>
      <c r="CP41" s="1399"/>
    </row>
    <row r="42" spans="2:101" ht="8.5" customHeight="1">
      <c r="B42" s="233"/>
      <c r="C42" s="1405"/>
      <c r="D42" s="1405"/>
      <c r="E42" s="1405"/>
      <c r="F42" s="1405"/>
      <c r="G42" s="1405"/>
      <c r="H42" s="1405"/>
      <c r="I42" s="1405"/>
      <c r="J42" s="1405"/>
      <c r="K42" s="1405"/>
      <c r="L42" s="1418"/>
      <c r="M42" s="1418"/>
      <c r="N42" s="1418"/>
      <c r="O42" s="1418"/>
      <c r="P42" s="1418"/>
      <c r="Q42" s="1418"/>
      <c r="R42" s="1418"/>
      <c r="S42" s="1418"/>
      <c r="T42" s="1418"/>
      <c r="U42" s="1418"/>
      <c r="V42" s="1413"/>
      <c r="W42" s="1420">
        <f>IF(L41&gt;=8500000,L41-1950000,IF(L41&gt;=6600000,L41*0.9-1100000,IF(L41&gt;=3600000,ROUNDDOWN(L41/4,-3)*3.2-440000,IF(L41&gt;=1800000,ROUNDDOWN(L41/4,-3)*2.8-80000,IF(L41&gt;=1628000,ROUNDDOWN(L41/4,-3)*2.4+100000,IF(L41&gt;=1624000,1074000,IF(L41&gt;=1622000,1072000,IF(L41&gt;=1620000,1070000,IF(L41&gt;=1619000,1069000,IF(L41&gt;=551000,L41-550000,0))))) )))))</f>
        <v>0</v>
      </c>
      <c r="X42" s="1420"/>
      <c r="Y42" s="1420"/>
      <c r="Z42" s="1420"/>
      <c r="AA42" s="1420"/>
      <c r="AB42" s="1420"/>
      <c r="AC42" s="1420"/>
      <c r="AD42" s="1420"/>
      <c r="AE42" s="1420"/>
      <c r="AF42" s="1420"/>
      <c r="AG42" s="1419"/>
      <c r="AH42" s="212"/>
      <c r="AI42" s="232"/>
      <c r="AJ42" s="212"/>
      <c r="AK42" s="1405"/>
      <c r="AL42" s="1405"/>
      <c r="AM42" s="1405"/>
      <c r="AN42" s="1405"/>
      <c r="AO42" s="1405"/>
      <c r="AP42" s="1405"/>
      <c r="AQ42" s="1405"/>
      <c r="AR42" s="1405"/>
      <c r="AS42" s="1405"/>
      <c r="AT42" s="1412"/>
      <c r="AU42" s="1412"/>
      <c r="AV42" s="1412"/>
      <c r="AW42" s="1412"/>
      <c r="AX42" s="1412"/>
      <c r="AY42" s="1412"/>
      <c r="AZ42" s="1412"/>
      <c r="BA42" s="1412"/>
      <c r="BB42" s="1412"/>
      <c r="BC42" s="1412"/>
      <c r="BD42" s="1413"/>
      <c r="BE42" s="1422"/>
      <c r="BF42" s="1422"/>
      <c r="BG42" s="1422"/>
      <c r="BH42" s="1422"/>
      <c r="BI42" s="1422"/>
      <c r="BJ42" s="1422"/>
      <c r="BK42" s="1422"/>
      <c r="BL42" s="1422"/>
      <c r="BM42" s="1422"/>
      <c r="BN42" s="1422"/>
      <c r="BO42" s="1419"/>
      <c r="BP42" s="212"/>
      <c r="BQ42" s="215"/>
      <c r="BR42" s="215"/>
      <c r="BS42" s="1410"/>
      <c r="BT42" s="1410"/>
      <c r="BU42" s="1423"/>
      <c r="BV42" s="1423"/>
      <c r="BW42" s="1423"/>
      <c r="BX42" s="1423"/>
      <c r="BY42" s="1423"/>
      <c r="BZ42" s="1423"/>
      <c r="CA42" s="1423"/>
      <c r="CB42" s="1423"/>
      <c r="CC42" s="1423"/>
      <c r="CD42" s="1423"/>
      <c r="CE42" s="1423"/>
      <c r="CF42" s="1423"/>
      <c r="CG42" s="1423"/>
      <c r="CH42" s="1423"/>
      <c r="CI42" s="1423"/>
      <c r="CJ42" s="1423"/>
      <c r="CK42" s="1417"/>
      <c r="CL42" s="1417"/>
      <c r="CM42" s="1410"/>
      <c r="CN42" s="1410"/>
      <c r="CO42" s="224"/>
      <c r="CP42" s="1399"/>
    </row>
    <row r="43" spans="2:101" ht="8.5" customHeight="1">
      <c r="B43" s="233"/>
      <c r="C43" s="1405"/>
      <c r="D43" s="1405"/>
      <c r="E43" s="1405"/>
      <c r="F43" s="1405"/>
      <c r="G43" s="1405"/>
      <c r="H43" s="1405"/>
      <c r="I43" s="1405"/>
      <c r="J43" s="1405"/>
      <c r="K43" s="1405"/>
      <c r="L43" s="1418"/>
      <c r="M43" s="1418"/>
      <c r="N43" s="1418"/>
      <c r="O43" s="1418"/>
      <c r="P43" s="1418"/>
      <c r="Q43" s="1418"/>
      <c r="R43" s="1418"/>
      <c r="S43" s="1418"/>
      <c r="T43" s="1418"/>
      <c r="U43" s="1418"/>
      <c r="V43" s="1413"/>
      <c r="W43" s="1420"/>
      <c r="X43" s="1420"/>
      <c r="Y43" s="1420"/>
      <c r="Z43" s="1420"/>
      <c r="AA43" s="1420"/>
      <c r="AB43" s="1420"/>
      <c r="AC43" s="1420"/>
      <c r="AD43" s="1420"/>
      <c r="AE43" s="1420"/>
      <c r="AF43" s="1420"/>
      <c r="AG43" s="1419"/>
      <c r="AH43" s="212"/>
      <c r="AI43" s="232"/>
      <c r="AJ43" s="212"/>
      <c r="AK43" s="1405" t="s">
        <v>458</v>
      </c>
      <c r="AL43" s="1405"/>
      <c r="AM43" s="1421" t="s">
        <v>459</v>
      </c>
      <c r="AN43" s="1405"/>
      <c r="AO43" s="1405"/>
      <c r="AP43" s="1405"/>
      <c r="AQ43" s="1405"/>
      <c r="AR43" s="1405"/>
      <c r="AS43" s="1405"/>
      <c r="AT43" s="1430"/>
      <c r="AU43" s="1430"/>
      <c r="AV43" s="1430"/>
      <c r="AW43" s="1430"/>
      <c r="AX43" s="1430"/>
      <c r="AY43" s="1430"/>
      <c r="AZ43" s="1430"/>
      <c r="BA43" s="1430"/>
      <c r="BB43" s="1430"/>
      <c r="BC43" s="1430"/>
      <c r="BD43" s="1430"/>
      <c r="BE43" s="1431" t="s">
        <v>460</v>
      </c>
      <c r="BF43" s="1431"/>
      <c r="BG43" s="1431"/>
      <c r="BH43" s="1431"/>
      <c r="BI43" s="1431"/>
      <c r="BJ43" s="1431"/>
      <c r="BK43" s="1431"/>
      <c r="BL43" s="1431"/>
      <c r="BM43" s="1431"/>
      <c r="BN43" s="1431"/>
      <c r="BO43" s="1413" t="s">
        <v>131</v>
      </c>
      <c r="BP43" s="212"/>
      <c r="BQ43" s="215"/>
      <c r="BR43" s="215"/>
      <c r="BS43" s="1410"/>
      <c r="BT43" s="1410"/>
      <c r="BU43" s="1423"/>
      <c r="BV43" s="1423"/>
      <c r="BW43" s="1423"/>
      <c r="BX43" s="1423"/>
      <c r="BY43" s="1423"/>
      <c r="BZ43" s="1423"/>
      <c r="CA43" s="1423"/>
      <c r="CB43" s="1423"/>
      <c r="CC43" s="1423"/>
      <c r="CD43" s="1423"/>
      <c r="CE43" s="1423"/>
      <c r="CF43" s="1423"/>
      <c r="CG43" s="1423"/>
      <c r="CH43" s="1423"/>
      <c r="CI43" s="1423"/>
      <c r="CJ43" s="1423"/>
      <c r="CK43" s="1417" t="s">
        <v>52</v>
      </c>
      <c r="CL43" s="1417"/>
      <c r="CM43" s="1434" t="s">
        <v>461</v>
      </c>
      <c r="CN43" s="1434"/>
      <c r="CO43" s="224"/>
      <c r="CP43" s="1399"/>
    </row>
    <row r="44" spans="2:101" ht="8.5" customHeight="1">
      <c r="B44" s="233"/>
      <c r="C44" s="1405"/>
      <c r="D44" s="1405"/>
      <c r="E44" s="1405"/>
      <c r="F44" s="1405"/>
      <c r="G44" s="1405"/>
      <c r="H44" s="1405"/>
      <c r="I44" s="1405"/>
      <c r="J44" s="1405"/>
      <c r="K44" s="1405"/>
      <c r="L44" s="1418"/>
      <c r="M44" s="1418"/>
      <c r="N44" s="1418"/>
      <c r="O44" s="1418"/>
      <c r="P44" s="1418"/>
      <c r="Q44" s="1418"/>
      <c r="R44" s="1418"/>
      <c r="S44" s="1418"/>
      <c r="T44" s="1418"/>
      <c r="U44" s="1418"/>
      <c r="V44" s="1413"/>
      <c r="W44" s="1420"/>
      <c r="X44" s="1420"/>
      <c r="Y44" s="1420"/>
      <c r="Z44" s="1420"/>
      <c r="AA44" s="1420"/>
      <c r="AB44" s="1420"/>
      <c r="AC44" s="1420"/>
      <c r="AD44" s="1420"/>
      <c r="AE44" s="1420"/>
      <c r="AF44" s="1420"/>
      <c r="AG44" s="1419"/>
      <c r="AH44" s="212"/>
      <c r="AI44" s="232"/>
      <c r="AJ44" s="212"/>
      <c r="AK44" s="1405"/>
      <c r="AL44" s="1405"/>
      <c r="AM44" s="1405"/>
      <c r="AN44" s="1405"/>
      <c r="AO44" s="1405"/>
      <c r="AP44" s="1405"/>
      <c r="AQ44" s="1405"/>
      <c r="AR44" s="1405"/>
      <c r="AS44" s="1405"/>
      <c r="AT44" s="1430"/>
      <c r="AU44" s="1430"/>
      <c r="AV44" s="1430"/>
      <c r="AW44" s="1430"/>
      <c r="AX44" s="1430"/>
      <c r="AY44" s="1430"/>
      <c r="AZ44" s="1430"/>
      <c r="BA44" s="1430"/>
      <c r="BB44" s="1430"/>
      <c r="BC44" s="1430"/>
      <c r="BD44" s="1430"/>
      <c r="BE44" s="1432">
        <v>0</v>
      </c>
      <c r="BF44" s="1432"/>
      <c r="BG44" s="1432"/>
      <c r="BH44" s="1432"/>
      <c r="BI44" s="1432"/>
      <c r="BJ44" s="1432"/>
      <c r="BK44" s="1432"/>
      <c r="BL44" s="1432"/>
      <c r="BM44" s="1432"/>
      <c r="BN44" s="1432"/>
      <c r="BO44" s="1413"/>
      <c r="BP44" s="212"/>
      <c r="BQ44" s="215"/>
      <c r="BR44" s="215"/>
      <c r="BS44" s="1410"/>
      <c r="BT44" s="1410"/>
      <c r="BU44" s="1423"/>
      <c r="BV44" s="1423"/>
      <c r="BW44" s="1423"/>
      <c r="BX44" s="1423"/>
      <c r="BY44" s="1423"/>
      <c r="BZ44" s="1423"/>
      <c r="CA44" s="1423"/>
      <c r="CB44" s="1423"/>
      <c r="CC44" s="1423"/>
      <c r="CD44" s="1423"/>
      <c r="CE44" s="1423"/>
      <c r="CF44" s="1423"/>
      <c r="CG44" s="1423"/>
      <c r="CH44" s="1423"/>
      <c r="CI44" s="1423"/>
      <c r="CJ44" s="1423"/>
      <c r="CK44" s="1417"/>
      <c r="CL44" s="1417"/>
      <c r="CM44" s="1434"/>
      <c r="CN44" s="1434"/>
      <c r="CO44" s="224"/>
      <c r="CP44" s="1399"/>
    </row>
    <row r="45" spans="2:101" ht="8.5" customHeight="1">
      <c r="B45" s="233"/>
      <c r="C45" s="1405"/>
      <c r="D45" s="1405"/>
      <c r="E45" s="1405"/>
      <c r="F45" s="1405"/>
      <c r="G45" s="1405"/>
      <c r="H45" s="1405"/>
      <c r="I45" s="1405"/>
      <c r="J45" s="1405"/>
      <c r="K45" s="1405"/>
      <c r="L45" s="1418"/>
      <c r="M45" s="1418"/>
      <c r="N45" s="1418"/>
      <c r="O45" s="1418"/>
      <c r="P45" s="1418"/>
      <c r="Q45" s="1418"/>
      <c r="R45" s="1418"/>
      <c r="S45" s="1418"/>
      <c r="T45" s="1418"/>
      <c r="U45" s="1418"/>
      <c r="V45" s="1413"/>
      <c r="W45" s="1420"/>
      <c r="X45" s="1420"/>
      <c r="Y45" s="1420"/>
      <c r="Z45" s="1420"/>
      <c r="AA45" s="1420"/>
      <c r="AB45" s="1420"/>
      <c r="AC45" s="1420"/>
      <c r="AD45" s="1420"/>
      <c r="AE45" s="1420"/>
      <c r="AF45" s="1420"/>
      <c r="AG45" s="1419"/>
      <c r="AH45" s="212"/>
      <c r="AI45" s="232"/>
      <c r="AJ45" s="212"/>
      <c r="AK45" s="1405"/>
      <c r="AL45" s="1405"/>
      <c r="AM45" s="1405"/>
      <c r="AN45" s="1405"/>
      <c r="AO45" s="1405"/>
      <c r="AP45" s="1405"/>
      <c r="AQ45" s="1405"/>
      <c r="AR45" s="1405"/>
      <c r="AS45" s="1405"/>
      <c r="AT45" s="1430"/>
      <c r="AU45" s="1430"/>
      <c r="AV45" s="1430"/>
      <c r="AW45" s="1430"/>
      <c r="AX45" s="1430"/>
      <c r="AY45" s="1430"/>
      <c r="AZ45" s="1430"/>
      <c r="BA45" s="1430"/>
      <c r="BB45" s="1430"/>
      <c r="BC45" s="1430"/>
      <c r="BD45" s="1430"/>
      <c r="BE45" s="1432"/>
      <c r="BF45" s="1432"/>
      <c r="BG45" s="1432"/>
      <c r="BH45" s="1432"/>
      <c r="BI45" s="1432"/>
      <c r="BJ45" s="1432"/>
      <c r="BK45" s="1432"/>
      <c r="BL45" s="1432"/>
      <c r="BM45" s="1432"/>
      <c r="BN45" s="1432"/>
      <c r="BO45" s="1413"/>
      <c r="BP45" s="212"/>
      <c r="BQ45" s="215"/>
      <c r="BR45" s="215"/>
      <c r="BS45" s="1410"/>
      <c r="BT45" s="1410"/>
      <c r="BU45" s="1423"/>
      <c r="BV45" s="1423"/>
      <c r="BW45" s="1423"/>
      <c r="BX45" s="1423"/>
      <c r="BY45" s="1423"/>
      <c r="BZ45" s="1423"/>
      <c r="CA45" s="1423"/>
      <c r="CB45" s="1423"/>
      <c r="CC45" s="1423"/>
      <c r="CD45" s="1423"/>
      <c r="CE45" s="1423"/>
      <c r="CF45" s="1423"/>
      <c r="CG45" s="1423"/>
      <c r="CH45" s="1423"/>
      <c r="CI45" s="1423"/>
      <c r="CJ45" s="1423"/>
      <c r="CK45" s="1417"/>
      <c r="CL45" s="1417"/>
      <c r="CM45" s="1434"/>
      <c r="CN45" s="1434"/>
      <c r="CO45" s="224"/>
      <c r="CP45" s="1399"/>
    </row>
    <row r="46" spans="2:101" ht="8.5" customHeight="1">
      <c r="B46" s="233"/>
      <c r="C46" s="1405" t="s">
        <v>458</v>
      </c>
      <c r="D46" s="1405"/>
      <c r="E46" s="1421" t="s">
        <v>459</v>
      </c>
      <c r="F46" s="1405"/>
      <c r="G46" s="1405"/>
      <c r="H46" s="1405"/>
      <c r="I46" s="1405"/>
      <c r="J46" s="1405"/>
      <c r="K46" s="1405"/>
      <c r="L46" s="1430"/>
      <c r="M46" s="1430"/>
      <c r="N46" s="1430"/>
      <c r="O46" s="1430"/>
      <c r="P46" s="1430"/>
      <c r="Q46" s="1430"/>
      <c r="R46" s="1430"/>
      <c r="S46" s="1430"/>
      <c r="T46" s="1430"/>
      <c r="U46" s="1430"/>
      <c r="V46" s="1430"/>
      <c r="W46" s="1431" t="s">
        <v>460</v>
      </c>
      <c r="X46" s="1431"/>
      <c r="Y46" s="1431"/>
      <c r="Z46" s="1431"/>
      <c r="AA46" s="1431"/>
      <c r="AB46" s="1431"/>
      <c r="AC46" s="1431"/>
      <c r="AD46" s="1431"/>
      <c r="AE46" s="1431"/>
      <c r="AF46" s="1431"/>
      <c r="AG46" s="1413" t="s">
        <v>131</v>
      </c>
      <c r="AH46" s="212"/>
      <c r="AI46" s="232"/>
      <c r="AJ46" s="212"/>
      <c r="AK46" s="1405"/>
      <c r="AL46" s="1405"/>
      <c r="AM46" s="1405"/>
      <c r="AN46" s="1405"/>
      <c r="AO46" s="1405"/>
      <c r="AP46" s="1405"/>
      <c r="AQ46" s="1405"/>
      <c r="AR46" s="1405"/>
      <c r="AS46" s="1405"/>
      <c r="AT46" s="1430"/>
      <c r="AU46" s="1430"/>
      <c r="AV46" s="1430"/>
      <c r="AW46" s="1430"/>
      <c r="AX46" s="1430"/>
      <c r="AY46" s="1430"/>
      <c r="AZ46" s="1430"/>
      <c r="BA46" s="1430"/>
      <c r="BB46" s="1430"/>
      <c r="BC46" s="1430"/>
      <c r="BD46" s="1430"/>
      <c r="BE46" s="1432"/>
      <c r="BF46" s="1432"/>
      <c r="BG46" s="1432"/>
      <c r="BH46" s="1432"/>
      <c r="BI46" s="1432"/>
      <c r="BJ46" s="1432"/>
      <c r="BK46" s="1432"/>
      <c r="BL46" s="1432"/>
      <c r="BM46" s="1432"/>
      <c r="BN46" s="1432"/>
      <c r="BO46" s="1413"/>
      <c r="BP46" s="212"/>
      <c r="BQ46" s="215"/>
      <c r="BR46" s="215"/>
      <c r="BS46" s="1410"/>
      <c r="BT46" s="1410"/>
      <c r="BU46" s="1423"/>
      <c r="BV46" s="1423"/>
      <c r="BW46" s="1423"/>
      <c r="BX46" s="1423"/>
      <c r="BY46" s="1423"/>
      <c r="BZ46" s="1423"/>
      <c r="CA46" s="1423"/>
      <c r="CB46" s="1423"/>
      <c r="CC46" s="1423"/>
      <c r="CD46" s="1423"/>
      <c r="CE46" s="1423"/>
      <c r="CF46" s="1423"/>
      <c r="CG46" s="1423"/>
      <c r="CH46" s="1423"/>
      <c r="CI46" s="1423"/>
      <c r="CJ46" s="1423"/>
      <c r="CK46" s="1417" t="s">
        <v>462</v>
      </c>
      <c r="CL46" s="1417"/>
      <c r="CM46" s="1434"/>
      <c r="CN46" s="1434"/>
      <c r="CO46" s="224"/>
      <c r="CP46" s="1399"/>
    </row>
    <row r="47" spans="2:101" ht="8.5" customHeight="1" thickBot="1">
      <c r="B47" s="233"/>
      <c r="C47" s="1405"/>
      <c r="D47" s="1405"/>
      <c r="E47" s="1405"/>
      <c r="F47" s="1405"/>
      <c r="G47" s="1405"/>
      <c r="H47" s="1405"/>
      <c r="I47" s="1405"/>
      <c r="J47" s="1405"/>
      <c r="K47" s="1405"/>
      <c r="L47" s="1430"/>
      <c r="M47" s="1430"/>
      <c r="N47" s="1430"/>
      <c r="O47" s="1430"/>
      <c r="P47" s="1430"/>
      <c r="Q47" s="1430"/>
      <c r="R47" s="1430"/>
      <c r="S47" s="1430"/>
      <c r="T47" s="1430"/>
      <c r="U47" s="1430"/>
      <c r="V47" s="1430"/>
      <c r="W47" s="1432">
        <v>0</v>
      </c>
      <c r="X47" s="1432"/>
      <c r="Y47" s="1432"/>
      <c r="Z47" s="1432"/>
      <c r="AA47" s="1432"/>
      <c r="AB47" s="1432"/>
      <c r="AC47" s="1432"/>
      <c r="AD47" s="1432"/>
      <c r="AE47" s="1432"/>
      <c r="AF47" s="1432"/>
      <c r="AG47" s="1413"/>
      <c r="AH47" s="212"/>
      <c r="AI47" s="232"/>
      <c r="AJ47" s="212"/>
      <c r="AK47" s="1405"/>
      <c r="AL47" s="1405"/>
      <c r="AM47" s="1405"/>
      <c r="AN47" s="1405"/>
      <c r="AO47" s="1405"/>
      <c r="AP47" s="1405"/>
      <c r="AQ47" s="1405"/>
      <c r="AR47" s="1405"/>
      <c r="AS47" s="1405"/>
      <c r="AT47" s="1430"/>
      <c r="AU47" s="1430"/>
      <c r="AV47" s="1430"/>
      <c r="AW47" s="1430"/>
      <c r="AX47" s="1430"/>
      <c r="AY47" s="1430"/>
      <c r="AZ47" s="1430"/>
      <c r="BA47" s="1430"/>
      <c r="BB47" s="1430"/>
      <c r="BC47" s="1430"/>
      <c r="BD47" s="1430"/>
      <c r="BE47" s="1432"/>
      <c r="BF47" s="1432"/>
      <c r="BG47" s="1432"/>
      <c r="BH47" s="1432"/>
      <c r="BI47" s="1432"/>
      <c r="BJ47" s="1432"/>
      <c r="BK47" s="1432"/>
      <c r="BL47" s="1432"/>
      <c r="BM47" s="1432"/>
      <c r="BN47" s="1432"/>
      <c r="BO47" s="1413"/>
      <c r="BP47" s="212"/>
      <c r="BQ47" s="215"/>
      <c r="BR47" s="215"/>
      <c r="BS47" s="1410"/>
      <c r="BT47" s="1410"/>
      <c r="BU47" s="1423"/>
      <c r="BV47" s="1423"/>
      <c r="BW47" s="1423"/>
      <c r="BX47" s="1423"/>
      <c r="BY47" s="1423"/>
      <c r="BZ47" s="1423"/>
      <c r="CA47" s="1423"/>
      <c r="CB47" s="1423"/>
      <c r="CC47" s="1423"/>
      <c r="CD47" s="1423"/>
      <c r="CE47" s="1423"/>
      <c r="CF47" s="1423"/>
      <c r="CG47" s="1423"/>
      <c r="CH47" s="1423"/>
      <c r="CI47" s="1423"/>
      <c r="CJ47" s="1423"/>
      <c r="CK47" s="1417"/>
      <c r="CL47" s="1417"/>
      <c r="CM47" s="1434"/>
      <c r="CN47" s="1434"/>
      <c r="CO47" s="234"/>
      <c r="CP47" s="1399"/>
    </row>
    <row r="48" spans="2:101" ht="8.5" customHeight="1" thickBot="1">
      <c r="B48" s="235"/>
      <c r="C48" s="1405"/>
      <c r="D48" s="1405"/>
      <c r="E48" s="1405"/>
      <c r="F48" s="1405"/>
      <c r="G48" s="1405"/>
      <c r="H48" s="1405"/>
      <c r="I48" s="1405"/>
      <c r="J48" s="1405"/>
      <c r="K48" s="1405"/>
      <c r="L48" s="1430"/>
      <c r="M48" s="1430"/>
      <c r="N48" s="1430"/>
      <c r="O48" s="1430"/>
      <c r="P48" s="1430"/>
      <c r="Q48" s="1430"/>
      <c r="R48" s="1430"/>
      <c r="S48" s="1430"/>
      <c r="T48" s="1430"/>
      <c r="U48" s="1430"/>
      <c r="V48" s="1430"/>
      <c r="W48" s="1432"/>
      <c r="X48" s="1432"/>
      <c r="Y48" s="1432"/>
      <c r="Z48" s="1432"/>
      <c r="AA48" s="1432"/>
      <c r="AB48" s="1432"/>
      <c r="AC48" s="1432"/>
      <c r="AD48" s="1432"/>
      <c r="AE48" s="1432"/>
      <c r="AF48" s="1432"/>
      <c r="AG48" s="1413"/>
      <c r="AH48" s="212"/>
      <c r="AI48" s="232"/>
      <c r="AJ48" s="212"/>
      <c r="AK48" s="1405" t="s">
        <v>463</v>
      </c>
      <c r="AL48" s="1405"/>
      <c r="AM48" s="1405"/>
      <c r="AN48" s="1405"/>
      <c r="AO48" s="1405"/>
      <c r="AP48" s="1405"/>
      <c r="AQ48" s="1405"/>
      <c r="AR48" s="1405"/>
      <c r="AS48" s="1405"/>
      <c r="AT48" s="1405"/>
      <c r="AU48" s="1405"/>
      <c r="AV48" s="1405"/>
      <c r="AW48" s="1405"/>
      <c r="AX48" s="1405"/>
      <c r="AY48" s="1405"/>
      <c r="AZ48" s="1405"/>
      <c r="BA48" s="1405"/>
      <c r="BB48" s="1405"/>
      <c r="BC48" s="1405"/>
      <c r="BD48" s="1405"/>
      <c r="BE48" s="236" t="s">
        <v>464</v>
      </c>
      <c r="BF48" s="1433">
        <f>BE39+BE44</f>
        <v>0</v>
      </c>
      <c r="BG48" s="1433"/>
      <c r="BH48" s="1433"/>
      <c r="BI48" s="1433"/>
      <c r="BJ48" s="1433"/>
      <c r="BK48" s="1433"/>
      <c r="BL48" s="1433"/>
      <c r="BM48" s="1433"/>
      <c r="BN48" s="1433"/>
      <c r="BO48" s="1429" t="s">
        <v>131</v>
      </c>
      <c r="BP48" s="212"/>
      <c r="BQ48" s="215"/>
      <c r="BR48" s="215"/>
      <c r="BS48" s="1410"/>
      <c r="BT48" s="1410"/>
      <c r="BU48" s="1423"/>
      <c r="BV48" s="1423"/>
      <c r="BW48" s="1423"/>
      <c r="BX48" s="1423"/>
      <c r="BY48" s="1423"/>
      <c r="BZ48" s="1423"/>
      <c r="CA48" s="1423"/>
      <c r="CB48" s="1423"/>
      <c r="CC48" s="1423"/>
      <c r="CD48" s="1423"/>
      <c r="CE48" s="1423"/>
      <c r="CF48" s="1423"/>
      <c r="CG48" s="1423"/>
      <c r="CH48" s="1423"/>
      <c r="CI48" s="1423"/>
      <c r="CJ48" s="1423"/>
      <c r="CK48" s="1417"/>
      <c r="CL48" s="1417"/>
      <c r="CM48" s="1434"/>
      <c r="CN48" s="1434"/>
      <c r="CO48" s="234"/>
      <c r="CP48" s="1399"/>
    </row>
    <row r="49" spans="2:102" ht="8.5" customHeight="1" thickBot="1">
      <c r="B49" s="235"/>
      <c r="C49" s="1405"/>
      <c r="D49" s="1405"/>
      <c r="E49" s="1405"/>
      <c r="F49" s="1405"/>
      <c r="G49" s="1405"/>
      <c r="H49" s="1405"/>
      <c r="I49" s="1405"/>
      <c r="J49" s="1405"/>
      <c r="K49" s="1405"/>
      <c r="L49" s="1430"/>
      <c r="M49" s="1430"/>
      <c r="N49" s="1430"/>
      <c r="O49" s="1430"/>
      <c r="P49" s="1430"/>
      <c r="Q49" s="1430"/>
      <c r="R49" s="1430"/>
      <c r="S49" s="1430"/>
      <c r="T49" s="1430"/>
      <c r="U49" s="1430"/>
      <c r="V49" s="1430"/>
      <c r="W49" s="1432"/>
      <c r="X49" s="1432"/>
      <c r="Y49" s="1432"/>
      <c r="Z49" s="1432"/>
      <c r="AA49" s="1432"/>
      <c r="AB49" s="1432"/>
      <c r="AC49" s="1432"/>
      <c r="AD49" s="1432"/>
      <c r="AE49" s="1432"/>
      <c r="AF49" s="1432"/>
      <c r="AG49" s="1413"/>
      <c r="AH49" s="212"/>
      <c r="AI49" s="232"/>
      <c r="AJ49" s="212"/>
      <c r="AK49" s="1405"/>
      <c r="AL49" s="1405"/>
      <c r="AM49" s="1405"/>
      <c r="AN49" s="1405"/>
      <c r="AO49" s="1405"/>
      <c r="AP49" s="1405"/>
      <c r="AQ49" s="1405"/>
      <c r="AR49" s="1405"/>
      <c r="AS49" s="1405"/>
      <c r="AT49" s="1405"/>
      <c r="AU49" s="1405"/>
      <c r="AV49" s="1405"/>
      <c r="AW49" s="1405"/>
      <c r="AX49" s="1405"/>
      <c r="AY49" s="1405"/>
      <c r="AZ49" s="1405"/>
      <c r="BA49" s="1405"/>
      <c r="BB49" s="1405"/>
      <c r="BC49" s="1405"/>
      <c r="BD49" s="1405"/>
      <c r="BE49" s="237"/>
      <c r="BF49" s="1433"/>
      <c r="BG49" s="1433"/>
      <c r="BH49" s="1433"/>
      <c r="BI49" s="1433"/>
      <c r="BJ49" s="1433"/>
      <c r="BK49" s="1433"/>
      <c r="BL49" s="1433"/>
      <c r="BM49" s="1433"/>
      <c r="BN49" s="1433"/>
      <c r="BO49" s="1429"/>
      <c r="BP49" s="212"/>
      <c r="BQ49" s="215"/>
      <c r="BR49" s="215"/>
      <c r="BS49" s="1425" t="s">
        <v>465</v>
      </c>
      <c r="BT49" s="1425"/>
      <c r="BU49" s="1425"/>
      <c r="BV49" s="1425"/>
      <c r="BW49" s="1425"/>
      <c r="BX49" s="1425"/>
      <c r="BY49" s="1425"/>
      <c r="BZ49" s="1425"/>
      <c r="CA49" s="1426" t="s">
        <v>466</v>
      </c>
      <c r="CB49" s="1426"/>
      <c r="CC49" s="1426"/>
      <c r="CD49" s="1426"/>
      <c r="CE49" s="1426"/>
      <c r="CF49" s="1426"/>
      <c r="CG49" s="1426"/>
      <c r="CH49" s="1426"/>
      <c r="CI49" s="1426"/>
      <c r="CJ49" s="1426"/>
      <c r="CK49" s="1426"/>
      <c r="CL49" s="1426"/>
      <c r="CM49" s="1426"/>
      <c r="CN49" s="1426"/>
      <c r="CO49" s="234"/>
      <c r="CP49" s="1399"/>
    </row>
    <row r="50" spans="2:102" ht="8.5" customHeight="1" thickBot="1">
      <c r="B50" s="235"/>
      <c r="C50" s="1405"/>
      <c r="D50" s="1405"/>
      <c r="E50" s="1405"/>
      <c r="F50" s="1405"/>
      <c r="G50" s="1405"/>
      <c r="H50" s="1405"/>
      <c r="I50" s="1405"/>
      <c r="J50" s="1405"/>
      <c r="K50" s="1405"/>
      <c r="L50" s="1430"/>
      <c r="M50" s="1430"/>
      <c r="N50" s="1430"/>
      <c r="O50" s="1430"/>
      <c r="P50" s="1430"/>
      <c r="Q50" s="1430"/>
      <c r="R50" s="1430"/>
      <c r="S50" s="1430"/>
      <c r="T50" s="1430"/>
      <c r="U50" s="1430"/>
      <c r="V50" s="1430"/>
      <c r="W50" s="1432"/>
      <c r="X50" s="1432"/>
      <c r="Y50" s="1432"/>
      <c r="Z50" s="1432"/>
      <c r="AA50" s="1432"/>
      <c r="AB50" s="1432"/>
      <c r="AC50" s="1432"/>
      <c r="AD50" s="1432"/>
      <c r="AE50" s="1432"/>
      <c r="AF50" s="1432"/>
      <c r="AG50" s="1413"/>
      <c r="AH50" s="212"/>
      <c r="AI50" s="232"/>
      <c r="AJ50" s="212"/>
      <c r="AK50" s="1405"/>
      <c r="AL50" s="1405"/>
      <c r="AM50" s="1405"/>
      <c r="AN50" s="1405"/>
      <c r="AO50" s="1405"/>
      <c r="AP50" s="1405"/>
      <c r="AQ50" s="1405"/>
      <c r="AR50" s="1405"/>
      <c r="AS50" s="1405"/>
      <c r="AT50" s="1405"/>
      <c r="AU50" s="1405"/>
      <c r="AV50" s="1405"/>
      <c r="AW50" s="1405"/>
      <c r="AX50" s="1405"/>
      <c r="AY50" s="1405"/>
      <c r="AZ50" s="1405"/>
      <c r="BA50" s="1405"/>
      <c r="BB50" s="1405"/>
      <c r="BC50" s="1405"/>
      <c r="BD50" s="1405"/>
      <c r="BE50" s="238"/>
      <c r="BF50" s="1433"/>
      <c r="BG50" s="1433"/>
      <c r="BH50" s="1433"/>
      <c r="BI50" s="1433"/>
      <c r="BJ50" s="1433"/>
      <c r="BK50" s="1433"/>
      <c r="BL50" s="1433"/>
      <c r="BM50" s="1433"/>
      <c r="BN50" s="1433"/>
      <c r="BO50" s="1429"/>
      <c r="BP50" s="212"/>
      <c r="BQ50" s="215"/>
      <c r="BR50" s="215"/>
      <c r="BS50" s="1425"/>
      <c r="BT50" s="1425"/>
      <c r="BU50" s="1425"/>
      <c r="BV50" s="1425"/>
      <c r="BW50" s="1425"/>
      <c r="BX50" s="1425"/>
      <c r="BY50" s="1425"/>
      <c r="BZ50" s="1425"/>
      <c r="CA50" s="1427" t="str">
        <f>IF(BF48&gt;=0,IF(BF48&gt;1330000,"範囲外",IF(BF48&gt;950000,"④",IF(BF48&gt;480000,"③",IF(CT26&lt;CT28,"①","②")))),"")</f>
        <v>②</v>
      </c>
      <c r="CB50" s="1427"/>
      <c r="CC50" s="1427"/>
      <c r="CD50" s="1427"/>
      <c r="CE50" s="1427"/>
      <c r="CF50" s="1427"/>
      <c r="CG50" s="1427"/>
      <c r="CH50" s="1427"/>
      <c r="CI50" s="1427"/>
      <c r="CJ50" s="1427"/>
      <c r="CK50" s="1427"/>
      <c r="CL50" s="1427"/>
      <c r="CM50" s="1427"/>
      <c r="CN50" s="1427"/>
      <c r="CO50" s="234"/>
      <c r="CP50" s="1399"/>
    </row>
    <row r="51" spans="2:102" ht="8.5" customHeight="1" thickBot="1">
      <c r="B51" s="235"/>
      <c r="C51" s="1405" t="s">
        <v>467</v>
      </c>
      <c r="D51" s="1405"/>
      <c r="E51" s="1405"/>
      <c r="F51" s="1405"/>
      <c r="G51" s="1405"/>
      <c r="H51" s="1405"/>
      <c r="I51" s="1405"/>
      <c r="J51" s="1405"/>
      <c r="K51" s="1405"/>
      <c r="L51" s="1405"/>
      <c r="M51" s="1405"/>
      <c r="N51" s="1405"/>
      <c r="O51" s="1405"/>
      <c r="P51" s="1405"/>
      <c r="Q51" s="1405"/>
      <c r="R51" s="1405"/>
      <c r="S51" s="1405"/>
      <c r="T51" s="1405"/>
      <c r="U51" s="1405"/>
      <c r="V51" s="1405"/>
      <c r="W51" s="1428">
        <f>W42+W47</f>
        <v>0</v>
      </c>
      <c r="X51" s="1428"/>
      <c r="Y51" s="1428"/>
      <c r="Z51" s="1428"/>
      <c r="AA51" s="1428"/>
      <c r="AB51" s="1428"/>
      <c r="AC51" s="1428"/>
      <c r="AD51" s="1428"/>
      <c r="AE51" s="1428"/>
      <c r="AF51" s="1428"/>
      <c r="AG51" s="1429" t="s">
        <v>131</v>
      </c>
      <c r="AH51" s="212"/>
      <c r="AI51" s="232"/>
      <c r="AK51" s="212"/>
      <c r="BK51" s="215"/>
      <c r="BL51" s="215"/>
      <c r="BS51" s="1425"/>
      <c r="BT51" s="1425"/>
      <c r="BU51" s="1425"/>
      <c r="BV51" s="1425"/>
      <c r="BW51" s="1425"/>
      <c r="BX51" s="1425"/>
      <c r="BY51" s="1425"/>
      <c r="BZ51" s="1425"/>
      <c r="CA51" s="1427"/>
      <c r="CB51" s="1427"/>
      <c r="CC51" s="1427"/>
      <c r="CD51" s="1427"/>
      <c r="CE51" s="1427"/>
      <c r="CF51" s="1427"/>
      <c r="CG51" s="1427"/>
      <c r="CH51" s="1427"/>
      <c r="CI51" s="1427"/>
      <c r="CJ51" s="1427"/>
      <c r="CK51" s="1427"/>
      <c r="CL51" s="1427"/>
      <c r="CM51" s="1427"/>
      <c r="CN51" s="1427"/>
      <c r="CO51" s="234"/>
      <c r="CP51" s="1399"/>
    </row>
    <row r="52" spans="2:102" ht="8.5" customHeight="1" thickBot="1">
      <c r="B52" s="235"/>
      <c r="C52" s="1405"/>
      <c r="D52" s="1405"/>
      <c r="E52" s="1405"/>
      <c r="F52" s="1405"/>
      <c r="G52" s="1405"/>
      <c r="H52" s="1405"/>
      <c r="I52" s="1405"/>
      <c r="J52" s="1405"/>
      <c r="K52" s="1405"/>
      <c r="L52" s="1405"/>
      <c r="M52" s="1405"/>
      <c r="N52" s="1405"/>
      <c r="O52" s="1405"/>
      <c r="P52" s="1405"/>
      <c r="Q52" s="1405"/>
      <c r="R52" s="1405"/>
      <c r="S52" s="1405"/>
      <c r="T52" s="1405"/>
      <c r="U52" s="1405"/>
      <c r="V52" s="1405"/>
      <c r="W52" s="1428"/>
      <c r="X52" s="1428"/>
      <c r="Y52" s="1428"/>
      <c r="Z52" s="1428"/>
      <c r="AA52" s="1428"/>
      <c r="AB52" s="1428"/>
      <c r="AC52" s="1428"/>
      <c r="AD52" s="1428"/>
      <c r="AE52" s="1428"/>
      <c r="AF52" s="1428"/>
      <c r="AG52" s="1429"/>
      <c r="AI52" s="239"/>
      <c r="AK52" s="1416" t="s">
        <v>468</v>
      </c>
      <c r="AL52" s="1416"/>
      <c r="AM52" s="1416"/>
      <c r="AN52" s="1416"/>
      <c r="AO52" s="1416"/>
      <c r="AP52" s="1416"/>
      <c r="AQ52" s="1416"/>
      <c r="AR52" s="1416"/>
      <c r="AS52" s="1416"/>
      <c r="AT52" s="1416"/>
      <c r="AU52" s="1416"/>
      <c r="AV52" s="1416"/>
      <c r="AW52" s="1416"/>
      <c r="AX52" s="1416"/>
      <c r="BZ52" s="216"/>
      <c r="CA52" s="216"/>
      <c r="CB52" s="216"/>
      <c r="CC52" s="240"/>
      <c r="CD52" s="241"/>
      <c r="CE52" s="241"/>
      <c r="CF52" s="241"/>
      <c r="CG52" s="241"/>
      <c r="CH52" s="241"/>
      <c r="CI52" s="241"/>
      <c r="CJ52" s="241"/>
      <c r="CK52" s="241"/>
      <c r="CL52" s="241"/>
      <c r="CM52" s="241"/>
      <c r="CN52" s="241"/>
      <c r="CO52" s="242"/>
      <c r="CP52" s="1399"/>
    </row>
    <row r="53" spans="2:102" ht="8.5" customHeight="1" thickBot="1">
      <c r="B53" s="243"/>
      <c r="C53" s="1405"/>
      <c r="D53" s="1405"/>
      <c r="E53" s="1405"/>
      <c r="F53" s="1405"/>
      <c r="G53" s="1405"/>
      <c r="H53" s="1405"/>
      <c r="I53" s="1405"/>
      <c r="J53" s="1405"/>
      <c r="K53" s="1405"/>
      <c r="L53" s="1405"/>
      <c r="M53" s="1405"/>
      <c r="N53" s="1405"/>
      <c r="O53" s="1405"/>
      <c r="P53" s="1405"/>
      <c r="Q53" s="1405"/>
      <c r="R53" s="1405"/>
      <c r="S53" s="1405"/>
      <c r="T53" s="1405"/>
      <c r="U53" s="1405"/>
      <c r="V53" s="1405"/>
      <c r="W53" s="1428"/>
      <c r="X53" s="1428"/>
      <c r="Y53" s="1428"/>
      <c r="Z53" s="1428"/>
      <c r="AA53" s="1428"/>
      <c r="AB53" s="1428"/>
      <c r="AC53" s="1428"/>
      <c r="AD53" s="1428"/>
      <c r="AE53" s="1428"/>
      <c r="AF53" s="1428"/>
      <c r="AG53" s="1429"/>
      <c r="AI53" s="232"/>
      <c r="AJ53" s="212"/>
      <c r="AK53" s="1416"/>
      <c r="AL53" s="1416"/>
      <c r="AM53" s="1416"/>
      <c r="AN53" s="1416"/>
      <c r="AO53" s="1416"/>
      <c r="AP53" s="1416"/>
      <c r="AQ53" s="1416"/>
      <c r="AR53" s="1416"/>
      <c r="AS53" s="1416"/>
      <c r="AT53" s="1416"/>
      <c r="AU53" s="1416"/>
      <c r="AV53" s="1416"/>
      <c r="AW53" s="1416"/>
      <c r="AX53" s="1416"/>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29"/>
      <c r="CP53" s="1399"/>
      <c r="CR53" s="211"/>
      <c r="CS53" s="211"/>
    </row>
    <row r="54" spans="2:102" ht="8.5" customHeight="1" thickBot="1">
      <c r="B54" s="243"/>
      <c r="C54" s="1416" t="s">
        <v>468</v>
      </c>
      <c r="D54" s="1416"/>
      <c r="E54" s="1416"/>
      <c r="F54" s="1416"/>
      <c r="G54" s="1416"/>
      <c r="H54" s="1416"/>
      <c r="I54" s="1416"/>
      <c r="J54" s="1416"/>
      <c r="K54" s="1416"/>
      <c r="L54" s="1416"/>
      <c r="AH54" s="212"/>
      <c r="AI54" s="244"/>
      <c r="AJ54" s="212"/>
      <c r="AK54" s="1435"/>
      <c r="AL54" s="1435"/>
      <c r="AM54" s="1436" t="s">
        <v>465</v>
      </c>
      <c r="AN54" s="1436"/>
      <c r="AO54" s="1436"/>
      <c r="AP54" s="1436"/>
      <c r="AQ54" s="1436"/>
      <c r="AR54" s="1436"/>
      <c r="AS54" s="1436"/>
      <c r="AT54" s="1436"/>
      <c r="AU54" s="1436"/>
      <c r="AV54" s="1436"/>
      <c r="AW54" s="1436"/>
      <c r="AX54" s="1436"/>
      <c r="AY54" s="1436"/>
      <c r="AZ54" s="1436"/>
      <c r="BA54" s="1436"/>
      <c r="BB54" s="1436"/>
      <c r="BC54" s="1436"/>
      <c r="BD54" s="1436"/>
      <c r="BE54" s="1436"/>
      <c r="BF54" s="1436"/>
      <c r="BG54" s="1436"/>
      <c r="BH54" s="1436"/>
      <c r="BI54" s="1436"/>
      <c r="BJ54" s="1436"/>
      <c r="BK54" s="1436"/>
      <c r="BL54" s="1436"/>
      <c r="BM54" s="1436"/>
      <c r="BN54" s="1436"/>
      <c r="BO54" s="1436"/>
      <c r="BP54" s="1436"/>
      <c r="BQ54" s="1436"/>
      <c r="BR54" s="1436"/>
      <c r="BS54" s="1436"/>
      <c r="BT54" s="1436"/>
      <c r="BU54" s="1436"/>
      <c r="BV54" s="1436"/>
      <c r="BW54" s="1436"/>
      <c r="BX54" s="1436"/>
      <c r="BY54" s="1436"/>
      <c r="BZ54" s="1436"/>
      <c r="CA54" s="1436"/>
      <c r="CB54" s="1436"/>
      <c r="CC54" s="1436"/>
      <c r="CD54" s="1436"/>
      <c r="CE54" s="216"/>
      <c r="CF54" s="1437" t="s">
        <v>469</v>
      </c>
      <c r="CG54" s="1437"/>
      <c r="CH54" s="1437"/>
      <c r="CI54" s="1437"/>
      <c r="CJ54" s="1437"/>
      <c r="CK54" s="1437"/>
      <c r="CL54" s="1437"/>
      <c r="CM54" s="1437"/>
      <c r="CN54" s="1437"/>
      <c r="CO54" s="242"/>
      <c r="CP54" s="1399"/>
      <c r="CR54" s="1356" t="s">
        <v>470</v>
      </c>
      <c r="CS54" s="1356"/>
      <c r="CT54" s="1356"/>
      <c r="CU54" s="1356"/>
      <c r="CV54" s="1356"/>
      <c r="CW54" s="1356"/>
      <c r="CX54" s="1356"/>
    </row>
    <row r="55" spans="2:102" ht="8.5" customHeight="1" thickBot="1">
      <c r="B55" s="243"/>
      <c r="C55" s="1416"/>
      <c r="D55" s="1416"/>
      <c r="E55" s="1416"/>
      <c r="F55" s="1416"/>
      <c r="G55" s="1416"/>
      <c r="H55" s="1416"/>
      <c r="I55" s="1416"/>
      <c r="J55" s="1416"/>
      <c r="K55" s="1416"/>
      <c r="L55" s="1416"/>
      <c r="M55" s="212"/>
      <c r="N55" s="212"/>
      <c r="O55" s="212"/>
      <c r="P55" s="212"/>
      <c r="Q55" s="212"/>
      <c r="R55" s="212"/>
      <c r="S55" s="216"/>
      <c r="T55" s="216"/>
      <c r="U55" s="216"/>
      <c r="V55" s="216"/>
      <c r="W55" s="216"/>
      <c r="X55" s="216"/>
      <c r="Y55" s="216"/>
      <c r="Z55" s="240"/>
      <c r="AA55" s="241"/>
      <c r="AB55" s="241"/>
      <c r="AC55" s="241"/>
      <c r="AD55" s="241"/>
      <c r="AE55" s="212"/>
      <c r="AF55" s="241"/>
      <c r="AG55" s="212"/>
      <c r="AH55" s="212"/>
      <c r="AI55" s="244"/>
      <c r="AJ55" s="212"/>
      <c r="AK55" s="1435"/>
      <c r="AL55" s="1435"/>
      <c r="AM55" s="1436"/>
      <c r="AN55" s="1436"/>
      <c r="AO55" s="1436"/>
      <c r="AP55" s="1436"/>
      <c r="AQ55" s="1436"/>
      <c r="AR55" s="1436"/>
      <c r="AS55" s="1436"/>
      <c r="AT55" s="1436"/>
      <c r="AU55" s="1436"/>
      <c r="AV55" s="1436"/>
      <c r="AW55" s="1436"/>
      <c r="AX55" s="1436"/>
      <c r="AY55" s="1436"/>
      <c r="AZ55" s="1436"/>
      <c r="BA55" s="1436"/>
      <c r="BB55" s="1436"/>
      <c r="BC55" s="1436"/>
      <c r="BD55" s="1436"/>
      <c r="BE55" s="1436"/>
      <c r="BF55" s="1436"/>
      <c r="BG55" s="1436"/>
      <c r="BH55" s="1436"/>
      <c r="BI55" s="1436"/>
      <c r="BJ55" s="1436"/>
      <c r="BK55" s="1436"/>
      <c r="BL55" s="1436"/>
      <c r="BM55" s="1436"/>
      <c r="BN55" s="1436"/>
      <c r="BO55" s="1436"/>
      <c r="BP55" s="1436"/>
      <c r="BQ55" s="1436"/>
      <c r="BR55" s="1436"/>
      <c r="BS55" s="1436"/>
      <c r="BT55" s="1436"/>
      <c r="BU55" s="1436"/>
      <c r="BV55" s="1436"/>
      <c r="BW55" s="1436"/>
      <c r="BX55" s="1436"/>
      <c r="BY55" s="1436"/>
      <c r="BZ55" s="1436"/>
      <c r="CA55" s="1436"/>
      <c r="CB55" s="1436"/>
      <c r="CC55" s="1436"/>
      <c r="CD55" s="1436"/>
      <c r="CE55" s="240"/>
      <c r="CF55" s="1437"/>
      <c r="CG55" s="1437"/>
      <c r="CH55" s="1437"/>
      <c r="CI55" s="1437"/>
      <c r="CJ55" s="1437"/>
      <c r="CK55" s="1437"/>
      <c r="CL55" s="1437"/>
      <c r="CM55" s="1437"/>
      <c r="CN55" s="1437"/>
      <c r="CO55" s="242"/>
      <c r="CP55" s="1399"/>
      <c r="CR55" s="1356"/>
      <c r="CS55" s="1356"/>
      <c r="CT55" s="1356"/>
      <c r="CU55" s="1356"/>
      <c r="CV55" s="1356"/>
      <c r="CW55" s="1356"/>
      <c r="CX55" s="1356"/>
    </row>
    <row r="56" spans="2:102" ht="8.5" customHeight="1" thickBot="1">
      <c r="B56" s="243"/>
      <c r="C56" s="1438" t="s">
        <v>452</v>
      </c>
      <c r="D56" s="1423"/>
      <c r="E56" s="1423"/>
      <c r="F56" s="1423"/>
      <c r="G56" s="1423"/>
      <c r="H56" s="1423"/>
      <c r="I56" s="1423"/>
      <c r="J56" s="1423"/>
      <c r="K56" s="1423"/>
      <c r="L56" s="1423"/>
      <c r="M56" s="1423"/>
      <c r="N56" s="1423"/>
      <c r="O56" s="1423"/>
      <c r="P56" s="1423"/>
      <c r="Q56" s="1423"/>
      <c r="R56" s="1423"/>
      <c r="S56" s="1423"/>
      <c r="T56" s="1424" t="s">
        <v>471</v>
      </c>
      <c r="U56" s="1424"/>
      <c r="V56" s="1424"/>
      <c r="W56" s="1424"/>
      <c r="X56" s="216"/>
      <c r="Y56" s="1437" t="s">
        <v>472</v>
      </c>
      <c r="Z56" s="1437"/>
      <c r="AA56" s="1437"/>
      <c r="AB56" s="1437"/>
      <c r="AC56" s="1437"/>
      <c r="AD56" s="1437"/>
      <c r="AE56" s="1437"/>
      <c r="AF56" s="1437"/>
      <c r="AG56" s="1437"/>
      <c r="AH56" s="212"/>
      <c r="AI56" s="244"/>
      <c r="AJ56" s="212"/>
      <c r="AK56" s="1435"/>
      <c r="AL56" s="1435"/>
      <c r="AM56" s="1403" t="s">
        <v>51</v>
      </c>
      <c r="AN56" s="1403"/>
      <c r="AO56" s="1403"/>
      <c r="AP56" s="1403"/>
      <c r="AQ56" s="1403" t="s">
        <v>85</v>
      </c>
      <c r="AR56" s="1403"/>
      <c r="AS56" s="1403"/>
      <c r="AT56" s="1403"/>
      <c r="AU56" s="1403" t="s">
        <v>52</v>
      </c>
      <c r="AV56" s="1403"/>
      <c r="AW56" s="1403"/>
      <c r="AX56" s="1403"/>
      <c r="AY56" s="1405" t="s">
        <v>473</v>
      </c>
      <c r="AZ56" s="1405"/>
      <c r="BA56" s="1405"/>
      <c r="BB56" s="1405"/>
      <c r="BC56" s="1405"/>
      <c r="BD56" s="1405"/>
      <c r="BE56" s="1405"/>
      <c r="BF56" s="1405"/>
      <c r="BG56" s="1405"/>
      <c r="BH56" s="1405"/>
      <c r="BI56" s="1405"/>
      <c r="BJ56" s="1405"/>
      <c r="BK56" s="1405"/>
      <c r="BL56" s="1405"/>
      <c r="BM56" s="1405"/>
      <c r="BN56" s="1405"/>
      <c r="BO56" s="1405"/>
      <c r="BP56" s="1405"/>
      <c r="BQ56" s="1405"/>
      <c r="BR56" s="1405"/>
      <c r="BS56" s="1405"/>
      <c r="BT56" s="1405"/>
      <c r="BU56" s="1405"/>
      <c r="BV56" s="1405"/>
      <c r="BW56" s="1405"/>
      <c r="BX56" s="1405"/>
      <c r="BY56" s="1405"/>
      <c r="BZ56" s="1405"/>
      <c r="CA56" s="1405"/>
      <c r="CB56" s="1405"/>
      <c r="CC56" s="1405"/>
      <c r="CD56" s="1405"/>
      <c r="CE56" s="240"/>
      <c r="CF56" s="1448">
        <f ca="1">IF(CA50="①",CR62,IF(CA50="②",CR62,0))</f>
        <v>380000</v>
      </c>
      <c r="CG56" s="1448"/>
      <c r="CH56" s="1448"/>
      <c r="CI56" s="1448"/>
      <c r="CJ56" s="1448"/>
      <c r="CK56" s="1448"/>
      <c r="CL56" s="1448"/>
      <c r="CM56" s="1448"/>
      <c r="CN56" s="1445"/>
      <c r="CO56" s="242"/>
      <c r="CP56" s="1399"/>
      <c r="CR56" s="1446" t="str">
        <f>IF(CA50="①","am",IF(CA50="②","aq",IF(CA50="③","au",IF(CA50="④",IF(BF48&gt;1300000,"ca",IF(BF48&gt;1250000,"bw",IF(BF48&gt;1200000,"bs",IF(BF48&gt;1150000,"bo",IF(BF48&gt;1100000,"bk",IF(BF48&gt;1050000,"bg",IF(BF48&gt;1000000,"bc",IF(BF48&gt;950000,"ay","")))))))),"ce"))))</f>
        <v>aq</v>
      </c>
      <c r="CS56" s="211"/>
    </row>
    <row r="57" spans="2:102" ht="8.5" customHeight="1" thickBot="1">
      <c r="B57" s="243"/>
      <c r="C57" s="1438"/>
      <c r="D57" s="1423"/>
      <c r="E57" s="1423"/>
      <c r="F57" s="1423"/>
      <c r="G57" s="1423"/>
      <c r="H57" s="1423"/>
      <c r="I57" s="1423"/>
      <c r="J57" s="1423"/>
      <c r="K57" s="1423"/>
      <c r="L57" s="1423"/>
      <c r="M57" s="1423"/>
      <c r="N57" s="1423"/>
      <c r="O57" s="1423"/>
      <c r="P57" s="1423"/>
      <c r="Q57" s="1423"/>
      <c r="R57" s="1423"/>
      <c r="S57" s="1423"/>
      <c r="T57" s="1424"/>
      <c r="U57" s="1424"/>
      <c r="V57" s="1424"/>
      <c r="W57" s="1424"/>
      <c r="X57" s="240"/>
      <c r="Y57" s="1437"/>
      <c r="Z57" s="1437"/>
      <c r="AA57" s="1437"/>
      <c r="AB57" s="1437"/>
      <c r="AC57" s="1437"/>
      <c r="AD57" s="1437"/>
      <c r="AE57" s="1437"/>
      <c r="AF57" s="1437"/>
      <c r="AG57" s="1437"/>
      <c r="AH57" s="212"/>
      <c r="AI57" s="244"/>
      <c r="AJ57" s="212"/>
      <c r="AK57" s="1435"/>
      <c r="AL57" s="1435"/>
      <c r="AM57" s="1403"/>
      <c r="AN57" s="1403"/>
      <c r="AO57" s="1403"/>
      <c r="AP57" s="1403"/>
      <c r="AQ57" s="1403"/>
      <c r="AR57" s="1403"/>
      <c r="AS57" s="1403"/>
      <c r="AT57" s="1403"/>
      <c r="AU57" s="1403"/>
      <c r="AV57" s="1403"/>
      <c r="AW57" s="1403"/>
      <c r="AX57" s="1403"/>
      <c r="AY57" s="1405"/>
      <c r="AZ57" s="1405"/>
      <c r="BA57" s="1405"/>
      <c r="BB57" s="1405"/>
      <c r="BC57" s="1405"/>
      <c r="BD57" s="1405"/>
      <c r="BE57" s="1405"/>
      <c r="BF57" s="1405"/>
      <c r="BG57" s="1405"/>
      <c r="BH57" s="1405"/>
      <c r="BI57" s="1405"/>
      <c r="BJ57" s="1405"/>
      <c r="BK57" s="1405"/>
      <c r="BL57" s="1405"/>
      <c r="BM57" s="1405"/>
      <c r="BN57" s="1405"/>
      <c r="BO57" s="1405"/>
      <c r="BP57" s="1405"/>
      <c r="BQ57" s="1405"/>
      <c r="BR57" s="1405"/>
      <c r="BS57" s="1405"/>
      <c r="BT57" s="1405"/>
      <c r="BU57" s="1405"/>
      <c r="BV57" s="1405"/>
      <c r="BW57" s="1405"/>
      <c r="BX57" s="1405"/>
      <c r="BY57" s="1405"/>
      <c r="BZ57" s="1405"/>
      <c r="CA57" s="1405"/>
      <c r="CB57" s="1405"/>
      <c r="CC57" s="1405"/>
      <c r="CD57" s="1405"/>
      <c r="CE57" s="240"/>
      <c r="CF57" s="1448"/>
      <c r="CG57" s="1448"/>
      <c r="CH57" s="1448"/>
      <c r="CI57" s="1448"/>
      <c r="CJ57" s="1448"/>
      <c r="CK57" s="1448"/>
      <c r="CL57" s="1448"/>
      <c r="CM57" s="1448"/>
      <c r="CN57" s="1445"/>
      <c r="CO57" s="242"/>
      <c r="CP57" s="1399"/>
      <c r="CR57" s="1446"/>
      <c r="CS57" s="211"/>
    </row>
    <row r="58" spans="2:102" ht="8.5" customHeight="1" thickBot="1">
      <c r="B58" s="243"/>
      <c r="C58" s="1438"/>
      <c r="D58" s="1423"/>
      <c r="E58" s="1423"/>
      <c r="F58" s="1423"/>
      <c r="G58" s="1423"/>
      <c r="H58" s="1423"/>
      <c r="I58" s="1423"/>
      <c r="J58" s="1423"/>
      <c r="K58" s="1423"/>
      <c r="L58" s="1423"/>
      <c r="M58" s="1423"/>
      <c r="N58" s="1423"/>
      <c r="O58" s="1423"/>
      <c r="P58" s="1423"/>
      <c r="Q58" s="1423"/>
      <c r="R58" s="1423"/>
      <c r="S58" s="1423"/>
      <c r="T58" s="1424"/>
      <c r="U58" s="1424"/>
      <c r="V58" s="1424"/>
      <c r="W58" s="1424"/>
      <c r="X58" s="240"/>
      <c r="Y58" s="1442" t="str">
        <f>IF(W51&lt;=9000000,"A",IF(W51&lt;=9500000,"B",IF(W51&lt;=10000000,"C","")))</f>
        <v>A</v>
      </c>
      <c r="Z58" s="1442"/>
      <c r="AA58" s="1442"/>
      <c r="AB58" s="1442"/>
      <c r="AC58" s="1442"/>
      <c r="AD58" s="1442"/>
      <c r="AE58" s="1442"/>
      <c r="AF58" s="1442"/>
      <c r="AG58" s="1442"/>
      <c r="AH58" s="212"/>
      <c r="AI58" s="244"/>
      <c r="AJ58" s="212"/>
      <c r="AK58" s="1435"/>
      <c r="AL58" s="1435"/>
      <c r="AM58" s="1403"/>
      <c r="AN58" s="1403"/>
      <c r="AO58" s="1403"/>
      <c r="AP58" s="1403"/>
      <c r="AQ58" s="1403"/>
      <c r="AR58" s="1403"/>
      <c r="AS58" s="1403"/>
      <c r="AT58" s="1403"/>
      <c r="AU58" s="1403"/>
      <c r="AV58" s="1403"/>
      <c r="AW58" s="1403"/>
      <c r="AX58" s="1403"/>
      <c r="AY58" s="1443" t="s">
        <v>474</v>
      </c>
      <c r="AZ58" s="1443"/>
      <c r="BA58" s="1443"/>
      <c r="BB58" s="1443"/>
      <c r="BC58" s="1443" t="s">
        <v>475</v>
      </c>
      <c r="BD58" s="1443"/>
      <c r="BE58" s="1443"/>
      <c r="BF58" s="1443"/>
      <c r="BG58" s="1443" t="s">
        <v>476</v>
      </c>
      <c r="BH58" s="1443"/>
      <c r="BI58" s="1443"/>
      <c r="BJ58" s="1443"/>
      <c r="BK58" s="1443" t="s">
        <v>477</v>
      </c>
      <c r="BL58" s="1443"/>
      <c r="BM58" s="1443"/>
      <c r="BN58" s="1443"/>
      <c r="BO58" s="1443" t="s">
        <v>478</v>
      </c>
      <c r="BP58" s="1443"/>
      <c r="BQ58" s="1443"/>
      <c r="BR58" s="1443"/>
      <c r="BS58" s="1443" t="s">
        <v>479</v>
      </c>
      <c r="BT58" s="1443"/>
      <c r="BU58" s="1443"/>
      <c r="BV58" s="1443"/>
      <c r="BW58" s="1443" t="s">
        <v>480</v>
      </c>
      <c r="BX58" s="1443"/>
      <c r="BY58" s="1443"/>
      <c r="BZ58" s="1443"/>
      <c r="CA58" s="1443" t="s">
        <v>481</v>
      </c>
      <c r="CB58" s="1443"/>
      <c r="CC58" s="1443"/>
      <c r="CD58" s="1443"/>
      <c r="CE58" s="240"/>
      <c r="CF58" s="1448"/>
      <c r="CG58" s="1448"/>
      <c r="CH58" s="1448"/>
      <c r="CI58" s="1448"/>
      <c r="CJ58" s="1448"/>
      <c r="CK58" s="1448"/>
      <c r="CL58" s="1448"/>
      <c r="CM58" s="1448"/>
      <c r="CN58" s="1445"/>
      <c r="CO58" s="242"/>
      <c r="CP58" s="1399"/>
      <c r="CR58" s="1356" t="s">
        <v>482</v>
      </c>
      <c r="CS58" s="1356"/>
      <c r="CT58" s="1356"/>
      <c r="CU58" s="1356"/>
      <c r="CV58" s="1356"/>
      <c r="CW58" s="1356"/>
      <c r="CX58" s="1356"/>
    </row>
    <row r="59" spans="2:102" ht="8.5" customHeight="1" thickBot="1">
      <c r="B59" s="243"/>
      <c r="C59" s="1438"/>
      <c r="D59" s="1423"/>
      <c r="E59" s="1423"/>
      <c r="F59" s="1423"/>
      <c r="G59" s="1423"/>
      <c r="H59" s="1423"/>
      <c r="I59" s="1423"/>
      <c r="J59" s="1423"/>
      <c r="K59" s="1423"/>
      <c r="L59" s="1423"/>
      <c r="M59" s="1423"/>
      <c r="N59" s="1423"/>
      <c r="O59" s="1423"/>
      <c r="P59" s="1423"/>
      <c r="Q59" s="1423"/>
      <c r="R59" s="1423"/>
      <c r="S59" s="1423"/>
      <c r="T59" s="1424"/>
      <c r="U59" s="1424"/>
      <c r="V59" s="1424"/>
      <c r="W59" s="1424"/>
      <c r="X59" s="240"/>
      <c r="Y59" s="1442"/>
      <c r="Z59" s="1442"/>
      <c r="AA59" s="1442"/>
      <c r="AB59" s="1442"/>
      <c r="AC59" s="1442"/>
      <c r="AD59" s="1442"/>
      <c r="AE59" s="1442"/>
      <c r="AF59" s="1442"/>
      <c r="AG59" s="1442"/>
      <c r="AH59" s="212"/>
      <c r="AI59" s="244"/>
      <c r="AJ59" s="212"/>
      <c r="AK59" s="1435"/>
      <c r="AL59" s="1435"/>
      <c r="AM59" s="1403"/>
      <c r="AN59" s="1403"/>
      <c r="AO59" s="1403"/>
      <c r="AP59" s="1403"/>
      <c r="AQ59" s="1403"/>
      <c r="AR59" s="1403"/>
      <c r="AS59" s="1403"/>
      <c r="AT59" s="1403"/>
      <c r="AU59" s="1403"/>
      <c r="AV59" s="1403"/>
      <c r="AW59" s="1403"/>
      <c r="AX59" s="1403"/>
      <c r="AY59" s="1443"/>
      <c r="AZ59" s="1443"/>
      <c r="BA59" s="1443"/>
      <c r="BB59" s="1443"/>
      <c r="BC59" s="1443"/>
      <c r="BD59" s="1443"/>
      <c r="BE59" s="1443"/>
      <c r="BF59" s="1443"/>
      <c r="BG59" s="1443"/>
      <c r="BH59" s="1443"/>
      <c r="BI59" s="1443"/>
      <c r="BJ59" s="1443"/>
      <c r="BK59" s="1443"/>
      <c r="BL59" s="1443"/>
      <c r="BM59" s="1443"/>
      <c r="BN59" s="1443"/>
      <c r="BO59" s="1443"/>
      <c r="BP59" s="1443"/>
      <c r="BQ59" s="1443"/>
      <c r="BR59" s="1443"/>
      <c r="BS59" s="1443"/>
      <c r="BT59" s="1443"/>
      <c r="BU59" s="1443"/>
      <c r="BV59" s="1443"/>
      <c r="BW59" s="1443"/>
      <c r="BX59" s="1443"/>
      <c r="BY59" s="1443"/>
      <c r="BZ59" s="1443"/>
      <c r="CA59" s="1443"/>
      <c r="CB59" s="1443"/>
      <c r="CC59" s="1443"/>
      <c r="CD59" s="1443"/>
      <c r="CE59" s="216"/>
      <c r="CF59" s="1437" t="s">
        <v>483</v>
      </c>
      <c r="CG59" s="1437"/>
      <c r="CH59" s="1437"/>
      <c r="CI59" s="1437"/>
      <c r="CJ59" s="1437"/>
      <c r="CK59" s="1437"/>
      <c r="CL59" s="1437"/>
      <c r="CM59" s="1437"/>
      <c r="CN59" s="1437"/>
      <c r="CO59" s="242"/>
      <c r="CP59" s="1399"/>
      <c r="CR59" s="1356"/>
      <c r="CS59" s="1356"/>
      <c r="CT59" s="1356"/>
      <c r="CU59" s="1356"/>
      <c r="CV59" s="1356"/>
      <c r="CW59" s="1356"/>
      <c r="CX59" s="1356"/>
    </row>
    <row r="60" spans="2:102" ht="8.5" customHeight="1" thickBot="1">
      <c r="B60" s="243"/>
      <c r="C60" s="1438"/>
      <c r="D60" s="1423"/>
      <c r="E60" s="1423"/>
      <c r="F60" s="1423"/>
      <c r="G60" s="1423"/>
      <c r="H60" s="1423"/>
      <c r="I60" s="1423"/>
      <c r="J60" s="1423"/>
      <c r="K60" s="1423"/>
      <c r="L60" s="1423"/>
      <c r="M60" s="1423"/>
      <c r="N60" s="1423"/>
      <c r="O60" s="1423"/>
      <c r="P60" s="1423"/>
      <c r="Q60" s="1423"/>
      <c r="R60" s="1423"/>
      <c r="S60" s="1423"/>
      <c r="T60" s="1424"/>
      <c r="U60" s="1424"/>
      <c r="V60" s="1424"/>
      <c r="W60" s="1424"/>
      <c r="X60" s="240"/>
      <c r="Y60" s="1439" t="s">
        <v>484</v>
      </c>
      <c r="Z60" s="1439"/>
      <c r="AA60" s="1439"/>
      <c r="AB60" s="1439"/>
      <c r="AC60" s="1439"/>
      <c r="AD60" s="1439"/>
      <c r="AE60" s="1439"/>
      <c r="AF60" s="1439"/>
      <c r="AG60" s="1439"/>
      <c r="AH60" s="212"/>
      <c r="AI60" s="244"/>
      <c r="AJ60" s="212"/>
      <c r="AK60" s="1440" t="s">
        <v>472</v>
      </c>
      <c r="AL60" s="1403" t="s">
        <v>30</v>
      </c>
      <c r="AM60" s="1441">
        <v>480000</v>
      </c>
      <c r="AN60" s="1441"/>
      <c r="AO60" s="1441"/>
      <c r="AP60" s="1441"/>
      <c r="AQ60" s="1441">
        <v>380000</v>
      </c>
      <c r="AR60" s="1441"/>
      <c r="AS60" s="1441"/>
      <c r="AT60" s="1441"/>
      <c r="AU60" s="1441">
        <v>380000</v>
      </c>
      <c r="AV60" s="1441"/>
      <c r="AW60" s="1441"/>
      <c r="AX60" s="1441"/>
      <c r="AY60" s="1441">
        <v>360000</v>
      </c>
      <c r="AZ60" s="1441"/>
      <c r="BA60" s="1441"/>
      <c r="BB60" s="1441"/>
      <c r="BC60" s="1441">
        <v>310000</v>
      </c>
      <c r="BD60" s="1441"/>
      <c r="BE60" s="1441"/>
      <c r="BF60" s="1441"/>
      <c r="BG60" s="1441">
        <v>260000</v>
      </c>
      <c r="BH60" s="1441"/>
      <c r="BI60" s="1441"/>
      <c r="BJ60" s="1441"/>
      <c r="BK60" s="1441">
        <v>210000</v>
      </c>
      <c r="BL60" s="1441"/>
      <c r="BM60" s="1441"/>
      <c r="BN60" s="1441"/>
      <c r="BO60" s="1441">
        <v>160000</v>
      </c>
      <c r="BP60" s="1441"/>
      <c r="BQ60" s="1441"/>
      <c r="BR60" s="1441"/>
      <c r="BS60" s="1441">
        <v>110000</v>
      </c>
      <c r="BT60" s="1441"/>
      <c r="BU60" s="1441"/>
      <c r="BV60" s="1441"/>
      <c r="BW60" s="1441">
        <v>60000</v>
      </c>
      <c r="BX60" s="1441"/>
      <c r="BY60" s="1441"/>
      <c r="BZ60" s="1441"/>
      <c r="CA60" s="1441">
        <v>30000</v>
      </c>
      <c r="CB60" s="1441"/>
      <c r="CC60" s="1441"/>
      <c r="CD60" s="1441"/>
      <c r="CE60" s="216"/>
      <c r="CF60" s="1437"/>
      <c r="CG60" s="1437"/>
      <c r="CH60" s="1437"/>
      <c r="CI60" s="1437"/>
      <c r="CJ60" s="1437"/>
      <c r="CK60" s="1437"/>
      <c r="CL60" s="1437"/>
      <c r="CM60" s="1437"/>
      <c r="CN60" s="1437"/>
      <c r="CO60" s="242"/>
      <c r="CP60" s="1399"/>
      <c r="CR60" s="1447">
        <f>IF(Y58="A",60,IF(Y58="B",62,IF(Y58="C",64,68)))</f>
        <v>60</v>
      </c>
      <c r="CS60" s="211"/>
    </row>
    <row r="61" spans="2:102" ht="8.5" customHeight="1" thickBot="1">
      <c r="B61" s="243"/>
      <c r="C61" s="1438"/>
      <c r="D61" s="1423"/>
      <c r="E61" s="1423"/>
      <c r="F61" s="1423"/>
      <c r="G61" s="1423"/>
      <c r="H61" s="1423"/>
      <c r="I61" s="1423"/>
      <c r="J61" s="1423"/>
      <c r="K61" s="1423"/>
      <c r="L61" s="1423"/>
      <c r="M61" s="1423"/>
      <c r="N61" s="1423"/>
      <c r="O61" s="1423"/>
      <c r="P61" s="1423"/>
      <c r="Q61" s="1423"/>
      <c r="R61" s="1423"/>
      <c r="S61" s="1423"/>
      <c r="T61" s="1424"/>
      <c r="U61" s="1424"/>
      <c r="V61" s="1424"/>
      <c r="W61" s="1424"/>
      <c r="X61" s="216"/>
      <c r="Y61" s="1437" t="s">
        <v>485</v>
      </c>
      <c r="Z61" s="1437"/>
      <c r="AA61" s="1437"/>
      <c r="AB61" s="1437"/>
      <c r="AC61" s="1437"/>
      <c r="AD61" s="1437"/>
      <c r="AE61" s="1437"/>
      <c r="AF61" s="1437"/>
      <c r="AG61" s="1437"/>
      <c r="AH61" s="212"/>
      <c r="AI61" s="245"/>
      <c r="AJ61" s="212"/>
      <c r="AK61" s="1440"/>
      <c r="AL61" s="1403"/>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1"/>
      <c r="BM61" s="1441"/>
      <c r="BN61" s="1441"/>
      <c r="BO61" s="1441"/>
      <c r="BP61" s="1441"/>
      <c r="BQ61" s="1441"/>
      <c r="BR61" s="1441"/>
      <c r="BS61" s="1441"/>
      <c r="BT61" s="1441"/>
      <c r="BU61" s="1441"/>
      <c r="BV61" s="1441"/>
      <c r="BW61" s="1441"/>
      <c r="BX61" s="1441"/>
      <c r="BY61" s="1441"/>
      <c r="BZ61" s="1441"/>
      <c r="CA61" s="1441"/>
      <c r="CB61" s="1441"/>
      <c r="CC61" s="1441"/>
      <c r="CD61" s="1441"/>
      <c r="CE61" s="216"/>
      <c r="CF61" s="1448">
        <f>IF(CA50="③",CR62,IF(CA50="④",CR62,0))</f>
        <v>0</v>
      </c>
      <c r="CG61" s="1448"/>
      <c r="CH61" s="1448"/>
      <c r="CI61" s="1448"/>
      <c r="CJ61" s="1448"/>
      <c r="CK61" s="1448"/>
      <c r="CL61" s="1448"/>
      <c r="CM61" s="1448"/>
      <c r="CN61" s="1445"/>
      <c r="CO61" s="224"/>
      <c r="CP61" s="1399"/>
      <c r="CR61" s="1447"/>
      <c r="CS61" s="211"/>
    </row>
    <row r="62" spans="2:102" ht="8.5" customHeight="1" thickBot="1">
      <c r="B62" s="243"/>
      <c r="C62" s="1438"/>
      <c r="D62" s="1423"/>
      <c r="E62" s="1423"/>
      <c r="F62" s="1423"/>
      <c r="G62" s="1423"/>
      <c r="H62" s="1423"/>
      <c r="I62" s="1423"/>
      <c r="J62" s="1423"/>
      <c r="K62" s="1423"/>
      <c r="L62" s="1423"/>
      <c r="M62" s="1423"/>
      <c r="N62" s="1423"/>
      <c r="O62" s="1423"/>
      <c r="P62" s="1423"/>
      <c r="Q62" s="1423"/>
      <c r="R62" s="1423"/>
      <c r="S62" s="1423"/>
      <c r="T62" s="1424"/>
      <c r="U62" s="1424"/>
      <c r="V62" s="1424"/>
      <c r="W62" s="1424"/>
      <c r="X62" s="216"/>
      <c r="Y62" s="1437"/>
      <c r="Z62" s="1437"/>
      <c r="AA62" s="1437"/>
      <c r="AB62" s="1437"/>
      <c r="AC62" s="1437"/>
      <c r="AD62" s="1437"/>
      <c r="AE62" s="1437"/>
      <c r="AF62" s="1437"/>
      <c r="AG62" s="1437"/>
      <c r="AH62" s="212"/>
      <c r="AI62" s="245"/>
      <c r="AJ62" s="212"/>
      <c r="AK62" s="1440"/>
      <c r="AL62" s="1403" t="s">
        <v>28</v>
      </c>
      <c r="AM62" s="1441">
        <v>320000</v>
      </c>
      <c r="AN62" s="1441"/>
      <c r="AO62" s="1441"/>
      <c r="AP62" s="1441"/>
      <c r="AQ62" s="1441">
        <v>260000</v>
      </c>
      <c r="AR62" s="1441"/>
      <c r="AS62" s="1441"/>
      <c r="AT62" s="1441"/>
      <c r="AU62" s="1441">
        <v>260000</v>
      </c>
      <c r="AV62" s="1441"/>
      <c r="AW62" s="1441"/>
      <c r="AX62" s="1441"/>
      <c r="AY62" s="1441">
        <v>240000</v>
      </c>
      <c r="AZ62" s="1441"/>
      <c r="BA62" s="1441"/>
      <c r="BB62" s="1441"/>
      <c r="BC62" s="1441">
        <v>210000</v>
      </c>
      <c r="BD62" s="1441"/>
      <c r="BE62" s="1441"/>
      <c r="BF62" s="1441"/>
      <c r="BG62" s="1441">
        <v>180000</v>
      </c>
      <c r="BH62" s="1441"/>
      <c r="BI62" s="1441"/>
      <c r="BJ62" s="1441"/>
      <c r="BK62" s="1441">
        <v>140000</v>
      </c>
      <c r="BL62" s="1441"/>
      <c r="BM62" s="1441"/>
      <c r="BN62" s="1441"/>
      <c r="BO62" s="1441">
        <v>110000</v>
      </c>
      <c r="BP62" s="1441"/>
      <c r="BQ62" s="1441"/>
      <c r="BR62" s="1441"/>
      <c r="BS62" s="1441">
        <v>80000</v>
      </c>
      <c r="BT62" s="1441"/>
      <c r="BU62" s="1441"/>
      <c r="BV62" s="1441"/>
      <c r="BW62" s="1441">
        <v>40000</v>
      </c>
      <c r="BX62" s="1441"/>
      <c r="BY62" s="1441"/>
      <c r="BZ62" s="1441"/>
      <c r="CA62" s="1441">
        <v>20000</v>
      </c>
      <c r="CB62" s="1441"/>
      <c r="CC62" s="1441"/>
      <c r="CD62" s="1441"/>
      <c r="CE62" s="216"/>
      <c r="CF62" s="1448"/>
      <c r="CG62" s="1448"/>
      <c r="CH62" s="1448"/>
      <c r="CI62" s="1448"/>
      <c r="CJ62" s="1448"/>
      <c r="CK62" s="1448"/>
      <c r="CL62" s="1448"/>
      <c r="CM62" s="1448"/>
      <c r="CN62" s="1445"/>
      <c r="CO62" s="224"/>
      <c r="CP62" s="1399"/>
      <c r="CR62" s="1449">
        <f ca="1">INDIRECT(CONCATENATE(CR56,CR60))</f>
        <v>380000</v>
      </c>
      <c r="CS62" s="211"/>
    </row>
    <row r="63" spans="2:102" ht="8.5" customHeight="1" thickBot="1">
      <c r="B63" s="243"/>
      <c r="C63" s="1438"/>
      <c r="D63" s="1423"/>
      <c r="E63" s="1423"/>
      <c r="F63" s="1423"/>
      <c r="G63" s="1423"/>
      <c r="H63" s="1423"/>
      <c r="I63" s="1423"/>
      <c r="J63" s="1423"/>
      <c r="K63" s="1423"/>
      <c r="L63" s="1423"/>
      <c r="M63" s="1423"/>
      <c r="N63" s="1423"/>
      <c r="O63" s="1423"/>
      <c r="P63" s="1423"/>
      <c r="Q63" s="1423"/>
      <c r="R63" s="1423"/>
      <c r="S63" s="1423"/>
      <c r="T63" s="1424"/>
      <c r="U63" s="1424"/>
      <c r="V63" s="1424"/>
      <c r="W63" s="1424"/>
      <c r="X63" s="216"/>
      <c r="Y63" s="1444">
        <f>IF(W51&lt;=24000000,480000,IF(W51&lt;=24500000,320000,IF(W51&lt;=25000000,160000,0)))</f>
        <v>480000</v>
      </c>
      <c r="Z63" s="1444"/>
      <c r="AA63" s="1444"/>
      <c r="AB63" s="1444"/>
      <c r="AC63" s="1444"/>
      <c r="AD63" s="1444"/>
      <c r="AE63" s="1444"/>
      <c r="AF63" s="1444"/>
      <c r="AG63" s="1445" t="s">
        <v>131</v>
      </c>
      <c r="AH63" s="212"/>
      <c r="AI63" s="245"/>
      <c r="AJ63" s="212"/>
      <c r="AK63" s="1440"/>
      <c r="AL63" s="1403"/>
      <c r="AM63" s="1441"/>
      <c r="AN63" s="1441"/>
      <c r="AO63" s="1441"/>
      <c r="AP63" s="1441"/>
      <c r="AQ63" s="1441"/>
      <c r="AR63" s="1441"/>
      <c r="AS63" s="1441"/>
      <c r="AT63" s="1441"/>
      <c r="AU63" s="1441"/>
      <c r="AV63" s="1441"/>
      <c r="AW63" s="1441"/>
      <c r="AX63" s="1441"/>
      <c r="AY63" s="1441"/>
      <c r="AZ63" s="1441"/>
      <c r="BA63" s="1441"/>
      <c r="BB63" s="1441"/>
      <c r="BC63" s="1441"/>
      <c r="BD63" s="1441"/>
      <c r="BE63" s="1441"/>
      <c r="BF63" s="1441"/>
      <c r="BG63" s="1441"/>
      <c r="BH63" s="1441"/>
      <c r="BI63" s="1441"/>
      <c r="BJ63" s="1441"/>
      <c r="BK63" s="1441"/>
      <c r="BL63" s="1441"/>
      <c r="BM63" s="1441"/>
      <c r="BN63" s="1441"/>
      <c r="BO63" s="1441"/>
      <c r="BP63" s="1441"/>
      <c r="BQ63" s="1441"/>
      <c r="BR63" s="1441"/>
      <c r="BS63" s="1441"/>
      <c r="BT63" s="1441"/>
      <c r="BU63" s="1441"/>
      <c r="BV63" s="1441"/>
      <c r="BW63" s="1441"/>
      <c r="BX63" s="1441"/>
      <c r="BY63" s="1441"/>
      <c r="BZ63" s="1441"/>
      <c r="CA63" s="1441"/>
      <c r="CB63" s="1441"/>
      <c r="CC63" s="1441"/>
      <c r="CD63" s="1441"/>
      <c r="CE63" s="216"/>
      <c r="CF63" s="1448"/>
      <c r="CG63" s="1448"/>
      <c r="CH63" s="1448"/>
      <c r="CI63" s="1448"/>
      <c r="CJ63" s="1448"/>
      <c r="CK63" s="1448"/>
      <c r="CL63" s="1448"/>
      <c r="CM63" s="1448"/>
      <c r="CN63" s="1445"/>
      <c r="CO63" s="224"/>
      <c r="CP63" s="1399"/>
      <c r="CR63" s="1449"/>
      <c r="CS63" s="211"/>
    </row>
    <row r="64" spans="2:102" ht="8.5" customHeight="1" thickBot="1">
      <c r="B64" s="243"/>
      <c r="C64" s="1438"/>
      <c r="D64" s="1423"/>
      <c r="E64" s="1423"/>
      <c r="F64" s="1423"/>
      <c r="G64" s="1423"/>
      <c r="H64" s="1423"/>
      <c r="I64" s="1423"/>
      <c r="J64" s="1423"/>
      <c r="K64" s="1423"/>
      <c r="L64" s="1423"/>
      <c r="M64" s="1423"/>
      <c r="N64" s="1423"/>
      <c r="O64" s="1423"/>
      <c r="P64" s="1423"/>
      <c r="Q64" s="1423"/>
      <c r="R64" s="1423"/>
      <c r="S64" s="1423"/>
      <c r="T64" s="1424" t="s">
        <v>486</v>
      </c>
      <c r="U64" s="1424"/>
      <c r="V64" s="1424"/>
      <c r="W64" s="1424"/>
      <c r="X64" s="216"/>
      <c r="Y64" s="1444"/>
      <c r="Z64" s="1444"/>
      <c r="AA64" s="1444"/>
      <c r="AB64" s="1444"/>
      <c r="AC64" s="1444"/>
      <c r="AD64" s="1444"/>
      <c r="AE64" s="1444"/>
      <c r="AF64" s="1444"/>
      <c r="AG64" s="1445"/>
      <c r="AH64" s="212"/>
      <c r="AI64" s="239"/>
      <c r="AJ64" s="212"/>
      <c r="AK64" s="1440"/>
      <c r="AL64" s="1403" t="s">
        <v>32</v>
      </c>
      <c r="AM64" s="1441">
        <v>160000</v>
      </c>
      <c r="AN64" s="1441"/>
      <c r="AO64" s="1441"/>
      <c r="AP64" s="1441"/>
      <c r="AQ64" s="1441">
        <v>130000</v>
      </c>
      <c r="AR64" s="1441"/>
      <c r="AS64" s="1441"/>
      <c r="AT64" s="1441"/>
      <c r="AU64" s="1441">
        <v>130000</v>
      </c>
      <c r="AV64" s="1441"/>
      <c r="AW64" s="1441"/>
      <c r="AX64" s="1441"/>
      <c r="AY64" s="1441">
        <v>120000</v>
      </c>
      <c r="AZ64" s="1441"/>
      <c r="BA64" s="1441"/>
      <c r="BB64" s="1441"/>
      <c r="BC64" s="1441">
        <v>110000</v>
      </c>
      <c r="BD64" s="1441"/>
      <c r="BE64" s="1441"/>
      <c r="BF64" s="1441"/>
      <c r="BG64" s="1441">
        <v>90000</v>
      </c>
      <c r="BH64" s="1441"/>
      <c r="BI64" s="1441"/>
      <c r="BJ64" s="1441"/>
      <c r="BK64" s="1441">
        <v>70000</v>
      </c>
      <c r="BL64" s="1441"/>
      <c r="BM64" s="1441"/>
      <c r="BN64" s="1441"/>
      <c r="BO64" s="1441">
        <v>60000</v>
      </c>
      <c r="BP64" s="1441"/>
      <c r="BQ64" s="1441"/>
      <c r="BR64" s="1441"/>
      <c r="BS64" s="1441">
        <v>40000</v>
      </c>
      <c r="BT64" s="1441"/>
      <c r="BU64" s="1441"/>
      <c r="BV64" s="1441"/>
      <c r="BW64" s="1441">
        <v>20000</v>
      </c>
      <c r="BX64" s="1441"/>
      <c r="BY64" s="1441"/>
      <c r="BZ64" s="1441"/>
      <c r="CA64" s="1441">
        <v>10000</v>
      </c>
      <c r="CB64" s="1441"/>
      <c r="CC64" s="1441"/>
      <c r="CD64" s="1441"/>
      <c r="CF64" s="1450" t="s">
        <v>487</v>
      </c>
      <c r="CG64" s="1451"/>
      <c r="CH64" s="1451"/>
      <c r="CI64" s="1451"/>
      <c r="CJ64" s="1451"/>
      <c r="CK64" s="1451"/>
      <c r="CL64" s="1451"/>
      <c r="CM64" s="1451"/>
      <c r="CN64" s="1451"/>
      <c r="CO64" s="246"/>
      <c r="CP64" s="1399"/>
      <c r="CR64" s="211"/>
      <c r="CS64" s="211"/>
    </row>
    <row r="65" spans="2:98" ht="8.5" customHeight="1" thickBot="1">
      <c r="B65" s="243"/>
      <c r="C65" s="1438"/>
      <c r="D65" s="1423"/>
      <c r="E65" s="1423"/>
      <c r="F65" s="1423"/>
      <c r="G65" s="1423"/>
      <c r="H65" s="1423"/>
      <c r="I65" s="1423"/>
      <c r="J65" s="1423"/>
      <c r="K65" s="1423"/>
      <c r="L65" s="1423"/>
      <c r="M65" s="1423"/>
      <c r="N65" s="1423"/>
      <c r="O65" s="1423"/>
      <c r="P65" s="1423"/>
      <c r="Q65" s="1423"/>
      <c r="R65" s="1423"/>
      <c r="S65" s="1423"/>
      <c r="T65" s="1424"/>
      <c r="U65" s="1424"/>
      <c r="V65" s="1424"/>
      <c r="W65" s="1424"/>
      <c r="X65" s="216"/>
      <c r="Y65" s="1444"/>
      <c r="Z65" s="1444"/>
      <c r="AA65" s="1444"/>
      <c r="AB65" s="1444"/>
      <c r="AC65" s="1444"/>
      <c r="AD65" s="1444"/>
      <c r="AE65" s="1444"/>
      <c r="AF65" s="1444"/>
      <c r="AG65" s="1445"/>
      <c r="AH65" s="212"/>
      <c r="AI65" s="239"/>
      <c r="AJ65" s="212"/>
      <c r="AK65" s="1440"/>
      <c r="AL65" s="1403"/>
      <c r="AM65" s="1441"/>
      <c r="AN65" s="1441"/>
      <c r="AO65" s="1441"/>
      <c r="AP65" s="1441"/>
      <c r="AQ65" s="1441"/>
      <c r="AR65" s="1441"/>
      <c r="AS65" s="1441"/>
      <c r="AT65" s="1441"/>
      <c r="AU65" s="1441"/>
      <c r="AV65" s="1441"/>
      <c r="AW65" s="1441"/>
      <c r="AX65" s="1441"/>
      <c r="AY65" s="1441"/>
      <c r="AZ65" s="1441"/>
      <c r="BA65" s="1441"/>
      <c r="BB65" s="1441"/>
      <c r="BC65" s="1441"/>
      <c r="BD65" s="1441"/>
      <c r="BE65" s="1441"/>
      <c r="BF65" s="1441"/>
      <c r="BG65" s="1441"/>
      <c r="BH65" s="1441"/>
      <c r="BI65" s="1441"/>
      <c r="BJ65" s="1441"/>
      <c r="BK65" s="1441"/>
      <c r="BL65" s="1441"/>
      <c r="BM65" s="1441"/>
      <c r="BN65" s="1441"/>
      <c r="BO65" s="1441"/>
      <c r="BP65" s="1441"/>
      <c r="BQ65" s="1441"/>
      <c r="BR65" s="1441"/>
      <c r="BS65" s="1441"/>
      <c r="BT65" s="1441"/>
      <c r="BU65" s="1441"/>
      <c r="BV65" s="1441"/>
      <c r="BW65" s="1441"/>
      <c r="BX65" s="1441"/>
      <c r="BY65" s="1441"/>
      <c r="BZ65" s="1441"/>
      <c r="CA65" s="1441"/>
      <c r="CB65" s="1441"/>
      <c r="CC65" s="1441"/>
      <c r="CD65" s="1441"/>
      <c r="CF65" s="1451"/>
      <c r="CG65" s="1451"/>
      <c r="CH65" s="1451"/>
      <c r="CI65" s="1451"/>
      <c r="CJ65" s="1451"/>
      <c r="CK65" s="1451"/>
      <c r="CL65" s="1451"/>
      <c r="CM65" s="1451"/>
      <c r="CN65" s="1451"/>
      <c r="CO65" s="246"/>
      <c r="CP65" s="1399"/>
      <c r="CR65" s="211"/>
      <c r="CS65" s="211"/>
    </row>
    <row r="66" spans="2:98" ht="8.5" customHeight="1">
      <c r="B66" s="243"/>
      <c r="C66" s="1438"/>
      <c r="D66" s="1423"/>
      <c r="E66" s="1423"/>
      <c r="F66" s="1423"/>
      <c r="G66" s="1423"/>
      <c r="H66" s="1423"/>
      <c r="I66" s="1423"/>
      <c r="J66" s="1423"/>
      <c r="K66" s="1423"/>
      <c r="L66" s="1423"/>
      <c r="M66" s="1423"/>
      <c r="N66" s="1423"/>
      <c r="O66" s="1423"/>
      <c r="P66" s="1423"/>
      <c r="Q66" s="1423"/>
      <c r="R66" s="1423"/>
      <c r="S66" s="1423"/>
      <c r="T66" s="1424" t="s">
        <v>488</v>
      </c>
      <c r="U66" s="1424"/>
      <c r="V66" s="1424"/>
      <c r="W66" s="1424"/>
      <c r="Y66" s="1450" t="s">
        <v>489</v>
      </c>
      <c r="Z66" s="1451"/>
      <c r="AA66" s="1451"/>
      <c r="AB66" s="1451"/>
      <c r="AC66" s="1451"/>
      <c r="AD66" s="1451"/>
      <c r="AE66" s="1451"/>
      <c r="AF66" s="1451"/>
      <c r="AG66" s="1451"/>
      <c r="AH66" s="212"/>
      <c r="AI66" s="239"/>
      <c r="AJ66" s="212"/>
      <c r="AK66" s="1441" t="s">
        <v>490</v>
      </c>
      <c r="AL66" s="1441"/>
      <c r="AM66" s="1452" t="s">
        <v>453</v>
      </c>
      <c r="AN66" s="1452"/>
      <c r="AO66" s="1452"/>
      <c r="AP66" s="1452"/>
      <c r="AQ66" s="1452"/>
      <c r="AR66" s="1452"/>
      <c r="AS66" s="1452"/>
      <c r="AT66" s="1452"/>
      <c r="AU66" s="1441" t="s">
        <v>461</v>
      </c>
      <c r="AV66" s="1441"/>
      <c r="AW66" s="1441"/>
      <c r="AX66" s="1441"/>
      <c r="AY66" s="1441"/>
      <c r="AZ66" s="1441"/>
      <c r="BA66" s="1441"/>
      <c r="BB66" s="1441"/>
      <c r="BC66" s="1441"/>
      <c r="BD66" s="1441"/>
      <c r="BE66" s="1441"/>
      <c r="BF66" s="1441"/>
      <c r="BG66" s="1441"/>
      <c r="BH66" s="1441"/>
      <c r="BI66" s="1441"/>
      <c r="BJ66" s="1441"/>
      <c r="BK66" s="1441"/>
      <c r="BL66" s="1441"/>
      <c r="BM66" s="1441"/>
      <c r="BN66" s="1441"/>
      <c r="BO66" s="1441"/>
      <c r="BP66" s="1441"/>
      <c r="BQ66" s="1441"/>
      <c r="BR66" s="1441"/>
      <c r="BS66" s="1441"/>
      <c r="BT66" s="1441"/>
      <c r="BU66" s="1441"/>
      <c r="BV66" s="1441"/>
      <c r="BW66" s="1441"/>
      <c r="BX66" s="1441"/>
      <c r="BY66" s="1441"/>
      <c r="BZ66" s="1441"/>
      <c r="CA66" s="1441"/>
      <c r="CB66" s="1441"/>
      <c r="CC66" s="1441"/>
      <c r="CD66" s="1441"/>
      <c r="CF66" s="1451"/>
      <c r="CG66" s="1451"/>
      <c r="CH66" s="1451"/>
      <c r="CI66" s="1451"/>
      <c r="CJ66" s="1451"/>
      <c r="CK66" s="1451"/>
      <c r="CL66" s="1451"/>
      <c r="CM66" s="1451"/>
      <c r="CN66" s="1451"/>
      <c r="CO66" s="246"/>
      <c r="CP66" s="1399"/>
    </row>
    <row r="67" spans="2:98" ht="8.5" customHeight="1">
      <c r="B67" s="243"/>
      <c r="C67" s="1438"/>
      <c r="D67" s="1423"/>
      <c r="E67" s="1423"/>
      <c r="F67" s="1423"/>
      <c r="G67" s="1423"/>
      <c r="H67" s="1423"/>
      <c r="I67" s="1423"/>
      <c r="J67" s="1423"/>
      <c r="K67" s="1423"/>
      <c r="L67" s="1423"/>
      <c r="M67" s="1423"/>
      <c r="N67" s="1423"/>
      <c r="O67" s="1423"/>
      <c r="P67" s="1423"/>
      <c r="Q67" s="1423"/>
      <c r="R67" s="1423"/>
      <c r="S67" s="1423"/>
      <c r="T67" s="1424"/>
      <c r="U67" s="1424"/>
      <c r="V67" s="1424"/>
      <c r="W67" s="1424"/>
      <c r="Y67" s="1451"/>
      <c r="Z67" s="1451"/>
      <c r="AA67" s="1451"/>
      <c r="AB67" s="1451"/>
      <c r="AC67" s="1451"/>
      <c r="AD67" s="1451"/>
      <c r="AE67" s="1451"/>
      <c r="AF67" s="1451"/>
      <c r="AG67" s="1451"/>
      <c r="AH67" s="212"/>
      <c r="AI67" s="239"/>
      <c r="AJ67" s="212"/>
      <c r="AK67" s="1441"/>
      <c r="AL67" s="1441"/>
      <c r="AM67" s="1452"/>
      <c r="AN67" s="1452"/>
      <c r="AO67" s="1452"/>
      <c r="AP67" s="1452"/>
      <c r="AQ67" s="1452"/>
      <c r="AR67" s="1452"/>
      <c r="AS67" s="1452"/>
      <c r="AT67" s="1452"/>
      <c r="AU67" s="1441"/>
      <c r="AV67" s="1441"/>
      <c r="AW67" s="1441"/>
      <c r="AX67" s="1441"/>
      <c r="AY67" s="1441"/>
      <c r="AZ67" s="1441"/>
      <c r="BA67" s="1441"/>
      <c r="BB67" s="1441"/>
      <c r="BC67" s="1441"/>
      <c r="BD67" s="1441"/>
      <c r="BE67" s="1441"/>
      <c r="BF67" s="1441"/>
      <c r="BG67" s="1441"/>
      <c r="BH67" s="1441"/>
      <c r="BI67" s="1441"/>
      <c r="BJ67" s="1441"/>
      <c r="BK67" s="1441"/>
      <c r="BL67" s="1441"/>
      <c r="BM67" s="1441"/>
      <c r="BN67" s="1441"/>
      <c r="BO67" s="1441"/>
      <c r="BP67" s="1441"/>
      <c r="BQ67" s="1441"/>
      <c r="BR67" s="1441"/>
      <c r="BS67" s="1441"/>
      <c r="BT67" s="1441"/>
      <c r="BU67" s="1441"/>
      <c r="BV67" s="1441"/>
      <c r="BW67" s="1441"/>
      <c r="BX67" s="1441"/>
      <c r="BY67" s="1441"/>
      <c r="BZ67" s="1441"/>
      <c r="CA67" s="1441"/>
      <c r="CB67" s="1441"/>
      <c r="CC67" s="1441"/>
      <c r="CD67" s="1441"/>
      <c r="CO67" s="246"/>
      <c r="CP67" s="1399"/>
    </row>
    <row r="68" spans="2:98" ht="8.5" customHeight="1" thickBot="1">
      <c r="B68" s="247"/>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39"/>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c r="CE68" s="248"/>
      <c r="CF68" s="248"/>
      <c r="CG68" s="248"/>
      <c r="CH68" s="248"/>
      <c r="CI68" s="248"/>
      <c r="CJ68" s="248"/>
      <c r="CK68" s="248"/>
      <c r="CL68" s="248"/>
      <c r="CM68" s="248"/>
      <c r="CN68" s="248"/>
      <c r="CO68" s="249"/>
      <c r="CP68" s="1399"/>
    </row>
    <row r="69" spans="2:98" ht="8.5" customHeight="1">
      <c r="B69" s="1380" t="s">
        <v>491</v>
      </c>
      <c r="C69" s="1380"/>
      <c r="D69" s="1380"/>
      <c r="E69" s="1380"/>
      <c r="F69" s="1380"/>
      <c r="G69" s="1380"/>
      <c r="H69" s="1380"/>
      <c r="I69" s="1380"/>
      <c r="J69" s="1380"/>
      <c r="K69" s="1380"/>
      <c r="L69" s="1380"/>
      <c r="M69" s="1380"/>
      <c r="N69" s="1380"/>
      <c r="O69" s="1380"/>
      <c r="P69" s="1380"/>
      <c r="Q69" s="1380"/>
      <c r="R69" s="1380"/>
      <c r="S69" s="1380"/>
      <c r="T69" s="1380"/>
      <c r="U69" s="1380"/>
      <c r="V69" s="1380"/>
      <c r="W69" s="1380"/>
      <c r="CP69" s="1399"/>
    </row>
    <row r="70" spans="2:98" ht="8.5" customHeight="1" thickBot="1">
      <c r="B70" s="1380"/>
      <c r="C70" s="1380"/>
      <c r="D70" s="1380"/>
      <c r="E70" s="1380"/>
      <c r="F70" s="1380"/>
      <c r="G70" s="1380"/>
      <c r="H70" s="1380"/>
      <c r="I70" s="1380"/>
      <c r="J70" s="1380"/>
      <c r="K70" s="1380"/>
      <c r="L70" s="1380"/>
      <c r="M70" s="1380"/>
      <c r="N70" s="1380"/>
      <c r="O70" s="1380"/>
      <c r="P70" s="1380"/>
      <c r="Q70" s="1380"/>
      <c r="R70" s="1380"/>
      <c r="S70" s="1380"/>
      <c r="T70" s="1380"/>
      <c r="U70" s="1380"/>
      <c r="V70" s="1380"/>
      <c r="W70" s="1380"/>
      <c r="CP70" s="1399"/>
    </row>
    <row r="71" spans="2:98" ht="8.5" customHeight="1">
      <c r="B71" s="250"/>
      <c r="C71" s="1463" t="s">
        <v>492</v>
      </c>
      <c r="D71" s="1463"/>
      <c r="E71" s="1463"/>
      <c r="F71" s="1463"/>
      <c r="G71" s="1463"/>
      <c r="H71" s="1463"/>
      <c r="I71" s="1463"/>
      <c r="J71" s="1463"/>
      <c r="K71" s="1463"/>
      <c r="L71" s="1463"/>
      <c r="M71" s="1463"/>
      <c r="N71" s="1463"/>
      <c r="O71" s="1463"/>
      <c r="P71" s="1463"/>
      <c r="Q71" s="1463"/>
      <c r="R71" s="1463"/>
      <c r="S71" s="1463"/>
      <c r="T71" s="1463"/>
      <c r="U71" s="1463"/>
      <c r="V71" s="1463"/>
      <c r="W71" s="1463"/>
      <c r="X71" s="1463"/>
      <c r="Y71" s="1463"/>
      <c r="Z71" s="1463"/>
      <c r="AA71" s="1463"/>
      <c r="AB71" s="1463"/>
      <c r="AC71" s="1463"/>
      <c r="AD71" s="1463"/>
      <c r="AE71" s="1463"/>
      <c r="AF71" s="1463"/>
      <c r="AG71" s="1463"/>
      <c r="AH71" s="1463"/>
      <c r="AI71" s="1463"/>
      <c r="AJ71" s="1463"/>
      <c r="AK71" s="1463"/>
      <c r="AL71" s="1463"/>
      <c r="AM71" s="1463"/>
      <c r="AN71" s="1463"/>
      <c r="AO71" s="1463"/>
      <c r="AP71" s="1463"/>
      <c r="AQ71" s="1463"/>
      <c r="AR71" s="1463"/>
      <c r="AS71" s="1463"/>
      <c r="AT71" s="1463"/>
      <c r="AU71" s="1463"/>
      <c r="AV71" s="1463"/>
      <c r="AW71" s="1463"/>
      <c r="AX71" s="1463"/>
      <c r="AY71" s="1463"/>
      <c r="AZ71" s="1463"/>
      <c r="BA71" s="1463"/>
      <c r="BB71" s="1463"/>
      <c r="BC71" s="1463"/>
      <c r="BD71" s="1463"/>
      <c r="BE71" s="1463"/>
      <c r="BF71" s="1463"/>
      <c r="BG71" s="1463"/>
      <c r="BH71" s="1463"/>
      <c r="BI71" s="1463"/>
      <c r="BJ71" s="1463"/>
      <c r="BK71" s="1463"/>
      <c r="BL71" s="1463"/>
      <c r="BM71" s="1463"/>
      <c r="BN71" s="1463"/>
      <c r="BO71" s="1463"/>
      <c r="BP71" s="1463"/>
      <c r="BQ71" s="1463"/>
      <c r="BR71" s="1463"/>
      <c r="BS71" s="1463"/>
      <c r="BT71" s="1463"/>
      <c r="BU71" s="1463"/>
      <c r="BV71" s="1463"/>
      <c r="BW71" s="1463"/>
      <c r="BX71" s="1463"/>
      <c r="BY71" s="1463"/>
      <c r="BZ71" s="1463"/>
      <c r="CA71" s="1463"/>
      <c r="CB71" s="1463"/>
      <c r="CC71" s="1463"/>
      <c r="CD71" s="1463"/>
      <c r="CE71" s="1463"/>
      <c r="CF71" s="1463"/>
      <c r="CG71" s="1463"/>
      <c r="CH71" s="1463"/>
      <c r="CI71" s="1463"/>
      <c r="CJ71" s="1463"/>
      <c r="CK71" s="1463"/>
      <c r="CL71" s="1463"/>
      <c r="CM71" s="219"/>
      <c r="CN71" s="219"/>
      <c r="CO71" s="251"/>
      <c r="CP71" s="1399"/>
    </row>
    <row r="72" spans="2:98" ht="8.5" customHeight="1">
      <c r="B72" s="235"/>
      <c r="C72" s="252"/>
      <c r="D72" s="1398" t="s">
        <v>493</v>
      </c>
      <c r="E72" s="1398"/>
      <c r="F72" s="1398"/>
      <c r="G72" s="1398"/>
      <c r="H72" s="1398"/>
      <c r="I72" s="1398"/>
      <c r="J72" s="1398"/>
      <c r="K72" s="1398"/>
      <c r="L72" s="1398"/>
      <c r="M72" s="1398"/>
      <c r="N72" s="1398"/>
      <c r="O72" s="1398"/>
      <c r="P72" s="1398"/>
      <c r="Q72" s="1398"/>
      <c r="R72" s="1398"/>
      <c r="S72" s="1398"/>
      <c r="T72" s="1398"/>
      <c r="U72" s="1398"/>
      <c r="V72" s="1398"/>
      <c r="W72" s="1398"/>
      <c r="X72" s="1398"/>
      <c r="Y72" s="1398"/>
      <c r="Z72" s="1398"/>
      <c r="AA72" s="1398"/>
      <c r="AB72" s="1398"/>
      <c r="AC72" s="1398"/>
      <c r="AD72" s="1398"/>
      <c r="AE72" s="1398"/>
      <c r="AF72" s="1398"/>
      <c r="AG72" s="1398"/>
      <c r="AH72" s="1398"/>
      <c r="AI72" s="1398"/>
      <c r="AJ72" s="1398"/>
      <c r="AK72" s="1398"/>
      <c r="AL72" s="1398"/>
      <c r="AM72" s="1398"/>
      <c r="AN72" s="1398"/>
      <c r="AO72" s="1398"/>
      <c r="AP72" s="1398"/>
      <c r="AQ72" s="1398"/>
      <c r="AR72" s="1398"/>
      <c r="AS72" s="1398"/>
      <c r="AT72" s="1398"/>
      <c r="AU72" s="1398"/>
      <c r="AV72" s="1398"/>
      <c r="AW72" s="1398"/>
      <c r="AX72" s="1398"/>
      <c r="AY72" s="1398"/>
      <c r="AZ72" s="1398"/>
      <c r="BA72" s="1398"/>
      <c r="BB72" s="1398"/>
      <c r="BC72" s="1398"/>
      <c r="BD72" s="1398"/>
      <c r="BE72" s="1398"/>
      <c r="BF72" s="1398"/>
      <c r="BG72" s="1398"/>
      <c r="BH72" s="1398"/>
      <c r="BI72" s="1398"/>
      <c r="BJ72" s="1398"/>
      <c r="BK72" s="1398"/>
      <c r="BL72" s="1398"/>
      <c r="BM72" s="1398"/>
      <c r="BN72" s="1398"/>
      <c r="BO72" s="1398"/>
      <c r="BP72" s="1398"/>
      <c r="BQ72" s="1398"/>
      <c r="BR72" s="1398"/>
      <c r="BS72" s="1398"/>
      <c r="BT72" s="1398"/>
      <c r="BU72" s="1398"/>
      <c r="BV72" s="1398"/>
      <c r="BW72" s="1398"/>
      <c r="BX72" s="1398"/>
      <c r="BY72" s="1398"/>
      <c r="BZ72" s="1398"/>
      <c r="CA72" s="1398"/>
      <c r="CB72" s="1398"/>
      <c r="CC72" s="1398"/>
      <c r="CD72" s="1398"/>
      <c r="CE72" s="1398"/>
      <c r="CF72" s="1398"/>
      <c r="CG72" s="1398"/>
      <c r="CH72" s="1398"/>
      <c r="CI72" s="1398"/>
      <c r="CJ72" s="1398"/>
      <c r="CK72" s="1398"/>
      <c r="CL72" s="1398"/>
      <c r="CO72" s="246"/>
      <c r="CP72" s="1399"/>
    </row>
    <row r="73" spans="2:98" ht="8.5" customHeight="1">
      <c r="B73" s="235"/>
      <c r="C73" s="1398" t="s">
        <v>494</v>
      </c>
      <c r="D73" s="1398"/>
      <c r="E73" s="1398"/>
      <c r="F73" s="1398"/>
      <c r="G73" s="1398"/>
      <c r="H73" s="1398"/>
      <c r="I73" s="1398"/>
      <c r="J73" s="1398"/>
      <c r="K73" s="1398"/>
      <c r="L73" s="1398"/>
      <c r="M73" s="1398"/>
      <c r="N73" s="1398"/>
      <c r="O73" s="1398"/>
      <c r="P73" s="1398"/>
      <c r="Q73" s="1398"/>
      <c r="R73" s="1398"/>
      <c r="S73" s="1398"/>
      <c r="T73" s="1398"/>
      <c r="U73" s="1398"/>
      <c r="V73" s="1398"/>
      <c r="W73" s="1398"/>
      <c r="X73" s="1398"/>
      <c r="Y73" s="1398"/>
      <c r="Z73" s="1398"/>
      <c r="AA73" s="1398"/>
      <c r="AB73" s="1398"/>
      <c r="AC73" s="1398"/>
      <c r="AD73" s="1398"/>
      <c r="AE73" s="1398"/>
      <c r="AF73" s="1398"/>
      <c r="AG73" s="1398"/>
      <c r="AH73" s="1398"/>
      <c r="AI73" s="1398"/>
      <c r="AJ73" s="1398"/>
      <c r="AK73" s="1398"/>
      <c r="AL73" s="1398"/>
      <c r="AM73" s="1398"/>
      <c r="AN73" s="1398"/>
      <c r="AO73" s="1398"/>
      <c r="AP73" s="1398"/>
      <c r="AQ73" s="1398"/>
      <c r="AR73" s="1398"/>
      <c r="AS73" s="1398"/>
      <c r="AT73" s="1398"/>
      <c r="AU73" s="1398"/>
      <c r="AV73" s="1398"/>
      <c r="AW73" s="1398"/>
      <c r="AX73" s="1398"/>
      <c r="AY73" s="1398"/>
      <c r="AZ73" s="1398"/>
      <c r="BA73" s="1398"/>
      <c r="BB73" s="1398"/>
      <c r="BC73" s="1398"/>
      <c r="BD73" s="1398"/>
      <c r="BE73" s="1398"/>
      <c r="BF73" s="1398"/>
      <c r="BG73" s="1398"/>
      <c r="BH73" s="1398"/>
      <c r="BI73" s="1398"/>
      <c r="BJ73" s="1398"/>
      <c r="BK73" s="1398"/>
      <c r="BL73" s="1398"/>
      <c r="BM73" s="1398"/>
      <c r="BN73" s="1398"/>
      <c r="BO73" s="1398"/>
      <c r="BP73" s="1398"/>
      <c r="BQ73" s="1398"/>
      <c r="BR73" s="1398"/>
      <c r="BS73" s="1398"/>
      <c r="BT73" s="1398"/>
      <c r="BU73" s="1398"/>
      <c r="BV73" s="1398"/>
      <c r="BW73" s="1398"/>
      <c r="BX73" s="1398"/>
      <c r="BY73" s="1398"/>
      <c r="BZ73" s="1398"/>
      <c r="CA73" s="1398"/>
      <c r="CB73" s="1398"/>
      <c r="CC73" s="1398"/>
      <c r="CD73" s="1398"/>
      <c r="CE73" s="1398"/>
      <c r="CF73" s="1398"/>
      <c r="CG73" s="1398"/>
      <c r="CH73" s="1398"/>
      <c r="CI73" s="1398"/>
      <c r="CJ73" s="1398"/>
      <c r="CK73" s="1398"/>
      <c r="CL73" s="1398"/>
      <c r="CO73" s="246"/>
      <c r="CP73" s="1399"/>
    </row>
    <row r="74" spans="2:98" ht="8.5" customHeight="1">
      <c r="B74" s="235"/>
      <c r="C74" s="1464" t="s">
        <v>495</v>
      </c>
      <c r="D74" s="1453"/>
      <c r="E74" s="1454"/>
      <c r="F74" s="1454"/>
      <c r="G74" s="1454"/>
      <c r="H74" s="1454"/>
      <c r="I74" s="1454"/>
      <c r="J74" s="1454"/>
      <c r="K74" s="1454"/>
      <c r="L74" s="1454"/>
      <c r="M74" s="1454"/>
      <c r="N74" s="1454"/>
      <c r="O74" s="1454"/>
      <c r="P74" s="1454"/>
      <c r="Q74" s="1454"/>
      <c r="R74" s="1454"/>
      <c r="S74" s="1454"/>
      <c r="T74" s="1454"/>
      <c r="U74" s="1455" t="s">
        <v>496</v>
      </c>
      <c r="V74" s="1455"/>
      <c r="W74" s="1455"/>
      <c r="X74" s="1455"/>
      <c r="Y74" s="1455"/>
      <c r="Z74" s="1455"/>
      <c r="AA74" s="1455"/>
      <c r="AB74" s="1455"/>
      <c r="AC74" s="1455"/>
      <c r="AD74" s="1455"/>
      <c r="AF74" s="1465" t="s">
        <v>497</v>
      </c>
      <c r="AG74" s="1404" t="s">
        <v>498</v>
      </c>
      <c r="AH74" s="1401"/>
      <c r="AI74" s="1401"/>
      <c r="AJ74" s="1401"/>
      <c r="AK74" s="1401"/>
      <c r="AL74" s="1401"/>
      <c r="AM74" s="1401"/>
      <c r="AN74" s="1401"/>
      <c r="AO74" s="1401"/>
      <c r="AP74" s="1401"/>
      <c r="AQ74" s="1401" t="s">
        <v>499</v>
      </c>
      <c r="AR74" s="1401"/>
      <c r="AS74" s="1401"/>
      <c r="AT74" s="1401"/>
      <c r="AU74" s="1401"/>
      <c r="AV74" s="1401"/>
      <c r="AW74" s="1401"/>
      <c r="AX74" s="1401"/>
      <c r="AY74" s="1401"/>
      <c r="AZ74" s="1401"/>
      <c r="BA74" s="1401"/>
      <c r="BB74" s="1401"/>
      <c r="BC74" s="1401"/>
      <c r="BD74" s="1401"/>
      <c r="BE74" s="1401"/>
      <c r="BF74" s="1401"/>
      <c r="BG74" s="1401"/>
      <c r="BH74" s="1401"/>
      <c r="BI74" s="1401"/>
      <c r="BJ74" s="1401"/>
      <c r="BK74" s="1401"/>
      <c r="BL74" s="1401"/>
      <c r="BM74" s="1401"/>
      <c r="BN74" s="1401"/>
      <c r="BO74" s="1401" t="s">
        <v>500</v>
      </c>
      <c r="BP74" s="1401"/>
      <c r="BQ74" s="1401"/>
      <c r="BR74" s="1401"/>
      <c r="BS74" s="1401"/>
      <c r="BT74" s="1401"/>
      <c r="BU74" s="1401"/>
      <c r="BV74" s="1401"/>
      <c r="BW74" s="1401"/>
      <c r="BX74" s="1401"/>
      <c r="BY74" s="1401"/>
      <c r="BZ74" s="1401"/>
      <c r="CA74" s="1401"/>
      <c r="CC74" s="1465" t="s">
        <v>501</v>
      </c>
      <c r="CD74" s="1465"/>
      <c r="CE74" s="1466" t="s">
        <v>502</v>
      </c>
      <c r="CF74" s="1466"/>
      <c r="CG74" s="1466"/>
      <c r="CH74" s="1466"/>
      <c r="CI74" s="1466"/>
      <c r="CJ74" s="1466"/>
      <c r="CK74" s="1466"/>
      <c r="CL74" s="1466"/>
      <c r="CM74" s="1466"/>
      <c r="CN74" s="1466"/>
      <c r="CO74" s="246"/>
      <c r="CP74" s="1399"/>
    </row>
    <row r="75" spans="2:98" ht="8.5" customHeight="1">
      <c r="B75" s="235"/>
      <c r="C75" s="1464"/>
      <c r="D75" s="1453"/>
      <c r="E75" s="1454"/>
      <c r="F75" s="1454"/>
      <c r="G75" s="1454"/>
      <c r="H75" s="1454"/>
      <c r="I75" s="1454"/>
      <c r="J75" s="1454"/>
      <c r="K75" s="1454"/>
      <c r="L75" s="1454"/>
      <c r="M75" s="1454"/>
      <c r="N75" s="1454"/>
      <c r="O75" s="1454"/>
      <c r="P75" s="1454"/>
      <c r="Q75" s="1454"/>
      <c r="R75" s="1454"/>
      <c r="S75" s="1454"/>
      <c r="T75" s="1454"/>
      <c r="U75" s="1455"/>
      <c r="V75" s="1455"/>
      <c r="W75" s="1455"/>
      <c r="X75" s="1455"/>
      <c r="Y75" s="1455"/>
      <c r="Z75" s="1455"/>
      <c r="AA75" s="1455"/>
      <c r="AB75" s="1455"/>
      <c r="AC75" s="1455"/>
      <c r="AD75" s="1455"/>
      <c r="AF75" s="1465"/>
      <c r="AG75" s="1401"/>
      <c r="AH75" s="1401"/>
      <c r="AI75" s="1401"/>
      <c r="AJ75" s="1401"/>
      <c r="AK75" s="1401"/>
      <c r="AL75" s="1401"/>
      <c r="AM75" s="1401"/>
      <c r="AN75" s="1401"/>
      <c r="AO75" s="1401"/>
      <c r="AP75" s="1401"/>
      <c r="AQ75" s="1401"/>
      <c r="AR75" s="1401"/>
      <c r="AS75" s="1401"/>
      <c r="AT75" s="1401"/>
      <c r="AU75" s="1401"/>
      <c r="AV75" s="1401"/>
      <c r="AW75" s="1401"/>
      <c r="AX75" s="1401"/>
      <c r="AY75" s="1401"/>
      <c r="AZ75" s="1401"/>
      <c r="BA75" s="1401"/>
      <c r="BB75" s="1401"/>
      <c r="BC75" s="1401"/>
      <c r="BD75" s="1401"/>
      <c r="BE75" s="1401"/>
      <c r="BF75" s="1401"/>
      <c r="BG75" s="1401"/>
      <c r="BH75" s="1401"/>
      <c r="BI75" s="1401"/>
      <c r="BJ75" s="1401"/>
      <c r="BK75" s="1401"/>
      <c r="BL75" s="1401"/>
      <c r="BM75" s="1401"/>
      <c r="BN75" s="1401"/>
      <c r="BO75" s="1401"/>
      <c r="BP75" s="1401"/>
      <c r="BQ75" s="1401"/>
      <c r="BR75" s="1401"/>
      <c r="BS75" s="1401"/>
      <c r="BT75" s="1401"/>
      <c r="BU75" s="1401"/>
      <c r="BV75" s="1401"/>
      <c r="BW75" s="1401"/>
      <c r="BX75" s="1401"/>
      <c r="BY75" s="1401"/>
      <c r="BZ75" s="1401"/>
      <c r="CA75" s="1401"/>
      <c r="CC75" s="1465"/>
      <c r="CD75" s="1465"/>
      <c r="CE75" s="1466"/>
      <c r="CF75" s="1466"/>
      <c r="CG75" s="1466"/>
      <c r="CH75" s="1466"/>
      <c r="CI75" s="1466"/>
      <c r="CJ75" s="1466"/>
      <c r="CK75" s="1466"/>
      <c r="CL75" s="1466"/>
      <c r="CM75" s="1466"/>
      <c r="CN75" s="1466"/>
      <c r="CO75" s="246"/>
      <c r="CP75" s="1399"/>
    </row>
    <row r="76" spans="2:98" ht="8.5" customHeight="1">
      <c r="B76" s="235"/>
      <c r="C76" s="1464"/>
      <c r="D76" s="1453"/>
      <c r="E76" s="1454"/>
      <c r="F76" s="1454"/>
      <c r="G76" s="1454"/>
      <c r="H76" s="1454"/>
      <c r="I76" s="1454"/>
      <c r="J76" s="1454"/>
      <c r="K76" s="1454"/>
      <c r="L76" s="1454"/>
      <c r="M76" s="1454"/>
      <c r="N76" s="1454"/>
      <c r="O76" s="1454"/>
      <c r="P76" s="1454"/>
      <c r="Q76" s="1454"/>
      <c r="R76" s="1454"/>
      <c r="S76" s="1454"/>
      <c r="T76" s="1454"/>
      <c r="U76" s="1455"/>
      <c r="V76" s="1455"/>
      <c r="W76" s="1455"/>
      <c r="X76" s="1455"/>
      <c r="Y76" s="1455"/>
      <c r="Z76" s="1455"/>
      <c r="AA76" s="1455"/>
      <c r="AB76" s="1455"/>
      <c r="AC76" s="1455"/>
      <c r="AD76" s="1455"/>
      <c r="AF76" s="1465"/>
      <c r="AG76" s="1401"/>
      <c r="AH76" s="1401"/>
      <c r="AI76" s="1401"/>
      <c r="AJ76" s="1401"/>
      <c r="AK76" s="1401"/>
      <c r="AL76" s="1401"/>
      <c r="AM76" s="1401"/>
      <c r="AN76" s="1401"/>
      <c r="AO76" s="1401"/>
      <c r="AP76" s="1401"/>
      <c r="AQ76" s="1467"/>
      <c r="AR76" s="1467"/>
      <c r="AS76" s="1458"/>
      <c r="AT76" s="1458"/>
      <c r="AU76" s="1458"/>
      <c r="AV76" s="1458"/>
      <c r="AW76" s="1461"/>
      <c r="AX76" s="1461"/>
      <c r="AY76" s="1467"/>
      <c r="AZ76" s="1467"/>
      <c r="BA76" s="1458"/>
      <c r="BB76" s="1458"/>
      <c r="BC76" s="1458"/>
      <c r="BD76" s="1458"/>
      <c r="BE76" s="1459"/>
      <c r="BF76" s="1459"/>
      <c r="BG76" s="1460"/>
      <c r="BH76" s="1460"/>
      <c r="BI76" s="1458"/>
      <c r="BJ76" s="1458"/>
      <c r="BK76" s="1458"/>
      <c r="BL76" s="1458"/>
      <c r="BM76" s="1461"/>
      <c r="BN76" s="1461"/>
      <c r="BO76" s="1457" t="str">
        <f>IF(CR84=1,"明治",IF(CR84=2,"大正",IF(CR84=3,"昭和",IF(CR84=4,"平成",IF(CR84=5,"令和","")))))</f>
        <v>昭和</v>
      </c>
      <c r="BP76" s="1457"/>
      <c r="BQ76" s="1457"/>
      <c r="BR76" s="1457"/>
      <c r="BS76" s="1406"/>
      <c r="BT76" s="1406"/>
      <c r="BU76" s="1408" t="s">
        <v>11</v>
      </c>
      <c r="BV76" s="1406"/>
      <c r="BW76" s="1406"/>
      <c r="BX76" s="1408" t="s">
        <v>12</v>
      </c>
      <c r="BY76" s="1406"/>
      <c r="BZ76" s="1406"/>
      <c r="CA76" s="1407" t="s">
        <v>43</v>
      </c>
      <c r="CC76" s="1465"/>
      <c r="CD76" s="1465"/>
      <c r="CE76" s="1474" t="s">
        <v>503</v>
      </c>
      <c r="CF76" s="1474"/>
      <c r="CG76" s="1474"/>
      <c r="CH76" s="1474"/>
      <c r="CI76" s="1474"/>
      <c r="CJ76" s="1474"/>
      <c r="CK76" s="1474"/>
      <c r="CL76" s="1474"/>
      <c r="CM76" s="1474"/>
      <c r="CN76" s="1474"/>
      <c r="CO76" s="246"/>
      <c r="CP76" s="1399"/>
      <c r="CR76" s="213" t="s">
        <v>111</v>
      </c>
      <c r="CT76" s="282" t="s">
        <v>668</v>
      </c>
    </row>
    <row r="77" spans="2:98" ht="8.5" customHeight="1">
      <c r="B77" s="235"/>
      <c r="C77" s="1464"/>
      <c r="D77" s="1453"/>
      <c r="E77" s="1454"/>
      <c r="F77" s="1454"/>
      <c r="G77" s="1454"/>
      <c r="H77" s="1454"/>
      <c r="I77" s="1454"/>
      <c r="J77" s="1454"/>
      <c r="K77" s="1454"/>
      <c r="L77" s="1454"/>
      <c r="M77" s="1454"/>
      <c r="N77" s="1454"/>
      <c r="O77" s="1454"/>
      <c r="P77" s="1454"/>
      <c r="Q77" s="1454"/>
      <c r="R77" s="1454"/>
      <c r="S77" s="1454"/>
      <c r="T77" s="1454"/>
      <c r="U77" s="1455" t="s">
        <v>504</v>
      </c>
      <c r="V77" s="1455"/>
      <c r="W77" s="1455"/>
      <c r="X77" s="1455"/>
      <c r="Y77" s="1455"/>
      <c r="Z77" s="1455"/>
      <c r="AA77" s="1455"/>
      <c r="AB77" s="1455"/>
      <c r="AC77" s="1455"/>
      <c r="AD77" s="1455"/>
      <c r="AF77" s="1465"/>
      <c r="AG77" s="1401"/>
      <c r="AH77" s="1401"/>
      <c r="AI77" s="1401"/>
      <c r="AJ77" s="1401"/>
      <c r="AK77" s="1401"/>
      <c r="AL77" s="1401"/>
      <c r="AM77" s="1401"/>
      <c r="AN77" s="1401"/>
      <c r="AO77" s="1401"/>
      <c r="AP77" s="1401"/>
      <c r="AQ77" s="1456"/>
      <c r="AR77" s="1456"/>
      <c r="AS77" s="1473"/>
      <c r="AT77" s="1473"/>
      <c r="AU77" s="1473"/>
      <c r="AV77" s="1473"/>
      <c r="AW77" s="1462"/>
      <c r="AX77" s="1462"/>
      <c r="AY77" s="1456"/>
      <c r="AZ77" s="1456"/>
      <c r="BA77" s="1473"/>
      <c r="BB77" s="1473"/>
      <c r="BC77" s="1473"/>
      <c r="BD77" s="1473"/>
      <c r="BE77" s="1462"/>
      <c r="BF77" s="1462"/>
      <c r="BG77" s="1456"/>
      <c r="BH77" s="1456"/>
      <c r="BI77" s="1473"/>
      <c r="BJ77" s="1473"/>
      <c r="BK77" s="1473"/>
      <c r="BL77" s="1473"/>
      <c r="BM77" s="1462"/>
      <c r="BN77" s="1462"/>
      <c r="BO77" s="1457"/>
      <c r="BP77" s="1457"/>
      <c r="BQ77" s="1457"/>
      <c r="BR77" s="1457"/>
      <c r="BS77" s="1406"/>
      <c r="BT77" s="1406"/>
      <c r="BU77" s="1408"/>
      <c r="BV77" s="1406"/>
      <c r="BW77" s="1406"/>
      <c r="BX77" s="1408"/>
      <c r="BY77" s="1406"/>
      <c r="BZ77" s="1406"/>
      <c r="CA77" s="1407"/>
      <c r="CC77" s="1465"/>
      <c r="CD77" s="1465"/>
      <c r="CE77" s="1468"/>
      <c r="CF77" s="1468"/>
      <c r="CG77" s="1468"/>
      <c r="CH77" s="1468"/>
      <c r="CI77" s="1468"/>
      <c r="CJ77" s="1468"/>
      <c r="CK77" s="1468"/>
      <c r="CL77" s="1468"/>
      <c r="CM77" s="1468"/>
      <c r="CN77" s="1468"/>
      <c r="CO77" s="246"/>
      <c r="CP77" s="1399"/>
      <c r="CR77" s="211" t="s">
        <v>113</v>
      </c>
      <c r="CT77" s="212" t="b">
        <v>0</v>
      </c>
    </row>
    <row r="78" spans="2:98" ht="8.5" customHeight="1">
      <c r="B78" s="235"/>
      <c r="C78" s="1464"/>
      <c r="D78" s="1453"/>
      <c r="E78" s="1454"/>
      <c r="F78" s="1454"/>
      <c r="G78" s="1454"/>
      <c r="H78" s="1454"/>
      <c r="I78" s="1454"/>
      <c r="J78" s="1454"/>
      <c r="K78" s="1454"/>
      <c r="L78" s="1454"/>
      <c r="M78" s="1454"/>
      <c r="N78" s="1454"/>
      <c r="O78" s="1454"/>
      <c r="P78" s="1454"/>
      <c r="Q78" s="1454"/>
      <c r="R78" s="1454"/>
      <c r="S78" s="1454"/>
      <c r="T78" s="1454"/>
      <c r="U78" s="1455"/>
      <c r="V78" s="1455"/>
      <c r="W78" s="1455"/>
      <c r="X78" s="1455"/>
      <c r="Y78" s="1455"/>
      <c r="Z78" s="1455"/>
      <c r="AA78" s="1455"/>
      <c r="AB78" s="1455"/>
      <c r="AC78" s="1455"/>
      <c r="AD78" s="1455"/>
      <c r="AF78" s="1465"/>
      <c r="AG78" s="1401"/>
      <c r="AH78" s="1401"/>
      <c r="AI78" s="1401"/>
      <c r="AJ78" s="1401"/>
      <c r="AK78" s="1401"/>
      <c r="AL78" s="1401"/>
      <c r="AM78" s="1401"/>
      <c r="AN78" s="1401"/>
      <c r="AO78" s="1401"/>
      <c r="AP78" s="1401"/>
      <c r="AQ78" s="1456"/>
      <c r="AR78" s="1456"/>
      <c r="AS78" s="1473"/>
      <c r="AT78" s="1473"/>
      <c r="AU78" s="1473"/>
      <c r="AV78" s="1473"/>
      <c r="AW78" s="1462"/>
      <c r="AX78" s="1462"/>
      <c r="AY78" s="1456"/>
      <c r="AZ78" s="1456"/>
      <c r="BA78" s="1473"/>
      <c r="BB78" s="1473"/>
      <c r="BC78" s="1473"/>
      <c r="BD78" s="1473"/>
      <c r="BE78" s="1462"/>
      <c r="BF78" s="1462"/>
      <c r="BG78" s="1456"/>
      <c r="BH78" s="1456"/>
      <c r="BI78" s="1473"/>
      <c r="BJ78" s="1473"/>
      <c r="BK78" s="1473"/>
      <c r="BL78" s="1473"/>
      <c r="BM78" s="1462"/>
      <c r="BN78" s="1462"/>
      <c r="BO78" s="1457"/>
      <c r="BP78" s="1457"/>
      <c r="BQ78" s="1457"/>
      <c r="BR78" s="1457"/>
      <c r="BS78" s="1406"/>
      <c r="BT78" s="1406"/>
      <c r="BU78" s="1408"/>
      <c r="BV78" s="1406"/>
      <c r="BW78" s="1406"/>
      <c r="BX78" s="1408"/>
      <c r="BY78" s="1406"/>
      <c r="BZ78" s="1406"/>
      <c r="CA78" s="1407"/>
      <c r="CC78" s="1465"/>
      <c r="CD78" s="1465"/>
      <c r="CE78" s="1468"/>
      <c r="CF78" s="1468"/>
      <c r="CG78" s="1468"/>
      <c r="CH78" s="1468"/>
      <c r="CI78" s="1468"/>
      <c r="CJ78" s="1468"/>
      <c r="CK78" s="1468"/>
      <c r="CL78" s="1468"/>
      <c r="CM78" s="1468"/>
      <c r="CN78" s="1468"/>
      <c r="CO78" s="246"/>
      <c r="CP78" s="1399"/>
      <c r="CR78" s="213" t="s">
        <v>116</v>
      </c>
      <c r="CT78" s="212" t="b">
        <v>0</v>
      </c>
    </row>
    <row r="79" spans="2:98" ht="8.5" customHeight="1">
      <c r="B79" s="235"/>
      <c r="C79" s="1464"/>
      <c r="D79" s="1453"/>
      <c r="E79" s="1454"/>
      <c r="F79" s="1454"/>
      <c r="G79" s="1454"/>
      <c r="H79" s="1454"/>
      <c r="I79" s="1454"/>
      <c r="J79" s="1454"/>
      <c r="K79" s="1454"/>
      <c r="L79" s="1454"/>
      <c r="M79" s="1454"/>
      <c r="N79" s="1454"/>
      <c r="O79" s="1454"/>
      <c r="P79" s="1454"/>
      <c r="Q79" s="1454"/>
      <c r="R79" s="1454"/>
      <c r="S79" s="1454"/>
      <c r="T79" s="1454"/>
      <c r="U79" s="1455"/>
      <c r="V79" s="1455"/>
      <c r="W79" s="1455"/>
      <c r="X79" s="1455"/>
      <c r="Y79" s="1455"/>
      <c r="Z79" s="1455"/>
      <c r="AA79" s="1455"/>
      <c r="AB79" s="1455"/>
      <c r="AC79" s="1455"/>
      <c r="AD79" s="1455"/>
      <c r="AF79" s="1465"/>
      <c r="AG79" s="1469"/>
      <c r="AH79" s="1469"/>
      <c r="AI79" s="1469"/>
      <c r="AJ79" s="1469"/>
      <c r="AK79" s="1469"/>
      <c r="AL79" s="1469"/>
      <c r="AM79" s="1469"/>
      <c r="AN79" s="1469"/>
      <c r="AO79" s="1469"/>
      <c r="AP79" s="1469"/>
      <c r="AQ79" s="1401" t="s">
        <v>505</v>
      </c>
      <c r="AR79" s="1401"/>
      <c r="AS79" s="1401"/>
      <c r="AT79" s="1401"/>
      <c r="AU79" s="1401"/>
      <c r="AV79" s="1401"/>
      <c r="AW79" s="1401"/>
      <c r="AX79" s="1401"/>
      <c r="AY79" s="1401"/>
      <c r="AZ79" s="1401"/>
      <c r="BA79" s="1401"/>
      <c r="BB79" s="1401"/>
      <c r="BC79" s="1401"/>
      <c r="BD79" s="1401"/>
      <c r="BE79" s="1401"/>
      <c r="BF79" s="1401"/>
      <c r="BG79" s="1401"/>
      <c r="BH79" s="1401"/>
      <c r="BI79" s="1401"/>
      <c r="BJ79" s="1401"/>
      <c r="BK79" s="1401"/>
      <c r="BL79" s="1401"/>
      <c r="BM79" s="1401"/>
      <c r="BN79" s="1401"/>
      <c r="BO79" s="1470" t="s">
        <v>506</v>
      </c>
      <c r="BP79" s="1466"/>
      <c r="BQ79" s="1466"/>
      <c r="BR79" s="1466"/>
      <c r="BS79" s="1466"/>
      <c r="BT79" s="1404" t="s">
        <v>507</v>
      </c>
      <c r="BU79" s="1401"/>
      <c r="BV79" s="1401"/>
      <c r="BW79" s="1401"/>
      <c r="BX79" s="1401"/>
      <c r="BY79" s="1401"/>
      <c r="BZ79" s="1401"/>
      <c r="CA79" s="1401"/>
      <c r="CC79" s="1465"/>
      <c r="CD79" s="1465"/>
      <c r="CE79" s="1468"/>
      <c r="CF79" s="1468"/>
      <c r="CG79" s="1468"/>
      <c r="CH79" s="1468"/>
      <c r="CI79" s="1468"/>
      <c r="CJ79" s="1468"/>
      <c r="CK79" s="1468"/>
      <c r="CL79" s="1468"/>
      <c r="CM79" s="1468"/>
      <c r="CN79" s="1468"/>
      <c r="CO79" s="246"/>
      <c r="CP79" s="1399"/>
      <c r="CR79" s="211" t="s">
        <v>10</v>
      </c>
      <c r="CT79" s="212" t="b">
        <v>0</v>
      </c>
    </row>
    <row r="80" spans="2:98" ht="8.5" customHeight="1">
      <c r="B80" s="235"/>
      <c r="C80" s="1464"/>
      <c r="D80" s="1453"/>
      <c r="E80" s="1454"/>
      <c r="F80" s="1454"/>
      <c r="G80" s="1454"/>
      <c r="H80" s="1454"/>
      <c r="I80" s="1454"/>
      <c r="J80" s="1454"/>
      <c r="K80" s="1454"/>
      <c r="L80" s="1454"/>
      <c r="M80" s="1454"/>
      <c r="N80" s="1454"/>
      <c r="O80" s="1454"/>
      <c r="P80" s="1454"/>
      <c r="Q80" s="1454"/>
      <c r="R80" s="1454"/>
      <c r="S80" s="1454"/>
      <c r="T80" s="1454"/>
      <c r="U80" s="1455" t="s">
        <v>504</v>
      </c>
      <c r="V80" s="1455"/>
      <c r="W80" s="1455"/>
      <c r="X80" s="1455"/>
      <c r="Y80" s="1455"/>
      <c r="Z80" s="1455"/>
      <c r="AA80" s="1455"/>
      <c r="AB80" s="1455"/>
      <c r="AC80" s="1455"/>
      <c r="AD80" s="1455"/>
      <c r="AF80" s="1465"/>
      <c r="AG80" s="1469"/>
      <c r="AH80" s="1469"/>
      <c r="AI80" s="1469"/>
      <c r="AJ80" s="1469"/>
      <c r="AK80" s="1469"/>
      <c r="AL80" s="1469"/>
      <c r="AM80" s="1469"/>
      <c r="AN80" s="1469"/>
      <c r="AO80" s="1469"/>
      <c r="AP80" s="1469"/>
      <c r="AQ80" s="1401"/>
      <c r="AR80" s="1401"/>
      <c r="AS80" s="1401"/>
      <c r="AT80" s="1401"/>
      <c r="AU80" s="1401"/>
      <c r="AV80" s="1401"/>
      <c r="AW80" s="1401"/>
      <c r="AX80" s="1401"/>
      <c r="AY80" s="1401"/>
      <c r="AZ80" s="1401"/>
      <c r="BA80" s="1401"/>
      <c r="BB80" s="1401"/>
      <c r="BC80" s="1401"/>
      <c r="BD80" s="1401"/>
      <c r="BE80" s="1401"/>
      <c r="BF80" s="1401"/>
      <c r="BG80" s="1401"/>
      <c r="BH80" s="1401"/>
      <c r="BI80" s="1401"/>
      <c r="BJ80" s="1401"/>
      <c r="BK80" s="1401"/>
      <c r="BL80" s="1401"/>
      <c r="BM80" s="1401"/>
      <c r="BN80" s="1401"/>
      <c r="BO80" s="1466"/>
      <c r="BP80" s="1466"/>
      <c r="BQ80" s="1466"/>
      <c r="BR80" s="1466"/>
      <c r="BS80" s="1466"/>
      <c r="BT80" s="1401"/>
      <c r="BU80" s="1401"/>
      <c r="BV80" s="1401"/>
      <c r="BW80" s="1401"/>
      <c r="BX80" s="1401"/>
      <c r="BY80" s="1401"/>
      <c r="BZ80" s="1401"/>
      <c r="CA80" s="1401"/>
      <c r="CC80" s="1465"/>
      <c r="CD80" s="1465"/>
      <c r="CE80" s="1468"/>
      <c r="CF80" s="1468"/>
      <c r="CG80" s="1468"/>
      <c r="CH80" s="1468"/>
      <c r="CI80" s="1468"/>
      <c r="CJ80" s="1468"/>
      <c r="CK80" s="1468"/>
      <c r="CL80" s="1468"/>
      <c r="CM80" s="1468"/>
      <c r="CN80" s="1468"/>
      <c r="CO80" s="246"/>
      <c r="CP80" s="1399"/>
      <c r="CR80" s="213" t="s">
        <v>18</v>
      </c>
      <c r="CT80" s="212" t="b">
        <v>0</v>
      </c>
    </row>
    <row r="81" spans="1:96" ht="8.5" customHeight="1">
      <c r="A81" s="212"/>
      <c r="B81" s="235"/>
      <c r="C81" s="1464"/>
      <c r="D81" s="1453"/>
      <c r="E81" s="1454"/>
      <c r="F81" s="1454"/>
      <c r="G81" s="1454"/>
      <c r="H81" s="1454"/>
      <c r="I81" s="1454"/>
      <c r="J81" s="1454"/>
      <c r="K81" s="1454"/>
      <c r="L81" s="1454"/>
      <c r="M81" s="1454"/>
      <c r="N81" s="1454"/>
      <c r="O81" s="1454"/>
      <c r="P81" s="1454"/>
      <c r="Q81" s="1454"/>
      <c r="R81" s="1454"/>
      <c r="S81" s="1454"/>
      <c r="T81" s="1454"/>
      <c r="U81" s="1455"/>
      <c r="V81" s="1455"/>
      <c r="W81" s="1455"/>
      <c r="X81" s="1455"/>
      <c r="Y81" s="1455"/>
      <c r="Z81" s="1455"/>
      <c r="AA81" s="1455"/>
      <c r="AB81" s="1455"/>
      <c r="AC81" s="1455"/>
      <c r="AD81" s="1455"/>
      <c r="AF81" s="1465"/>
      <c r="AG81" s="1469"/>
      <c r="AH81" s="1469"/>
      <c r="AI81" s="1469"/>
      <c r="AJ81" s="1469"/>
      <c r="AK81" s="1469"/>
      <c r="AL81" s="1469"/>
      <c r="AM81" s="1469"/>
      <c r="AN81" s="1469"/>
      <c r="AO81" s="1469"/>
      <c r="AP81" s="1469"/>
      <c r="AQ81" s="1401"/>
      <c r="AR81" s="1401"/>
      <c r="AS81" s="1401"/>
      <c r="AT81" s="1401"/>
      <c r="AU81" s="1401"/>
      <c r="AV81" s="1401"/>
      <c r="AW81" s="1401"/>
      <c r="AX81" s="1401"/>
      <c r="AY81" s="1401"/>
      <c r="AZ81" s="1401"/>
      <c r="BA81" s="1401"/>
      <c r="BB81" s="1401"/>
      <c r="BC81" s="1401"/>
      <c r="BD81" s="1401"/>
      <c r="BE81" s="1401"/>
      <c r="BF81" s="1401"/>
      <c r="BG81" s="1401"/>
      <c r="BH81" s="1401"/>
      <c r="BI81" s="1401"/>
      <c r="BJ81" s="1401"/>
      <c r="BK81" s="1401"/>
      <c r="BL81" s="1401"/>
      <c r="BM81" s="1401"/>
      <c r="BN81" s="1401"/>
      <c r="BO81" s="1466"/>
      <c r="BP81" s="1466"/>
      <c r="BQ81" s="1466"/>
      <c r="BR81" s="1466"/>
      <c r="BS81" s="1466"/>
      <c r="BT81" s="1401"/>
      <c r="BU81" s="1401"/>
      <c r="BV81" s="1401"/>
      <c r="BW81" s="1401"/>
      <c r="BX81" s="1401"/>
      <c r="BY81" s="1401"/>
      <c r="BZ81" s="1401"/>
      <c r="CA81" s="1401"/>
      <c r="CC81" s="1465"/>
      <c r="CD81" s="1465"/>
      <c r="CE81" s="1468"/>
      <c r="CF81" s="1468"/>
      <c r="CG81" s="1468"/>
      <c r="CH81" s="1468"/>
      <c r="CI81" s="1468"/>
      <c r="CJ81" s="1468"/>
      <c r="CK81" s="1468"/>
      <c r="CL81" s="1468"/>
      <c r="CM81" s="1468"/>
      <c r="CN81" s="1468"/>
      <c r="CO81" s="246"/>
      <c r="CP81" s="1399"/>
      <c r="CR81" s="212" t="s">
        <v>299</v>
      </c>
    </row>
    <row r="82" spans="1:96" ht="8.5" customHeight="1">
      <c r="A82" s="212"/>
      <c r="B82" s="235"/>
      <c r="C82" s="1464"/>
      <c r="D82" s="1453"/>
      <c r="E82" s="1454"/>
      <c r="F82" s="1454"/>
      <c r="G82" s="1454"/>
      <c r="H82" s="1454"/>
      <c r="I82" s="1454"/>
      <c r="J82" s="1454"/>
      <c r="K82" s="1454"/>
      <c r="L82" s="1454"/>
      <c r="M82" s="1454"/>
      <c r="N82" s="1454"/>
      <c r="O82" s="1454"/>
      <c r="P82" s="1454"/>
      <c r="Q82" s="1454"/>
      <c r="R82" s="1454"/>
      <c r="S82" s="1454"/>
      <c r="T82" s="1454"/>
      <c r="U82" s="1455"/>
      <c r="V82" s="1455"/>
      <c r="W82" s="1455"/>
      <c r="X82" s="1455"/>
      <c r="Y82" s="1455"/>
      <c r="Z82" s="1455"/>
      <c r="AA82" s="1455"/>
      <c r="AB82" s="1455"/>
      <c r="AC82" s="1455"/>
      <c r="AD82" s="1455"/>
      <c r="AF82" s="1465"/>
      <c r="AG82" s="1469"/>
      <c r="AH82" s="1469"/>
      <c r="AI82" s="1469"/>
      <c r="AJ82" s="1469"/>
      <c r="AK82" s="1469"/>
      <c r="AL82" s="1469"/>
      <c r="AM82" s="1469"/>
      <c r="AN82" s="1469"/>
      <c r="AO82" s="1469"/>
      <c r="AP82" s="1469"/>
      <c r="AQ82" s="1469"/>
      <c r="AR82" s="1469"/>
      <c r="AS82" s="1469"/>
      <c r="AT82" s="1469"/>
      <c r="AU82" s="1469"/>
      <c r="AV82" s="1469"/>
      <c r="AW82" s="1469"/>
      <c r="AX82" s="1469"/>
      <c r="AY82" s="1469"/>
      <c r="AZ82" s="1469"/>
      <c r="BA82" s="1469"/>
      <c r="BB82" s="1469"/>
      <c r="BC82" s="1469"/>
      <c r="BD82" s="1469"/>
      <c r="BE82" s="1469"/>
      <c r="BF82" s="1469"/>
      <c r="BG82" s="1469"/>
      <c r="BH82" s="1469"/>
      <c r="BI82" s="1469"/>
      <c r="BJ82" s="1469"/>
      <c r="BK82" s="1469"/>
      <c r="BL82" s="1469"/>
      <c r="BM82" s="1469"/>
      <c r="BN82" s="1469"/>
      <c r="BO82" s="1469"/>
      <c r="BP82" s="1469"/>
      <c r="BQ82" s="1469"/>
      <c r="BR82" s="1469"/>
      <c r="BS82" s="1469"/>
      <c r="BT82" s="1471"/>
      <c r="BU82" s="1471"/>
      <c r="BV82" s="1471"/>
      <c r="BW82" s="1471"/>
      <c r="BX82" s="1471"/>
      <c r="BY82" s="1471"/>
      <c r="BZ82" s="1471"/>
      <c r="CA82" s="1472" t="s">
        <v>131</v>
      </c>
      <c r="CC82" s="1465"/>
      <c r="CD82" s="1465"/>
      <c r="CE82" s="1468"/>
      <c r="CF82" s="1468"/>
      <c r="CG82" s="1468"/>
      <c r="CH82" s="1468"/>
      <c r="CI82" s="1468"/>
      <c r="CJ82" s="1468"/>
      <c r="CK82" s="1468"/>
      <c r="CL82" s="1468"/>
      <c r="CM82" s="1468"/>
      <c r="CN82" s="1468"/>
      <c r="CO82" s="246"/>
      <c r="CP82" s="1399"/>
    </row>
    <row r="83" spans="1:96" ht="8.5" customHeight="1">
      <c r="A83" s="212"/>
      <c r="B83" s="235"/>
      <c r="C83" s="1464"/>
      <c r="D83" s="1453"/>
      <c r="E83" s="1454"/>
      <c r="F83" s="1454"/>
      <c r="G83" s="1454"/>
      <c r="H83" s="1454"/>
      <c r="I83" s="1454"/>
      <c r="J83" s="1454"/>
      <c r="K83" s="1454"/>
      <c r="L83" s="1454"/>
      <c r="M83" s="1454"/>
      <c r="N83" s="1454"/>
      <c r="O83" s="1454"/>
      <c r="P83" s="1454"/>
      <c r="Q83" s="1454"/>
      <c r="R83" s="1454"/>
      <c r="S83" s="1454"/>
      <c r="T83" s="1454"/>
      <c r="U83" s="1455" t="s">
        <v>508</v>
      </c>
      <c r="V83" s="1455"/>
      <c r="W83" s="1455"/>
      <c r="X83" s="1455"/>
      <c r="Y83" s="1455"/>
      <c r="Z83" s="1455"/>
      <c r="AA83" s="1455"/>
      <c r="AB83" s="1455"/>
      <c r="AC83" s="1455"/>
      <c r="AD83" s="1455"/>
      <c r="AF83" s="1465"/>
      <c r="AG83" s="1469"/>
      <c r="AH83" s="1469"/>
      <c r="AI83" s="1469"/>
      <c r="AJ83" s="1469"/>
      <c r="AK83" s="1469"/>
      <c r="AL83" s="1469"/>
      <c r="AM83" s="1469"/>
      <c r="AN83" s="1469"/>
      <c r="AO83" s="1469"/>
      <c r="AP83" s="1469"/>
      <c r="AQ83" s="1469"/>
      <c r="AR83" s="1469"/>
      <c r="AS83" s="1469"/>
      <c r="AT83" s="1469"/>
      <c r="AU83" s="1469"/>
      <c r="AV83" s="1469"/>
      <c r="AW83" s="1469"/>
      <c r="AX83" s="1469"/>
      <c r="AY83" s="1469"/>
      <c r="AZ83" s="1469"/>
      <c r="BA83" s="1469"/>
      <c r="BB83" s="1469"/>
      <c r="BC83" s="1469"/>
      <c r="BD83" s="1469"/>
      <c r="BE83" s="1469"/>
      <c r="BF83" s="1469"/>
      <c r="BG83" s="1469"/>
      <c r="BH83" s="1469"/>
      <c r="BI83" s="1469"/>
      <c r="BJ83" s="1469"/>
      <c r="BK83" s="1469"/>
      <c r="BL83" s="1469"/>
      <c r="BM83" s="1469"/>
      <c r="BN83" s="1469"/>
      <c r="BO83" s="1469"/>
      <c r="BP83" s="1469"/>
      <c r="BQ83" s="1469"/>
      <c r="BR83" s="1469"/>
      <c r="BS83" s="1469"/>
      <c r="BT83" s="1471"/>
      <c r="BU83" s="1471"/>
      <c r="BV83" s="1471"/>
      <c r="BW83" s="1471"/>
      <c r="BX83" s="1471"/>
      <c r="BY83" s="1471"/>
      <c r="BZ83" s="1471"/>
      <c r="CA83" s="1472"/>
      <c r="CC83" s="1465"/>
      <c r="CD83" s="1465"/>
      <c r="CE83" s="1468"/>
      <c r="CF83" s="1468"/>
      <c r="CG83" s="1468"/>
      <c r="CH83" s="1468"/>
      <c r="CI83" s="1468"/>
      <c r="CJ83" s="1468"/>
      <c r="CK83" s="1468"/>
      <c r="CL83" s="1468"/>
      <c r="CM83" s="1468"/>
      <c r="CN83" s="1468"/>
      <c r="CO83" s="246"/>
      <c r="CP83" s="1399"/>
      <c r="CR83" s="213" t="s">
        <v>509</v>
      </c>
    </row>
    <row r="84" spans="1:96" ht="8.5" customHeight="1">
      <c r="A84" s="212"/>
      <c r="B84" s="235"/>
      <c r="C84" s="1464"/>
      <c r="D84" s="1453"/>
      <c r="E84" s="1454"/>
      <c r="F84" s="1454"/>
      <c r="G84" s="1454"/>
      <c r="H84" s="1454"/>
      <c r="I84" s="1454"/>
      <c r="J84" s="1454"/>
      <c r="K84" s="1454"/>
      <c r="L84" s="1454"/>
      <c r="M84" s="1454"/>
      <c r="N84" s="1454"/>
      <c r="O84" s="1454"/>
      <c r="P84" s="1454"/>
      <c r="Q84" s="1454"/>
      <c r="R84" s="1454"/>
      <c r="S84" s="1454"/>
      <c r="T84" s="1454"/>
      <c r="U84" s="1455"/>
      <c r="V84" s="1455"/>
      <c r="W84" s="1455"/>
      <c r="X84" s="1455"/>
      <c r="Y84" s="1455"/>
      <c r="Z84" s="1455"/>
      <c r="AA84" s="1455"/>
      <c r="AB84" s="1455"/>
      <c r="AC84" s="1455"/>
      <c r="AD84" s="1455"/>
      <c r="AF84" s="1465"/>
      <c r="AG84" s="1469"/>
      <c r="AH84" s="1469"/>
      <c r="AI84" s="1469"/>
      <c r="AJ84" s="1469"/>
      <c r="AK84" s="1469"/>
      <c r="AL84" s="1469"/>
      <c r="AM84" s="1469"/>
      <c r="AN84" s="1469"/>
      <c r="AO84" s="1469"/>
      <c r="AP84" s="1469"/>
      <c r="AQ84" s="1469"/>
      <c r="AR84" s="1469"/>
      <c r="AS84" s="1469"/>
      <c r="AT84" s="1469"/>
      <c r="AU84" s="1469"/>
      <c r="AV84" s="1469"/>
      <c r="AW84" s="1469"/>
      <c r="AX84" s="1469"/>
      <c r="AY84" s="1469"/>
      <c r="AZ84" s="1469"/>
      <c r="BA84" s="1469"/>
      <c r="BB84" s="1469"/>
      <c r="BC84" s="1469"/>
      <c r="BD84" s="1469"/>
      <c r="BE84" s="1469"/>
      <c r="BF84" s="1469"/>
      <c r="BG84" s="1469"/>
      <c r="BH84" s="1469"/>
      <c r="BI84" s="1469"/>
      <c r="BJ84" s="1469"/>
      <c r="BK84" s="1469"/>
      <c r="BL84" s="1469"/>
      <c r="BM84" s="1469"/>
      <c r="BN84" s="1469"/>
      <c r="BO84" s="1469"/>
      <c r="BP84" s="1469"/>
      <c r="BQ84" s="1469"/>
      <c r="BR84" s="1469">
        <v>4</v>
      </c>
      <c r="BS84" s="1469"/>
      <c r="BT84" s="1471"/>
      <c r="BU84" s="1471"/>
      <c r="BV84" s="1471"/>
      <c r="BW84" s="1471"/>
      <c r="BX84" s="1471"/>
      <c r="BY84" s="1471"/>
      <c r="BZ84" s="1471"/>
      <c r="CA84" s="1472"/>
      <c r="CC84" s="1465"/>
      <c r="CD84" s="1465"/>
      <c r="CE84" s="1468"/>
      <c r="CF84" s="1468"/>
      <c r="CG84" s="1468"/>
      <c r="CH84" s="1468"/>
      <c r="CI84" s="1468"/>
      <c r="CJ84" s="1468"/>
      <c r="CK84" s="1468"/>
      <c r="CL84" s="1468"/>
      <c r="CM84" s="1468"/>
      <c r="CN84" s="1468"/>
      <c r="CO84" s="246"/>
      <c r="CP84" s="1399"/>
      <c r="CR84" s="211">
        <v>3</v>
      </c>
    </row>
    <row r="85" spans="1:96" ht="8.5" customHeight="1">
      <c r="A85" s="212"/>
      <c r="B85" s="235"/>
      <c r="C85" s="1464"/>
      <c r="D85" s="1453"/>
      <c r="E85" s="1454"/>
      <c r="F85" s="1454"/>
      <c r="G85" s="1454"/>
      <c r="H85" s="1454"/>
      <c r="I85" s="1454"/>
      <c r="J85" s="1454"/>
      <c r="K85" s="1454"/>
      <c r="L85" s="1454"/>
      <c r="M85" s="1454"/>
      <c r="N85" s="1454"/>
      <c r="O85" s="1454"/>
      <c r="P85" s="1454"/>
      <c r="Q85" s="1454"/>
      <c r="R85" s="1454"/>
      <c r="S85" s="1454"/>
      <c r="T85" s="1454"/>
      <c r="U85" s="1455"/>
      <c r="V85" s="1455"/>
      <c r="W85" s="1455"/>
      <c r="X85" s="1455"/>
      <c r="Y85" s="1455"/>
      <c r="Z85" s="1455"/>
      <c r="AA85" s="1455"/>
      <c r="AB85" s="1455"/>
      <c r="AC85" s="1455"/>
      <c r="AD85" s="1455"/>
      <c r="AF85" s="1465"/>
      <c r="AG85" s="1469"/>
      <c r="AH85" s="1469"/>
      <c r="AI85" s="1469"/>
      <c r="AJ85" s="1469"/>
      <c r="AK85" s="1469"/>
      <c r="AL85" s="1469"/>
      <c r="AM85" s="1469"/>
      <c r="AN85" s="1469"/>
      <c r="AO85" s="1469"/>
      <c r="AP85" s="1469"/>
      <c r="AQ85" s="1469"/>
      <c r="AR85" s="1469"/>
      <c r="AS85" s="1469"/>
      <c r="AT85" s="1469"/>
      <c r="AU85" s="1469"/>
      <c r="AV85" s="1469"/>
      <c r="AW85" s="1469"/>
      <c r="AX85" s="1469"/>
      <c r="AY85" s="1469"/>
      <c r="AZ85" s="1469"/>
      <c r="BA85" s="1469"/>
      <c r="BB85" s="1469"/>
      <c r="BC85" s="1469"/>
      <c r="BD85" s="1469"/>
      <c r="BE85" s="1469"/>
      <c r="BF85" s="1469"/>
      <c r="BG85" s="1469"/>
      <c r="BH85" s="1469"/>
      <c r="BI85" s="1469"/>
      <c r="BJ85" s="1469"/>
      <c r="BK85" s="1469"/>
      <c r="BL85" s="1469"/>
      <c r="BM85" s="1469"/>
      <c r="BN85" s="1469"/>
      <c r="BO85" s="1469"/>
      <c r="BP85" s="1469"/>
      <c r="BQ85" s="1469"/>
      <c r="BR85" s="1469"/>
      <c r="BS85" s="1469"/>
      <c r="BT85" s="1471"/>
      <c r="BU85" s="1471"/>
      <c r="BV85" s="1471"/>
      <c r="BW85" s="1471"/>
      <c r="BX85" s="1471"/>
      <c r="BY85" s="1471"/>
      <c r="BZ85" s="1471"/>
      <c r="CA85" s="1472"/>
      <c r="CC85" s="1465"/>
      <c r="CD85" s="1465"/>
      <c r="CE85" s="1468"/>
      <c r="CF85" s="1468"/>
      <c r="CG85" s="1468"/>
      <c r="CH85" s="1468"/>
      <c r="CI85" s="1468"/>
      <c r="CJ85" s="1468"/>
      <c r="CK85" s="1468"/>
      <c r="CL85" s="1468"/>
      <c r="CM85" s="1468"/>
      <c r="CN85" s="1468"/>
      <c r="CO85" s="246"/>
    </row>
    <row r="86" spans="1:96" ht="8.5" customHeight="1">
      <c r="A86" s="212"/>
      <c r="B86" s="235"/>
      <c r="C86" s="1477" t="s">
        <v>510</v>
      </c>
      <c r="D86" s="1477"/>
      <c r="E86" s="1477"/>
      <c r="F86" s="1477"/>
      <c r="G86" s="1477"/>
      <c r="H86" s="1477"/>
      <c r="I86" s="1477"/>
      <c r="J86" s="1477"/>
      <c r="K86" s="1477"/>
      <c r="L86" s="1477"/>
      <c r="M86" s="1477"/>
      <c r="N86" s="1477"/>
      <c r="O86" s="1477"/>
      <c r="P86" s="1477"/>
      <c r="Q86" s="1477"/>
      <c r="R86" s="1477"/>
      <c r="S86" s="1477"/>
      <c r="T86" s="1477"/>
      <c r="U86" s="1477"/>
      <c r="V86" s="1477"/>
      <c r="W86" s="1477"/>
      <c r="X86" s="1477"/>
      <c r="Y86" s="1477"/>
      <c r="Z86" s="1477"/>
      <c r="AA86" s="1477"/>
      <c r="AB86" s="1477"/>
      <c r="AC86" s="1477"/>
      <c r="AD86" s="1477"/>
      <c r="AE86" s="1477"/>
      <c r="AF86" s="1477"/>
      <c r="AG86" s="1477"/>
      <c r="AH86" s="1477"/>
      <c r="AI86" s="1477"/>
      <c r="AJ86" s="1477"/>
      <c r="AK86" s="1477"/>
      <c r="AL86" s="1477"/>
      <c r="AM86" s="1477"/>
      <c r="AN86" s="1477"/>
      <c r="AO86" s="1477"/>
      <c r="AP86" s="1477"/>
      <c r="AQ86" s="1477"/>
      <c r="AR86" s="1477"/>
      <c r="AS86" s="1477"/>
      <c r="AT86" s="1477"/>
      <c r="AU86" s="1477"/>
      <c r="AV86" s="1477"/>
      <c r="AW86" s="1477"/>
      <c r="AX86" s="1477"/>
      <c r="AY86" s="1477"/>
      <c r="AZ86" s="1477"/>
      <c r="BA86" s="1477"/>
      <c r="BB86" s="1477"/>
      <c r="BC86" s="1477"/>
      <c r="BD86" s="1477"/>
      <c r="BE86" s="1477"/>
      <c r="BF86" s="1477"/>
      <c r="BG86" s="1477"/>
      <c r="BH86" s="1477"/>
      <c r="BI86" s="1477"/>
      <c r="BJ86" s="1477"/>
      <c r="BK86" s="1477"/>
      <c r="BL86" s="1477"/>
      <c r="BM86" s="1477"/>
      <c r="BN86" s="1477"/>
      <c r="BO86" s="1477"/>
      <c r="BP86" s="1477"/>
      <c r="BQ86" s="1477"/>
      <c r="BR86" s="1477"/>
      <c r="BS86" s="1477"/>
      <c r="BT86" s="1477"/>
      <c r="BU86" s="1477"/>
      <c r="BV86" s="1477"/>
      <c r="BW86" s="1477"/>
      <c r="BX86" s="1477"/>
      <c r="BY86" s="1477"/>
      <c r="BZ86" s="1477"/>
      <c r="CA86" s="1477"/>
      <c r="CB86" s="1477"/>
      <c r="CC86" s="1477"/>
      <c r="CD86" s="1477"/>
      <c r="CE86" s="1477"/>
      <c r="CF86" s="1477"/>
      <c r="CG86" s="1477"/>
      <c r="CH86" s="1477"/>
      <c r="CI86" s="1477"/>
      <c r="CJ86" s="1477"/>
      <c r="CK86" s="1477"/>
      <c r="CL86" s="1477"/>
      <c r="CM86" s="1477"/>
      <c r="CN86" s="1477"/>
      <c r="CO86" s="246"/>
    </row>
    <row r="87" spans="1:96" ht="8.5" customHeight="1" thickBot="1">
      <c r="A87" s="212"/>
      <c r="B87" s="247"/>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c r="BS87" s="248"/>
      <c r="BT87" s="248"/>
      <c r="BU87" s="248"/>
      <c r="BV87" s="248"/>
      <c r="BW87" s="248"/>
      <c r="BX87" s="248"/>
      <c r="BY87" s="248"/>
      <c r="BZ87" s="248"/>
      <c r="CA87" s="248"/>
      <c r="CB87" s="248"/>
      <c r="CC87" s="248"/>
      <c r="CD87" s="248"/>
      <c r="CE87" s="248"/>
      <c r="CF87" s="248"/>
      <c r="CG87" s="248"/>
      <c r="CH87" s="248"/>
      <c r="CI87" s="248"/>
      <c r="CJ87" s="248"/>
      <c r="CK87" s="248"/>
      <c r="CL87" s="248"/>
      <c r="CM87" s="248"/>
      <c r="CN87" s="248"/>
      <c r="CO87" s="249"/>
    </row>
    <row r="88" spans="1:96" ht="8.5" customHeight="1"/>
    <row r="89" spans="1:96" ht="15.75" customHeigh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253"/>
      <c r="CC89" s="253"/>
      <c r="CD89" s="253"/>
      <c r="CE89" s="253"/>
      <c r="CF89" s="253"/>
      <c r="CG89" s="253"/>
      <c r="CH89" s="253"/>
      <c r="CI89" s="253"/>
      <c r="CJ89" s="253"/>
      <c r="CK89" s="253"/>
      <c r="CL89" s="253"/>
      <c r="CM89" s="253"/>
      <c r="CN89" s="253"/>
      <c r="CO89" s="253"/>
    </row>
    <row r="90" spans="1:96" ht="15.75" customHeight="1">
      <c r="A90" s="253"/>
      <c r="B90" s="253" t="s">
        <v>511</v>
      </c>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3"/>
      <c r="CB90" s="253"/>
      <c r="CC90" s="253"/>
      <c r="CD90" s="253"/>
      <c r="CE90" s="253"/>
      <c r="CF90" s="253"/>
      <c r="CG90" s="253"/>
      <c r="CH90" s="253"/>
      <c r="CI90" s="253"/>
      <c r="CJ90" s="253"/>
      <c r="CK90" s="253"/>
      <c r="CL90" s="253"/>
      <c r="CM90" s="253"/>
      <c r="CN90" s="253"/>
      <c r="CO90" s="253"/>
    </row>
    <row r="91" spans="1:96" ht="15.75" customHeight="1">
      <c r="A91" s="253"/>
      <c r="B91" s="253" t="s">
        <v>512</v>
      </c>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3"/>
      <c r="CB91" s="253"/>
      <c r="CC91" s="253"/>
      <c r="CD91" s="253"/>
      <c r="CE91" s="253"/>
      <c r="CF91" s="253"/>
      <c r="CG91" s="253"/>
      <c r="CH91" s="253"/>
      <c r="CI91" s="253"/>
      <c r="CJ91" s="253"/>
      <c r="CK91" s="253"/>
      <c r="CL91" s="253"/>
      <c r="CM91" s="253"/>
      <c r="CN91" s="253"/>
      <c r="CO91" s="253"/>
    </row>
    <row r="92" spans="1:96" ht="15.75" customHeight="1">
      <c r="A92" s="253"/>
      <c r="B92" s="253"/>
      <c r="C92" s="1478" t="s">
        <v>513</v>
      </c>
      <c r="D92" s="1478"/>
      <c r="E92" s="1478"/>
      <c r="F92" s="1478"/>
      <c r="G92" s="1478"/>
      <c r="H92" s="1478"/>
      <c r="I92" s="1478"/>
      <c r="J92" s="1478"/>
      <c r="K92" s="1478"/>
      <c r="L92" s="1478"/>
      <c r="M92" s="1478"/>
      <c r="N92" s="1478"/>
      <c r="O92" s="1478"/>
      <c r="P92" s="1478"/>
      <c r="Q92" s="1478"/>
      <c r="R92" s="1478"/>
      <c r="S92" s="1478"/>
      <c r="T92" s="1478"/>
      <c r="U92" s="1478"/>
      <c r="V92" s="1478"/>
      <c r="W92" s="1478"/>
      <c r="X92" s="1478"/>
      <c r="Y92" s="1478"/>
      <c r="Z92" s="1478"/>
      <c r="AA92" s="1478"/>
      <c r="AB92" s="1478"/>
      <c r="AC92" s="1478"/>
      <c r="AD92" s="1478"/>
      <c r="AE92" s="1478"/>
      <c r="AF92" s="1478"/>
      <c r="AG92" s="1478"/>
      <c r="AH92" s="1478"/>
      <c r="AI92" s="1478"/>
      <c r="AJ92" s="1478"/>
      <c r="AK92" s="1478"/>
      <c r="AL92" s="1478"/>
      <c r="AM92" s="1478"/>
      <c r="AN92" s="1478"/>
      <c r="AO92" s="1478"/>
      <c r="AP92" s="1478"/>
      <c r="AQ92" s="1478"/>
      <c r="AR92" s="1478"/>
      <c r="AS92" s="1478"/>
      <c r="AT92" s="1478"/>
      <c r="AU92" s="1478"/>
      <c r="AV92" s="1478"/>
      <c r="AW92" s="1478"/>
      <c r="AX92" s="1478"/>
      <c r="AY92" s="1478"/>
      <c r="AZ92" s="1478"/>
      <c r="BA92" s="1478"/>
      <c r="BB92" s="1478"/>
      <c r="BC92" s="1478"/>
      <c r="BD92" s="1478"/>
      <c r="BE92" s="1478"/>
      <c r="BF92" s="1478"/>
      <c r="BG92" s="1478"/>
      <c r="BH92" s="1478"/>
      <c r="BI92" s="1478"/>
      <c r="BJ92" s="1478"/>
      <c r="BK92" s="1478"/>
      <c r="BL92" s="1478"/>
      <c r="BM92" s="1478"/>
      <c r="BN92" s="1478"/>
      <c r="BO92" s="1478"/>
      <c r="BP92" s="1478"/>
      <c r="BQ92" s="1478"/>
      <c r="BR92" s="1478"/>
      <c r="BS92" s="1478"/>
      <c r="BT92" s="1478"/>
      <c r="BU92" s="1478"/>
      <c r="BV92" s="1478"/>
      <c r="BW92" s="1478"/>
      <c r="BX92" s="1478"/>
      <c r="BY92" s="1478"/>
      <c r="BZ92" s="1478"/>
      <c r="CA92" s="1478"/>
      <c r="CB92" s="1478"/>
      <c r="CC92" s="1478"/>
      <c r="CD92" s="1478"/>
      <c r="CE92" s="1478"/>
      <c r="CF92" s="1478"/>
      <c r="CG92" s="1478"/>
      <c r="CH92" s="1478"/>
      <c r="CI92" s="1478"/>
      <c r="CJ92" s="1478"/>
      <c r="CK92" s="1478"/>
      <c r="CL92" s="1478"/>
      <c r="CM92" s="1478"/>
      <c r="CN92" s="1478"/>
      <c r="CO92" s="1478"/>
    </row>
    <row r="93" spans="1:96" ht="15.75" customHeight="1">
      <c r="A93" s="253"/>
      <c r="B93" s="253"/>
      <c r="C93" s="1478"/>
      <c r="D93" s="1478"/>
      <c r="E93" s="1478"/>
      <c r="F93" s="1478"/>
      <c r="G93" s="1478"/>
      <c r="H93" s="1478"/>
      <c r="I93" s="1478"/>
      <c r="J93" s="1478"/>
      <c r="K93" s="1478"/>
      <c r="L93" s="1478"/>
      <c r="M93" s="1478"/>
      <c r="N93" s="1478"/>
      <c r="O93" s="1478"/>
      <c r="P93" s="1478"/>
      <c r="Q93" s="1478"/>
      <c r="R93" s="1478"/>
      <c r="S93" s="1478"/>
      <c r="T93" s="1478"/>
      <c r="U93" s="1478"/>
      <c r="V93" s="1478"/>
      <c r="W93" s="1478"/>
      <c r="X93" s="1478"/>
      <c r="Y93" s="1478"/>
      <c r="Z93" s="1478"/>
      <c r="AA93" s="1478"/>
      <c r="AB93" s="1478"/>
      <c r="AC93" s="1478"/>
      <c r="AD93" s="1478"/>
      <c r="AE93" s="1478"/>
      <c r="AF93" s="1478"/>
      <c r="AG93" s="1478"/>
      <c r="AH93" s="1478"/>
      <c r="AI93" s="1478"/>
      <c r="AJ93" s="1478"/>
      <c r="AK93" s="1478"/>
      <c r="AL93" s="1478"/>
      <c r="AM93" s="1478"/>
      <c r="AN93" s="1478"/>
      <c r="AO93" s="1478"/>
      <c r="AP93" s="1478"/>
      <c r="AQ93" s="1478"/>
      <c r="AR93" s="1478"/>
      <c r="AS93" s="1478"/>
      <c r="AT93" s="1478"/>
      <c r="AU93" s="1478"/>
      <c r="AV93" s="1478"/>
      <c r="AW93" s="1478"/>
      <c r="AX93" s="1478"/>
      <c r="AY93" s="1478"/>
      <c r="AZ93" s="1478"/>
      <c r="BA93" s="1478"/>
      <c r="BB93" s="1478"/>
      <c r="BC93" s="1478"/>
      <c r="BD93" s="1478"/>
      <c r="BE93" s="1478"/>
      <c r="BF93" s="1478"/>
      <c r="BG93" s="1478"/>
      <c r="BH93" s="1478"/>
      <c r="BI93" s="1478"/>
      <c r="BJ93" s="1478"/>
      <c r="BK93" s="1478"/>
      <c r="BL93" s="1478"/>
      <c r="BM93" s="1478"/>
      <c r="BN93" s="1478"/>
      <c r="BO93" s="1478"/>
      <c r="BP93" s="1478"/>
      <c r="BQ93" s="1478"/>
      <c r="BR93" s="1478"/>
      <c r="BS93" s="1478"/>
      <c r="BT93" s="1478"/>
      <c r="BU93" s="1478"/>
      <c r="BV93" s="1478"/>
      <c r="BW93" s="1478"/>
      <c r="BX93" s="1478"/>
      <c r="BY93" s="1478"/>
      <c r="BZ93" s="1478"/>
      <c r="CA93" s="1478"/>
      <c r="CB93" s="1478"/>
      <c r="CC93" s="1478"/>
      <c r="CD93" s="1478"/>
      <c r="CE93" s="1478"/>
      <c r="CF93" s="1478"/>
      <c r="CG93" s="1478"/>
      <c r="CH93" s="1478"/>
      <c r="CI93" s="1478"/>
      <c r="CJ93" s="1478"/>
      <c r="CK93" s="1478"/>
      <c r="CL93" s="1478"/>
      <c r="CM93" s="1478"/>
      <c r="CN93" s="1478"/>
      <c r="CO93" s="1478"/>
    </row>
    <row r="94" spans="1:96" ht="15.75" customHeigh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253"/>
      <c r="CF94" s="253"/>
      <c r="CG94" s="253"/>
      <c r="CH94" s="253"/>
      <c r="CI94" s="253"/>
      <c r="CJ94" s="253"/>
      <c r="CK94" s="253"/>
      <c r="CL94" s="253"/>
      <c r="CM94" s="253"/>
      <c r="CN94" s="253"/>
      <c r="CO94" s="253"/>
    </row>
    <row r="95" spans="1:96" ht="15.75" customHeight="1">
      <c r="A95" s="253"/>
      <c r="B95" s="253" t="s">
        <v>514</v>
      </c>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3"/>
      <c r="CG95" s="253"/>
      <c r="CH95" s="253"/>
      <c r="CI95" s="253"/>
      <c r="CJ95" s="253"/>
      <c r="CK95" s="253"/>
      <c r="CL95" s="253"/>
      <c r="CM95" s="253"/>
      <c r="CN95" s="253"/>
      <c r="CO95" s="253"/>
    </row>
    <row r="96" spans="1:96" ht="15.75" customHeight="1">
      <c r="A96" s="253"/>
      <c r="B96" s="253" t="s">
        <v>515</v>
      </c>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3"/>
      <c r="CG96" s="253"/>
      <c r="CH96" s="253"/>
      <c r="CI96" s="253"/>
      <c r="CJ96" s="253"/>
      <c r="CK96" s="253"/>
      <c r="CL96" s="253"/>
      <c r="CM96" s="253"/>
      <c r="CN96" s="253"/>
      <c r="CO96" s="253"/>
    </row>
    <row r="97" spans="1:93" ht="15.75" customHeight="1">
      <c r="A97" s="253"/>
      <c r="B97" s="253"/>
      <c r="C97" s="1475" t="s">
        <v>516</v>
      </c>
      <c r="D97" s="1475"/>
      <c r="E97" s="1475"/>
      <c r="F97" s="1475"/>
      <c r="G97" s="1475"/>
      <c r="H97" s="1475"/>
      <c r="I97" s="1475"/>
      <c r="J97" s="1475"/>
      <c r="K97" s="1475"/>
      <c r="L97" s="1475"/>
      <c r="M97" s="1475"/>
      <c r="N97" s="1475"/>
      <c r="O97" s="1475"/>
      <c r="P97" s="1475"/>
      <c r="Q97" s="1475"/>
      <c r="R97" s="1475"/>
      <c r="S97" s="1475"/>
      <c r="T97" s="1475"/>
      <c r="U97" s="1475"/>
      <c r="V97" s="1475"/>
      <c r="W97" s="1475"/>
      <c r="X97" s="1475"/>
      <c r="Y97" s="1475"/>
      <c r="Z97" s="1475"/>
      <c r="AA97" s="1475"/>
      <c r="AB97" s="1475"/>
      <c r="AC97" s="1475"/>
      <c r="AD97" s="1475"/>
      <c r="AE97" s="1475"/>
      <c r="AF97" s="1475"/>
      <c r="AG97" s="1475"/>
      <c r="AH97" s="1475"/>
      <c r="AI97" s="1475"/>
      <c r="AJ97" s="1475"/>
      <c r="AK97" s="1475"/>
      <c r="AL97" s="1475"/>
      <c r="AM97" s="1475"/>
      <c r="AN97" s="1475"/>
      <c r="AO97" s="1475"/>
      <c r="AP97" s="1475"/>
      <c r="AQ97" s="1475"/>
      <c r="AR97" s="1475"/>
      <c r="AS97" s="1475"/>
      <c r="AT97" s="1475"/>
      <c r="AU97" s="1475"/>
      <c r="AV97" s="1475"/>
      <c r="AW97" s="1475"/>
      <c r="AX97" s="1475"/>
      <c r="AY97" s="1475"/>
      <c r="AZ97" s="1475"/>
      <c r="BA97" s="1475"/>
      <c r="BB97" s="1475"/>
      <c r="BC97" s="1475"/>
      <c r="BD97" s="1475"/>
      <c r="BE97" s="1475"/>
      <c r="BF97" s="1475"/>
      <c r="BG97" s="1475"/>
      <c r="BH97" s="1475"/>
      <c r="BI97" s="1475"/>
      <c r="BJ97" s="1475"/>
      <c r="BK97" s="1475"/>
      <c r="BL97" s="1475"/>
      <c r="BM97" s="1475"/>
      <c r="BN97" s="1475"/>
      <c r="BO97" s="1475"/>
      <c r="BP97" s="1475"/>
      <c r="BQ97" s="1475"/>
      <c r="BR97" s="1475"/>
      <c r="BS97" s="1475"/>
      <c r="BT97" s="1475"/>
      <c r="BU97" s="1475"/>
      <c r="BV97" s="1475"/>
      <c r="BW97" s="1475"/>
      <c r="BX97" s="1475"/>
      <c r="BY97" s="1475"/>
      <c r="BZ97" s="1475"/>
      <c r="CA97" s="1475"/>
      <c r="CB97" s="1475"/>
      <c r="CC97" s="1475"/>
      <c r="CD97" s="1475"/>
      <c r="CE97" s="1475"/>
      <c r="CF97" s="1475"/>
      <c r="CG97" s="1475"/>
      <c r="CH97" s="1475"/>
      <c r="CI97" s="1475"/>
      <c r="CJ97" s="1475"/>
      <c r="CK97" s="1475"/>
      <c r="CL97" s="1475"/>
      <c r="CM97" s="1475"/>
      <c r="CN97" s="1475"/>
      <c r="CO97" s="1475"/>
    </row>
    <row r="98" spans="1:93" ht="15.75" customHeight="1">
      <c r="A98" s="253"/>
      <c r="B98" s="253"/>
      <c r="C98" s="254"/>
      <c r="D98" s="1475" t="s">
        <v>517</v>
      </c>
      <c r="E98" s="1475"/>
      <c r="F98" s="1475"/>
      <c r="G98" s="1475"/>
      <c r="H98" s="1475"/>
      <c r="I98" s="1475"/>
      <c r="J98" s="1475"/>
      <c r="K98" s="1475"/>
      <c r="L98" s="1475"/>
      <c r="M98" s="1475"/>
      <c r="N98" s="1475"/>
      <c r="O98" s="1475"/>
      <c r="P98" s="1475"/>
      <c r="Q98" s="1475"/>
      <c r="R98" s="1475"/>
      <c r="S98" s="1475"/>
      <c r="T98" s="1475"/>
      <c r="U98" s="1475"/>
      <c r="V98" s="1475"/>
      <c r="W98" s="1475"/>
      <c r="X98" s="1475"/>
      <c r="Y98" s="1475"/>
      <c r="Z98" s="1475"/>
      <c r="AA98" s="1475"/>
      <c r="AB98" s="1475"/>
      <c r="AC98" s="1475"/>
      <c r="AD98" s="1475"/>
      <c r="AE98" s="1475"/>
      <c r="AF98" s="1475"/>
      <c r="AG98" s="1475"/>
      <c r="AH98" s="1475"/>
      <c r="AI98" s="1475"/>
      <c r="AJ98" s="1475"/>
      <c r="AK98" s="1475"/>
      <c r="AL98" s="1475"/>
      <c r="AM98" s="1475"/>
      <c r="AN98" s="1475"/>
      <c r="AO98" s="1475"/>
      <c r="AP98" s="1475"/>
      <c r="AQ98" s="1475"/>
      <c r="AR98" s="1475"/>
      <c r="AS98" s="1475"/>
      <c r="AT98" s="1475"/>
      <c r="AU98" s="1475"/>
      <c r="AV98" s="1475"/>
      <c r="AW98" s="1475"/>
      <c r="AX98" s="1475"/>
      <c r="AY98" s="1475"/>
      <c r="AZ98" s="1475"/>
      <c r="BA98" s="1475"/>
      <c r="BB98" s="1475"/>
      <c r="BC98" s="1475"/>
      <c r="BD98" s="1475"/>
      <c r="BE98" s="1475"/>
      <c r="BF98" s="1475"/>
      <c r="BG98" s="1475"/>
      <c r="BH98" s="1475"/>
      <c r="BI98" s="1475"/>
      <c r="BJ98" s="1475"/>
      <c r="BK98" s="1475"/>
      <c r="BL98" s="1475"/>
      <c r="BM98" s="1475"/>
      <c r="BN98" s="1475"/>
      <c r="BO98" s="1475"/>
      <c r="BP98" s="1475"/>
      <c r="BQ98" s="1475"/>
      <c r="BR98" s="1475"/>
      <c r="BS98" s="1475"/>
      <c r="BT98" s="1475"/>
      <c r="BU98" s="1475"/>
      <c r="BV98" s="1475"/>
      <c r="BW98" s="1475"/>
      <c r="BX98" s="1475"/>
      <c r="BY98" s="1475"/>
      <c r="BZ98" s="1475"/>
      <c r="CA98" s="1475"/>
      <c r="CB98" s="1475"/>
      <c r="CC98" s="1475"/>
      <c r="CD98" s="1475"/>
      <c r="CE98" s="1475"/>
      <c r="CF98" s="1475"/>
      <c r="CG98" s="1475"/>
      <c r="CH98" s="1475"/>
      <c r="CI98" s="1475"/>
      <c r="CJ98" s="1475"/>
      <c r="CK98" s="1475"/>
      <c r="CL98" s="1475"/>
      <c r="CM98" s="1475"/>
      <c r="CN98" s="1475"/>
      <c r="CO98" s="1475"/>
    </row>
    <row r="99" spans="1:93" ht="15.75" customHeight="1">
      <c r="A99" s="253"/>
      <c r="B99" s="253"/>
      <c r="C99" s="254"/>
      <c r="D99" s="1475" t="s">
        <v>518</v>
      </c>
      <c r="E99" s="1475"/>
      <c r="F99" s="1475"/>
      <c r="G99" s="1475"/>
      <c r="H99" s="1475"/>
      <c r="I99" s="1475"/>
      <c r="J99" s="1475"/>
      <c r="K99" s="1475"/>
      <c r="L99" s="1475"/>
      <c r="M99" s="1475"/>
      <c r="N99" s="1475"/>
      <c r="O99" s="1475"/>
      <c r="P99" s="1475"/>
      <c r="Q99" s="1475"/>
      <c r="R99" s="1475"/>
      <c r="S99" s="1475"/>
      <c r="T99" s="1475"/>
      <c r="U99" s="1475"/>
      <c r="V99" s="1475"/>
      <c r="W99" s="1475"/>
      <c r="X99" s="1475"/>
      <c r="Y99" s="1475"/>
      <c r="Z99" s="1475"/>
      <c r="AA99" s="1475"/>
      <c r="AB99" s="1475"/>
      <c r="AC99" s="1475"/>
      <c r="AD99" s="1475"/>
      <c r="AE99" s="1475"/>
      <c r="AF99" s="1475"/>
      <c r="AG99" s="1475"/>
      <c r="AH99" s="1475"/>
      <c r="AI99" s="1475"/>
      <c r="AJ99" s="1475"/>
      <c r="AK99" s="1475"/>
      <c r="AL99" s="1475"/>
      <c r="AM99" s="1475"/>
      <c r="AN99" s="1475"/>
      <c r="AO99" s="1475"/>
      <c r="AP99" s="1475"/>
      <c r="AQ99" s="1475"/>
      <c r="AR99" s="1475"/>
      <c r="AS99" s="1475"/>
      <c r="AT99" s="1475"/>
      <c r="AU99" s="1475"/>
      <c r="AV99" s="1475"/>
      <c r="AW99" s="1475"/>
      <c r="AX99" s="1475"/>
      <c r="AY99" s="1475"/>
      <c r="AZ99" s="1475"/>
      <c r="BA99" s="1475"/>
      <c r="BB99" s="1475"/>
      <c r="BC99" s="1475"/>
      <c r="BD99" s="1475"/>
      <c r="BE99" s="1475"/>
      <c r="BF99" s="1475"/>
      <c r="BG99" s="1475"/>
      <c r="BH99" s="1475"/>
      <c r="BI99" s="1475"/>
      <c r="BJ99" s="1475"/>
      <c r="BK99" s="1475"/>
      <c r="BL99" s="1475"/>
      <c r="BM99" s="1475"/>
      <c r="BN99" s="1475"/>
      <c r="BO99" s="1475"/>
      <c r="BP99" s="1475"/>
      <c r="BQ99" s="1475"/>
      <c r="BR99" s="1475"/>
      <c r="BS99" s="1475"/>
      <c r="BT99" s="1475"/>
      <c r="BU99" s="1475"/>
      <c r="BV99" s="1475"/>
      <c r="BW99" s="1475"/>
      <c r="BX99" s="1475"/>
      <c r="BY99" s="1475"/>
      <c r="BZ99" s="1475"/>
      <c r="CA99" s="1475"/>
      <c r="CB99" s="1475"/>
      <c r="CC99" s="1475"/>
      <c r="CD99" s="1475"/>
      <c r="CE99" s="1475"/>
      <c r="CF99" s="1475"/>
      <c r="CG99" s="1475"/>
      <c r="CH99" s="1475"/>
      <c r="CI99" s="1475"/>
      <c r="CJ99" s="1475"/>
      <c r="CK99" s="1475"/>
      <c r="CL99" s="1475"/>
      <c r="CM99" s="1475"/>
      <c r="CN99" s="1475"/>
      <c r="CO99" s="1475"/>
    </row>
    <row r="100" spans="1:93" ht="15.75" customHeight="1">
      <c r="A100" s="253"/>
      <c r="B100" s="253"/>
      <c r="C100" s="254"/>
      <c r="D100" s="1475" t="s">
        <v>519</v>
      </c>
      <c r="E100" s="1475"/>
      <c r="F100" s="1475"/>
      <c r="G100" s="1475"/>
      <c r="H100" s="1475"/>
      <c r="I100" s="1475"/>
      <c r="J100" s="1475"/>
      <c r="K100" s="1475"/>
      <c r="L100" s="1475"/>
      <c r="M100" s="1475"/>
      <c r="N100" s="1475"/>
      <c r="O100" s="1475"/>
      <c r="P100" s="1475"/>
      <c r="Q100" s="1475"/>
      <c r="R100" s="1475"/>
      <c r="S100" s="1475"/>
      <c r="T100" s="1475"/>
      <c r="U100" s="1475"/>
      <c r="V100" s="1475"/>
      <c r="W100" s="1475"/>
      <c r="X100" s="1475"/>
      <c r="Y100" s="1475"/>
      <c r="Z100" s="1475"/>
      <c r="AA100" s="1475"/>
      <c r="AB100" s="1475"/>
      <c r="AC100" s="1475"/>
      <c r="AD100" s="1475"/>
      <c r="AE100" s="1475"/>
      <c r="AF100" s="1475"/>
      <c r="AG100" s="1475"/>
      <c r="AH100" s="1475"/>
      <c r="AI100" s="1475"/>
      <c r="AJ100" s="1475"/>
      <c r="AK100" s="1475"/>
      <c r="AL100" s="1475"/>
      <c r="AM100" s="1475"/>
      <c r="AN100" s="1475"/>
      <c r="AO100" s="1475"/>
      <c r="AP100" s="1475"/>
      <c r="AQ100" s="1475"/>
      <c r="AR100" s="1475"/>
      <c r="AS100" s="1475"/>
      <c r="AT100" s="1475"/>
      <c r="AU100" s="1475"/>
      <c r="AV100" s="1475"/>
      <c r="AW100" s="1475"/>
      <c r="AX100" s="1475"/>
      <c r="AY100" s="1475"/>
      <c r="AZ100" s="1475"/>
      <c r="BA100" s="1475"/>
      <c r="BB100" s="1475"/>
      <c r="BC100" s="1475"/>
      <c r="BD100" s="1475"/>
      <c r="BE100" s="1475"/>
      <c r="BF100" s="1475"/>
      <c r="BG100" s="1475"/>
      <c r="BH100" s="1475"/>
      <c r="BI100" s="1475"/>
      <c r="BJ100" s="1475"/>
      <c r="BK100" s="1475"/>
      <c r="BL100" s="1475"/>
      <c r="BM100" s="1475"/>
      <c r="BN100" s="1475"/>
      <c r="BO100" s="1475"/>
      <c r="BP100" s="1475"/>
      <c r="BQ100" s="1475"/>
      <c r="BR100" s="1475"/>
      <c r="BS100" s="1475"/>
      <c r="BT100" s="1475"/>
      <c r="BU100" s="1475"/>
      <c r="BV100" s="1475"/>
      <c r="BW100" s="1475"/>
      <c r="BX100" s="1475"/>
      <c r="BY100" s="1475"/>
      <c r="BZ100" s="1475"/>
      <c r="CA100" s="1475"/>
      <c r="CB100" s="1475"/>
      <c r="CC100" s="1475"/>
      <c r="CD100" s="1475"/>
      <c r="CE100" s="1475"/>
      <c r="CF100" s="1475"/>
      <c r="CG100" s="1475"/>
      <c r="CH100" s="1475"/>
      <c r="CI100" s="1475"/>
      <c r="CJ100" s="1475"/>
      <c r="CK100" s="1475"/>
      <c r="CL100" s="1475"/>
      <c r="CM100" s="1475"/>
      <c r="CN100" s="1475"/>
      <c r="CO100" s="1475"/>
    </row>
    <row r="101" spans="1:93" ht="15.75" customHeight="1">
      <c r="A101" s="253"/>
      <c r="B101" s="253"/>
      <c r="C101" s="254"/>
      <c r="D101" s="1475" t="s">
        <v>520</v>
      </c>
      <c r="E101" s="1475"/>
      <c r="F101" s="1475"/>
      <c r="G101" s="1475"/>
      <c r="H101" s="1475"/>
      <c r="I101" s="1475"/>
      <c r="J101" s="1475"/>
      <c r="K101" s="1475"/>
      <c r="L101" s="1475"/>
      <c r="M101" s="1475"/>
      <c r="N101" s="1475"/>
      <c r="O101" s="1475"/>
      <c r="P101" s="1475"/>
      <c r="Q101" s="1475"/>
      <c r="R101" s="1475"/>
      <c r="S101" s="1475"/>
      <c r="T101" s="1475"/>
      <c r="U101" s="1475"/>
      <c r="V101" s="1475"/>
      <c r="W101" s="1475"/>
      <c r="X101" s="1475"/>
      <c r="Y101" s="1475"/>
      <c r="Z101" s="1475"/>
      <c r="AA101" s="1475"/>
      <c r="AB101" s="1475"/>
      <c r="AC101" s="1475"/>
      <c r="AD101" s="1475"/>
      <c r="AE101" s="1475"/>
      <c r="AF101" s="1475"/>
      <c r="AG101" s="1475"/>
      <c r="AH101" s="1475"/>
      <c r="AI101" s="1475"/>
      <c r="AJ101" s="1475"/>
      <c r="AK101" s="1475"/>
      <c r="AL101" s="1475"/>
      <c r="AM101" s="1475"/>
      <c r="AN101" s="1475"/>
      <c r="AO101" s="1475"/>
      <c r="AP101" s="1475"/>
      <c r="AQ101" s="1475"/>
      <c r="AR101" s="1475"/>
      <c r="AS101" s="1475"/>
      <c r="AT101" s="1475"/>
      <c r="AU101" s="1475"/>
      <c r="AV101" s="1475"/>
      <c r="AW101" s="1475"/>
      <c r="AX101" s="1475"/>
      <c r="AY101" s="1475"/>
      <c r="AZ101" s="1475"/>
      <c r="BA101" s="1475"/>
      <c r="BB101" s="1475"/>
      <c r="BC101" s="1475"/>
      <c r="BD101" s="1475"/>
      <c r="BE101" s="1475"/>
      <c r="BF101" s="1475"/>
      <c r="BG101" s="1475"/>
      <c r="BH101" s="1475"/>
      <c r="BI101" s="1475"/>
      <c r="BJ101" s="1475"/>
      <c r="BK101" s="1475"/>
      <c r="BL101" s="1475"/>
      <c r="BM101" s="1475"/>
      <c r="BN101" s="1475"/>
      <c r="BO101" s="1475"/>
      <c r="BP101" s="1475"/>
      <c r="BQ101" s="1475"/>
      <c r="BR101" s="1475"/>
      <c r="BS101" s="1475"/>
      <c r="BT101" s="1475"/>
      <c r="BU101" s="1475"/>
      <c r="BV101" s="1475"/>
      <c r="BW101" s="1475"/>
      <c r="BX101" s="1475"/>
      <c r="BY101" s="1475"/>
      <c r="BZ101" s="1475"/>
      <c r="CA101" s="1475"/>
      <c r="CB101" s="1475"/>
      <c r="CC101" s="1475"/>
      <c r="CD101" s="1475"/>
      <c r="CE101" s="1475"/>
      <c r="CF101" s="1475"/>
      <c r="CG101" s="1475"/>
      <c r="CH101" s="1475"/>
      <c r="CI101" s="1475"/>
      <c r="CJ101" s="1475"/>
      <c r="CK101" s="1475"/>
      <c r="CL101" s="1475"/>
      <c r="CM101" s="1475"/>
      <c r="CN101" s="1475"/>
      <c r="CO101" s="1475"/>
    </row>
    <row r="102" spans="1:93" ht="15.75" customHeight="1">
      <c r="A102" s="253"/>
      <c r="B102" s="253"/>
      <c r="C102" s="254"/>
      <c r="D102" s="1475" t="s">
        <v>521</v>
      </c>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1475"/>
      <c r="AL102" s="1475"/>
      <c r="AM102" s="1475"/>
      <c r="AN102" s="1475"/>
      <c r="AO102" s="1475"/>
      <c r="AP102" s="1475"/>
      <c r="AQ102" s="1475"/>
      <c r="AR102" s="1475"/>
      <c r="AS102" s="1475"/>
      <c r="AT102" s="1475"/>
      <c r="AU102" s="1475"/>
      <c r="AV102" s="1475"/>
      <c r="AW102" s="1475"/>
      <c r="AX102" s="1475"/>
      <c r="AY102" s="1475"/>
      <c r="AZ102" s="1475"/>
      <c r="BA102" s="1475"/>
      <c r="BB102" s="1475"/>
      <c r="BC102" s="1475"/>
      <c r="BD102" s="1475"/>
      <c r="BE102" s="1475"/>
      <c r="BF102" s="1475"/>
      <c r="BG102" s="1475"/>
      <c r="BH102" s="1475"/>
      <c r="BI102" s="1475"/>
      <c r="BJ102" s="1475"/>
      <c r="BK102" s="1475"/>
      <c r="BL102" s="1475"/>
      <c r="BM102" s="1475"/>
      <c r="BN102" s="1475"/>
      <c r="BO102" s="1475"/>
      <c r="BP102" s="1475"/>
      <c r="BQ102" s="1475"/>
      <c r="BR102" s="1475"/>
      <c r="BS102" s="1475"/>
      <c r="BT102" s="1475"/>
      <c r="BU102" s="1475"/>
      <c r="BV102" s="1475"/>
      <c r="BW102" s="1475"/>
      <c r="BX102" s="1475"/>
      <c r="BY102" s="1475"/>
      <c r="BZ102" s="1475"/>
      <c r="CA102" s="1475"/>
      <c r="CB102" s="1475"/>
      <c r="CC102" s="1475"/>
      <c r="CD102" s="1475"/>
      <c r="CE102" s="1475"/>
      <c r="CF102" s="1475"/>
      <c r="CG102" s="1475"/>
      <c r="CH102" s="1475"/>
      <c r="CI102" s="1475"/>
      <c r="CJ102" s="1475"/>
      <c r="CK102" s="1475"/>
      <c r="CL102" s="1475"/>
      <c r="CM102" s="1475"/>
      <c r="CN102" s="1475"/>
      <c r="CO102" s="1475"/>
    </row>
    <row r="103" spans="1:93" ht="15.75" customHeight="1">
      <c r="A103" s="253"/>
      <c r="B103" s="253"/>
      <c r="C103" s="254"/>
      <c r="D103" s="1475" t="s">
        <v>522</v>
      </c>
      <c r="E103" s="1475"/>
      <c r="F103" s="1475"/>
      <c r="G103" s="1475"/>
      <c r="H103" s="1475"/>
      <c r="I103" s="1475"/>
      <c r="J103" s="1475"/>
      <c r="K103" s="1475"/>
      <c r="L103" s="1475"/>
      <c r="M103" s="1475"/>
      <c r="N103" s="1475"/>
      <c r="O103" s="1475"/>
      <c r="P103" s="1475"/>
      <c r="Q103" s="1475"/>
      <c r="R103" s="1475"/>
      <c r="S103" s="1475"/>
      <c r="T103" s="1475"/>
      <c r="U103" s="1475"/>
      <c r="V103" s="1475"/>
      <c r="W103" s="1475"/>
      <c r="X103" s="1475"/>
      <c r="Y103" s="1475"/>
      <c r="Z103" s="1475"/>
      <c r="AA103" s="1475"/>
      <c r="AB103" s="1475"/>
      <c r="AC103" s="1475"/>
      <c r="AD103" s="1475"/>
      <c r="AE103" s="1475"/>
      <c r="AF103" s="1475"/>
      <c r="AG103" s="1475"/>
      <c r="AH103" s="1475"/>
      <c r="AI103" s="1475"/>
      <c r="AJ103" s="1475"/>
      <c r="AK103" s="1475"/>
      <c r="AL103" s="1475"/>
      <c r="AM103" s="1475"/>
      <c r="AN103" s="1475"/>
      <c r="AO103" s="1475"/>
      <c r="AP103" s="1475"/>
      <c r="AQ103" s="1475"/>
      <c r="AR103" s="1475"/>
      <c r="AS103" s="1475"/>
      <c r="AT103" s="1475"/>
      <c r="AU103" s="1475"/>
      <c r="AV103" s="1475"/>
      <c r="AW103" s="1475"/>
      <c r="AX103" s="1475"/>
      <c r="AY103" s="1475"/>
      <c r="AZ103" s="1475"/>
      <c r="BA103" s="1475"/>
      <c r="BB103" s="1475"/>
      <c r="BC103" s="1475"/>
      <c r="BD103" s="1475"/>
      <c r="BE103" s="1475"/>
      <c r="BF103" s="1475"/>
      <c r="BG103" s="1475"/>
      <c r="BH103" s="1475"/>
      <c r="BI103" s="1475"/>
      <c r="BJ103" s="1475"/>
      <c r="BK103" s="1475"/>
      <c r="BL103" s="1475"/>
      <c r="BM103" s="1475"/>
      <c r="BN103" s="1475"/>
      <c r="BO103" s="1475"/>
      <c r="BP103" s="1475"/>
      <c r="BQ103" s="1475"/>
      <c r="BR103" s="1475"/>
      <c r="BS103" s="1475"/>
      <c r="BT103" s="1475"/>
      <c r="BU103" s="1475"/>
      <c r="BV103" s="1475"/>
      <c r="BW103" s="1475"/>
      <c r="BX103" s="1475"/>
      <c r="BY103" s="1475"/>
      <c r="BZ103" s="1475"/>
      <c r="CA103" s="1475"/>
      <c r="CB103" s="1475"/>
      <c r="CC103" s="1475"/>
      <c r="CD103" s="1475"/>
      <c r="CE103" s="1475"/>
      <c r="CF103" s="1475"/>
      <c r="CG103" s="1475"/>
      <c r="CH103" s="1475"/>
      <c r="CI103" s="1475"/>
      <c r="CJ103" s="1475"/>
      <c r="CK103" s="1475"/>
      <c r="CL103" s="1475"/>
      <c r="CM103" s="1475"/>
      <c r="CN103" s="1475"/>
      <c r="CO103" s="1475"/>
    </row>
    <row r="104" spans="1:93" ht="15.75" customHeight="1">
      <c r="A104" s="253"/>
      <c r="B104" s="253"/>
      <c r="C104" s="254"/>
      <c r="D104" s="1475" t="s">
        <v>523</v>
      </c>
      <c r="E104" s="1475"/>
      <c r="F104" s="1475"/>
      <c r="G104" s="1475"/>
      <c r="H104" s="1475"/>
      <c r="I104" s="1475"/>
      <c r="J104" s="1475"/>
      <c r="K104" s="1475"/>
      <c r="L104" s="1475"/>
      <c r="M104" s="1475"/>
      <c r="N104" s="1475"/>
      <c r="O104" s="1475"/>
      <c r="P104" s="1475"/>
      <c r="Q104" s="1475"/>
      <c r="R104" s="1475"/>
      <c r="S104" s="1475"/>
      <c r="T104" s="1475"/>
      <c r="U104" s="1475"/>
      <c r="V104" s="1475"/>
      <c r="W104" s="1475"/>
      <c r="X104" s="1475"/>
      <c r="Y104" s="1475"/>
      <c r="Z104" s="1475"/>
      <c r="AA104" s="1475"/>
      <c r="AB104" s="1475"/>
      <c r="AC104" s="1475"/>
      <c r="AD104" s="1475"/>
      <c r="AE104" s="1475"/>
      <c r="AF104" s="1475"/>
      <c r="AG104" s="1475"/>
      <c r="AH104" s="1475"/>
      <c r="AI104" s="1475"/>
      <c r="AJ104" s="1475"/>
      <c r="AK104" s="1475"/>
      <c r="AL104" s="1475"/>
      <c r="AM104" s="1475"/>
      <c r="AN104" s="1475"/>
      <c r="AO104" s="1475"/>
      <c r="AP104" s="1475"/>
      <c r="AQ104" s="1475"/>
      <c r="AR104" s="1475"/>
      <c r="AS104" s="1475"/>
      <c r="AT104" s="1475"/>
      <c r="AU104" s="1475"/>
      <c r="AV104" s="1475"/>
      <c r="AW104" s="1475"/>
      <c r="AX104" s="1475"/>
      <c r="AY104" s="1475"/>
      <c r="AZ104" s="1475"/>
      <c r="BA104" s="1475"/>
      <c r="BB104" s="1475"/>
      <c r="BC104" s="1475"/>
      <c r="BD104" s="1475"/>
      <c r="BE104" s="1475"/>
      <c r="BF104" s="1475"/>
      <c r="BG104" s="1475"/>
      <c r="BH104" s="1475"/>
      <c r="BI104" s="1475"/>
      <c r="BJ104" s="1475"/>
      <c r="BK104" s="1475"/>
      <c r="BL104" s="1475"/>
      <c r="BM104" s="1475"/>
      <c r="BN104" s="1475"/>
      <c r="BO104" s="1475"/>
      <c r="BP104" s="1475"/>
      <c r="BQ104" s="1475"/>
      <c r="BR104" s="1475"/>
      <c r="BS104" s="1475"/>
      <c r="BT104" s="1475"/>
      <c r="BU104" s="1475"/>
      <c r="BV104" s="1475"/>
      <c r="BW104" s="1475"/>
      <c r="BX104" s="1475"/>
      <c r="BY104" s="1475"/>
      <c r="BZ104" s="1475"/>
      <c r="CA104" s="1475"/>
      <c r="CB104" s="1475"/>
      <c r="CC104" s="1475"/>
      <c r="CD104" s="1475"/>
      <c r="CE104" s="1475"/>
      <c r="CF104" s="1475"/>
      <c r="CG104" s="1475"/>
      <c r="CH104" s="1475"/>
      <c r="CI104" s="1475"/>
      <c r="CJ104" s="1475"/>
      <c r="CK104" s="1475"/>
      <c r="CL104" s="1475"/>
      <c r="CM104" s="1475"/>
      <c r="CN104" s="1475"/>
      <c r="CO104" s="1475"/>
    </row>
    <row r="105" spans="1:93" ht="15.75" customHeight="1">
      <c r="A105" s="253"/>
      <c r="B105" s="253"/>
      <c r="C105" s="253"/>
      <c r="D105" s="253"/>
      <c r="E105" s="1400" t="s">
        <v>524</v>
      </c>
      <c r="F105" s="1400"/>
      <c r="G105" s="1400"/>
      <c r="H105" s="1400"/>
      <c r="I105" s="1400"/>
      <c r="J105" s="1400"/>
      <c r="K105" s="1400"/>
      <c r="L105" s="1400"/>
      <c r="M105" s="1400"/>
      <c r="N105" s="1400"/>
      <c r="O105" s="1400"/>
      <c r="P105" s="1400"/>
      <c r="Q105" s="1400"/>
      <c r="R105" s="1400"/>
      <c r="S105" s="1400"/>
      <c r="T105" s="1400"/>
      <c r="U105" s="1400"/>
      <c r="V105" s="1400"/>
      <c r="W105" s="1400"/>
      <c r="X105" s="1400"/>
      <c r="Y105" s="1400"/>
      <c r="Z105" s="1400"/>
      <c r="AA105" s="1400"/>
      <c r="AB105" s="1400"/>
      <c r="AC105" s="1400"/>
      <c r="AD105" s="1400"/>
      <c r="AE105" s="1476" t="s">
        <v>525</v>
      </c>
      <c r="AF105" s="1476"/>
      <c r="AG105" s="1476"/>
      <c r="AH105" s="1476"/>
      <c r="AI105" s="1476"/>
      <c r="AJ105" s="1476"/>
      <c r="AK105" s="1476"/>
      <c r="AL105" s="1476"/>
      <c r="AM105" s="1476"/>
      <c r="AN105" s="1476"/>
      <c r="AO105" s="1476"/>
      <c r="AP105" s="1476"/>
      <c r="AQ105" s="1476"/>
      <c r="AR105" s="1476"/>
      <c r="AS105" s="1476"/>
      <c r="AT105" s="1476"/>
      <c r="AU105" s="1476"/>
      <c r="AV105" s="1476"/>
      <c r="AW105" s="1476"/>
      <c r="AX105" s="1476"/>
      <c r="AY105" s="1476"/>
      <c r="AZ105" s="1476"/>
      <c r="BA105" s="1476"/>
      <c r="BB105" s="1476"/>
      <c r="BC105" s="1476"/>
      <c r="BD105" s="1476"/>
      <c r="BE105" s="1476"/>
      <c r="BF105" s="1476"/>
      <c r="BG105" s="1476"/>
      <c r="BH105" s="1476"/>
      <c r="BI105" s="1476"/>
      <c r="BJ105" s="1476"/>
      <c r="BK105" s="1476"/>
      <c r="BL105" s="1476"/>
      <c r="BM105" s="1476"/>
      <c r="BN105" s="1476"/>
      <c r="BO105" s="1476"/>
      <c r="BP105" s="1476"/>
      <c r="BQ105" s="1476"/>
      <c r="BR105" s="1476"/>
      <c r="BS105" s="1476"/>
      <c r="BT105" s="1476"/>
      <c r="BU105" s="1476"/>
      <c r="BV105" s="1476"/>
      <c r="BW105" s="253"/>
      <c r="BX105" s="253"/>
      <c r="BY105" s="253"/>
      <c r="BZ105" s="253"/>
      <c r="CA105" s="253"/>
      <c r="CB105" s="253"/>
      <c r="CC105" s="253"/>
      <c r="CD105" s="253"/>
      <c r="CE105" s="253"/>
      <c r="CF105" s="253"/>
      <c r="CG105" s="253"/>
      <c r="CH105" s="253"/>
      <c r="CI105" s="253"/>
      <c r="CJ105" s="253"/>
      <c r="CK105" s="253"/>
      <c r="CL105" s="253"/>
      <c r="CM105" s="253"/>
      <c r="CN105" s="253"/>
      <c r="CO105" s="253"/>
    </row>
    <row r="106" spans="1:93" ht="15.75" customHeight="1">
      <c r="A106" s="253"/>
      <c r="B106" s="253"/>
      <c r="C106" s="253"/>
      <c r="D106" s="253"/>
      <c r="E106" s="1479" t="s">
        <v>526</v>
      </c>
      <c r="F106" s="1479"/>
      <c r="G106" s="1479"/>
      <c r="H106" s="1479"/>
      <c r="I106" s="1479"/>
      <c r="J106" s="1479"/>
      <c r="K106" s="1479"/>
      <c r="L106" s="1479"/>
      <c r="M106" s="1479"/>
      <c r="N106" s="1479"/>
      <c r="O106" s="1479"/>
      <c r="P106" s="1479"/>
      <c r="Q106" s="1406"/>
      <c r="R106" s="1406"/>
      <c r="S106" s="1480" t="s">
        <v>527</v>
      </c>
      <c r="T106" s="1480"/>
      <c r="U106" s="1480"/>
      <c r="V106" s="1480"/>
      <c r="W106" s="1480"/>
      <c r="X106" s="1480"/>
      <c r="Y106" s="1480"/>
      <c r="Z106" s="1480"/>
      <c r="AA106" s="1480"/>
      <c r="AB106" s="1480"/>
      <c r="AC106" s="1480"/>
      <c r="AD106" s="1480"/>
      <c r="AE106" s="1481" t="s">
        <v>528</v>
      </c>
      <c r="AF106" s="1481"/>
      <c r="AG106" s="1481"/>
      <c r="AH106" s="1481"/>
      <c r="AI106" s="1481"/>
      <c r="AJ106" s="1481"/>
      <c r="AK106" s="1481"/>
      <c r="AL106" s="1481"/>
      <c r="AM106" s="1481"/>
      <c r="AN106" s="1481"/>
      <c r="AO106" s="1481"/>
      <c r="AP106" s="1481"/>
      <c r="AQ106" s="1481"/>
      <c r="AR106" s="1481"/>
      <c r="AS106" s="1481"/>
      <c r="AT106" s="1481"/>
      <c r="AU106" s="1481"/>
      <c r="AV106" s="1481"/>
      <c r="AW106" s="1481"/>
      <c r="AX106" s="1481"/>
      <c r="AY106" s="1481"/>
      <c r="AZ106" s="1481"/>
      <c r="BA106" s="1481"/>
      <c r="BB106" s="1481"/>
      <c r="BC106" s="1481"/>
      <c r="BD106" s="1481"/>
      <c r="BE106" s="1481"/>
      <c r="BF106" s="1481"/>
      <c r="BG106" s="1481"/>
      <c r="BH106" s="1481"/>
      <c r="BI106" s="1481"/>
      <c r="BJ106" s="1481"/>
      <c r="BK106" s="1481"/>
      <c r="BL106" s="1481"/>
      <c r="BM106" s="1481"/>
      <c r="BN106" s="1481"/>
      <c r="BO106" s="1481"/>
      <c r="BP106" s="1481"/>
      <c r="BQ106" s="1481"/>
      <c r="BR106" s="1481"/>
      <c r="BS106" s="1481"/>
      <c r="BT106" s="1481"/>
      <c r="BU106" s="1481"/>
      <c r="BV106" s="1481"/>
      <c r="BW106" s="253"/>
      <c r="BX106" s="253"/>
      <c r="BY106" s="253"/>
      <c r="BZ106" s="253"/>
      <c r="CA106" s="253"/>
      <c r="CB106" s="253"/>
      <c r="CC106" s="253"/>
      <c r="CD106" s="253"/>
      <c r="CE106" s="253"/>
      <c r="CF106" s="253"/>
      <c r="CG106" s="253"/>
      <c r="CH106" s="253"/>
      <c r="CI106" s="253"/>
      <c r="CJ106" s="253"/>
      <c r="CK106" s="253"/>
      <c r="CL106" s="253"/>
      <c r="CM106" s="253"/>
      <c r="CN106" s="253"/>
      <c r="CO106" s="253"/>
    </row>
    <row r="107" spans="1:93" ht="15.75" customHeight="1">
      <c r="A107" s="253"/>
      <c r="B107" s="253"/>
      <c r="C107" s="253"/>
      <c r="D107" s="253"/>
      <c r="E107" s="1479" t="s">
        <v>529</v>
      </c>
      <c r="F107" s="1479"/>
      <c r="G107" s="1479"/>
      <c r="H107" s="1479"/>
      <c r="I107" s="1479"/>
      <c r="J107" s="1479"/>
      <c r="K107" s="1479"/>
      <c r="L107" s="1479"/>
      <c r="M107" s="1479"/>
      <c r="N107" s="1479"/>
      <c r="O107" s="1479"/>
      <c r="P107" s="1479"/>
      <c r="Q107" s="1406"/>
      <c r="R107" s="1406"/>
      <c r="S107" s="1480" t="s">
        <v>530</v>
      </c>
      <c r="T107" s="1480"/>
      <c r="U107" s="1480"/>
      <c r="V107" s="1480"/>
      <c r="W107" s="1480"/>
      <c r="X107" s="1480"/>
      <c r="Y107" s="1480"/>
      <c r="Z107" s="1480"/>
      <c r="AA107" s="1480"/>
      <c r="AB107" s="1480"/>
      <c r="AC107" s="1480"/>
      <c r="AD107" s="1480"/>
      <c r="AE107" s="1476" t="s">
        <v>531</v>
      </c>
      <c r="AF107" s="1476"/>
      <c r="AG107" s="1476"/>
      <c r="AH107" s="1476"/>
      <c r="AI107" s="1476"/>
      <c r="AJ107" s="1476"/>
      <c r="AK107" s="1476"/>
      <c r="AL107" s="1476"/>
      <c r="AM107" s="1476"/>
      <c r="AN107" s="1476"/>
      <c r="AO107" s="1476"/>
      <c r="AP107" s="1476"/>
      <c r="AQ107" s="1476"/>
      <c r="AR107" s="1476"/>
      <c r="AS107" s="1476"/>
      <c r="AT107" s="1476"/>
      <c r="AU107" s="1476"/>
      <c r="AV107" s="1476"/>
      <c r="AW107" s="1476"/>
      <c r="AX107" s="1476"/>
      <c r="AY107" s="1476"/>
      <c r="AZ107" s="1476"/>
      <c r="BA107" s="1476"/>
      <c r="BB107" s="1476"/>
      <c r="BC107" s="1476"/>
      <c r="BD107" s="1476"/>
      <c r="BE107" s="1476"/>
      <c r="BF107" s="1476"/>
      <c r="BG107" s="1476"/>
      <c r="BH107" s="1476"/>
      <c r="BI107" s="1476"/>
      <c r="BJ107" s="1476"/>
      <c r="BK107" s="1476"/>
      <c r="BL107" s="1476"/>
      <c r="BM107" s="1476"/>
      <c r="BN107" s="1476"/>
      <c r="BO107" s="1476"/>
      <c r="BP107" s="1476"/>
      <c r="BQ107" s="1476"/>
      <c r="BR107" s="1476"/>
      <c r="BS107" s="1476"/>
      <c r="BT107" s="1476"/>
      <c r="BU107" s="1476"/>
      <c r="BV107" s="1476"/>
      <c r="BW107" s="253"/>
      <c r="BX107" s="253"/>
      <c r="BY107" s="253"/>
      <c r="BZ107" s="253"/>
      <c r="CA107" s="253"/>
      <c r="CB107" s="253"/>
      <c r="CC107" s="253"/>
      <c r="CD107" s="253"/>
      <c r="CE107" s="253"/>
      <c r="CF107" s="253"/>
      <c r="CG107" s="253"/>
      <c r="CH107" s="253"/>
      <c r="CI107" s="253"/>
      <c r="CJ107" s="253"/>
      <c r="CK107" s="253"/>
      <c r="CL107" s="253"/>
      <c r="CM107" s="253"/>
      <c r="CN107" s="253"/>
      <c r="CO107" s="253"/>
    </row>
    <row r="108" spans="1:93" ht="15.75" customHeight="1">
      <c r="A108" s="253"/>
      <c r="B108" s="253"/>
      <c r="C108" s="253"/>
      <c r="D108" s="253"/>
      <c r="E108" s="1479" t="s">
        <v>532</v>
      </c>
      <c r="F108" s="1479"/>
      <c r="G108" s="1479"/>
      <c r="H108" s="1479"/>
      <c r="I108" s="1479"/>
      <c r="J108" s="1479"/>
      <c r="K108" s="1479"/>
      <c r="L108" s="1479"/>
      <c r="M108" s="1479"/>
      <c r="N108" s="1479"/>
      <c r="O108" s="1479"/>
      <c r="P108" s="1479"/>
      <c r="Q108" s="1406"/>
      <c r="R108" s="1406"/>
      <c r="S108" s="1480" t="s">
        <v>533</v>
      </c>
      <c r="T108" s="1480"/>
      <c r="U108" s="1480"/>
      <c r="V108" s="1480"/>
      <c r="W108" s="1480"/>
      <c r="X108" s="1480"/>
      <c r="Y108" s="1480"/>
      <c r="Z108" s="1480"/>
      <c r="AA108" s="1480"/>
      <c r="AB108" s="1480"/>
      <c r="AC108" s="1480"/>
      <c r="AD108" s="1480"/>
      <c r="AE108" s="1476" t="s">
        <v>534</v>
      </c>
      <c r="AF108" s="1476"/>
      <c r="AG108" s="1476"/>
      <c r="AH108" s="1476"/>
      <c r="AI108" s="1476"/>
      <c r="AJ108" s="1476"/>
      <c r="AK108" s="1476"/>
      <c r="AL108" s="1476"/>
      <c r="AM108" s="1476"/>
      <c r="AN108" s="1476"/>
      <c r="AO108" s="1476"/>
      <c r="AP108" s="1476"/>
      <c r="AQ108" s="1476"/>
      <c r="AR108" s="1476"/>
      <c r="AS108" s="1476"/>
      <c r="AT108" s="1476"/>
      <c r="AU108" s="1476"/>
      <c r="AV108" s="1476"/>
      <c r="AW108" s="1476"/>
      <c r="AX108" s="1476"/>
      <c r="AY108" s="1476"/>
      <c r="AZ108" s="1476"/>
      <c r="BA108" s="1476"/>
      <c r="BB108" s="1476"/>
      <c r="BC108" s="1476"/>
      <c r="BD108" s="1476"/>
      <c r="BE108" s="1476"/>
      <c r="BF108" s="1476"/>
      <c r="BG108" s="1476"/>
      <c r="BH108" s="1476"/>
      <c r="BI108" s="1476"/>
      <c r="BJ108" s="1476"/>
      <c r="BK108" s="1476"/>
      <c r="BL108" s="1476"/>
      <c r="BM108" s="1476"/>
      <c r="BN108" s="1476"/>
      <c r="BO108" s="1476"/>
      <c r="BP108" s="1476"/>
      <c r="BQ108" s="1476"/>
      <c r="BR108" s="1476"/>
      <c r="BS108" s="1476"/>
      <c r="BT108" s="1476"/>
      <c r="BU108" s="1476"/>
      <c r="BV108" s="1476"/>
      <c r="BW108" s="253"/>
      <c r="BX108" s="253"/>
      <c r="BY108" s="253"/>
      <c r="BZ108" s="253"/>
      <c r="CA108" s="253"/>
      <c r="CB108" s="253"/>
      <c r="CC108" s="253"/>
      <c r="CD108" s="253"/>
      <c r="CE108" s="253"/>
      <c r="CF108" s="253"/>
      <c r="CG108" s="253"/>
      <c r="CH108" s="253"/>
      <c r="CI108" s="253"/>
      <c r="CJ108" s="253"/>
      <c r="CK108" s="253"/>
      <c r="CL108" s="253"/>
      <c r="CM108" s="253"/>
      <c r="CN108" s="253"/>
      <c r="CO108" s="253"/>
    </row>
    <row r="109" spans="1:93" ht="15.75" customHeight="1">
      <c r="A109" s="253"/>
      <c r="B109" s="253"/>
      <c r="C109" s="253"/>
      <c r="D109" s="253"/>
      <c r="E109" s="1479" t="s">
        <v>535</v>
      </c>
      <c r="F109" s="1479"/>
      <c r="G109" s="1479"/>
      <c r="H109" s="1479"/>
      <c r="I109" s="1479"/>
      <c r="J109" s="1479"/>
      <c r="K109" s="1479"/>
      <c r="L109" s="1479"/>
      <c r="M109" s="1479"/>
      <c r="N109" s="1479"/>
      <c r="O109" s="1479"/>
      <c r="P109" s="1479"/>
      <c r="Q109" s="1406"/>
      <c r="R109" s="1406"/>
      <c r="S109" s="1480" t="s">
        <v>536</v>
      </c>
      <c r="T109" s="1480"/>
      <c r="U109" s="1480"/>
      <c r="V109" s="1480"/>
      <c r="W109" s="1480"/>
      <c r="X109" s="1480"/>
      <c r="Y109" s="1480"/>
      <c r="Z109" s="1480"/>
      <c r="AA109" s="1480"/>
      <c r="AB109" s="1480"/>
      <c r="AC109" s="1480"/>
      <c r="AD109" s="1480"/>
      <c r="AE109" s="1476" t="s">
        <v>537</v>
      </c>
      <c r="AF109" s="1476"/>
      <c r="AG109" s="1476"/>
      <c r="AH109" s="1476"/>
      <c r="AI109" s="1476"/>
      <c r="AJ109" s="1476"/>
      <c r="AK109" s="1476"/>
      <c r="AL109" s="1476"/>
      <c r="AM109" s="1476"/>
      <c r="AN109" s="1476"/>
      <c r="AO109" s="1476"/>
      <c r="AP109" s="1476"/>
      <c r="AQ109" s="1476"/>
      <c r="AR109" s="1476"/>
      <c r="AS109" s="1476"/>
      <c r="AT109" s="1476"/>
      <c r="AU109" s="1476"/>
      <c r="AV109" s="1476"/>
      <c r="AW109" s="1476"/>
      <c r="AX109" s="1476"/>
      <c r="AY109" s="1476"/>
      <c r="AZ109" s="1476"/>
      <c r="BA109" s="1476"/>
      <c r="BB109" s="1476"/>
      <c r="BC109" s="1476"/>
      <c r="BD109" s="1476"/>
      <c r="BE109" s="1476"/>
      <c r="BF109" s="1476"/>
      <c r="BG109" s="1476"/>
      <c r="BH109" s="1476"/>
      <c r="BI109" s="1476"/>
      <c r="BJ109" s="1476"/>
      <c r="BK109" s="1476"/>
      <c r="BL109" s="1476"/>
      <c r="BM109" s="1476"/>
      <c r="BN109" s="1476"/>
      <c r="BO109" s="1476"/>
      <c r="BP109" s="1476"/>
      <c r="BQ109" s="1476"/>
      <c r="BR109" s="1476"/>
      <c r="BS109" s="1476"/>
      <c r="BT109" s="1476"/>
      <c r="BU109" s="1476"/>
      <c r="BV109" s="1476"/>
      <c r="BW109" s="253"/>
      <c r="BX109" s="253"/>
      <c r="BY109" s="253"/>
      <c r="BZ109" s="253"/>
      <c r="CA109" s="253"/>
      <c r="CB109" s="253"/>
      <c r="CC109" s="253"/>
      <c r="CD109" s="253"/>
      <c r="CE109" s="253"/>
      <c r="CF109" s="253"/>
      <c r="CG109" s="253"/>
      <c r="CH109" s="253"/>
      <c r="CI109" s="253"/>
      <c r="CJ109" s="253"/>
      <c r="CK109" s="253"/>
      <c r="CL109" s="253"/>
      <c r="CM109" s="253"/>
      <c r="CN109" s="253"/>
      <c r="CO109" s="253"/>
    </row>
    <row r="110" spans="1:93" ht="15.75" customHeight="1">
      <c r="A110" s="253"/>
      <c r="B110" s="253"/>
      <c r="C110" s="253"/>
      <c r="D110" s="253"/>
      <c r="E110" s="1479" t="s">
        <v>538</v>
      </c>
      <c r="F110" s="1479"/>
      <c r="G110" s="1479"/>
      <c r="H110" s="1479"/>
      <c r="I110" s="1479"/>
      <c r="J110" s="1479"/>
      <c r="K110" s="1479"/>
      <c r="L110" s="1479"/>
      <c r="M110" s="1479"/>
      <c r="N110" s="1479"/>
      <c r="O110" s="1479"/>
      <c r="P110" s="1479"/>
      <c r="Q110" s="1406"/>
      <c r="R110" s="1406"/>
      <c r="S110" s="1480" t="s">
        <v>539</v>
      </c>
      <c r="T110" s="1480"/>
      <c r="U110" s="1480"/>
      <c r="V110" s="1480"/>
      <c r="W110" s="1480"/>
      <c r="X110" s="1480"/>
      <c r="Y110" s="1480"/>
      <c r="Z110" s="1480"/>
      <c r="AA110" s="1480"/>
      <c r="AB110" s="1480"/>
      <c r="AC110" s="1480"/>
      <c r="AD110" s="1480"/>
      <c r="AE110" s="1476" t="s">
        <v>540</v>
      </c>
      <c r="AF110" s="1476"/>
      <c r="AG110" s="1476"/>
      <c r="AH110" s="1476"/>
      <c r="AI110" s="1476"/>
      <c r="AJ110" s="1476"/>
      <c r="AK110" s="1476"/>
      <c r="AL110" s="1476"/>
      <c r="AM110" s="1476"/>
      <c r="AN110" s="1476"/>
      <c r="AO110" s="1476"/>
      <c r="AP110" s="1476"/>
      <c r="AQ110" s="1476"/>
      <c r="AR110" s="1476"/>
      <c r="AS110" s="1476"/>
      <c r="AT110" s="1476"/>
      <c r="AU110" s="1476"/>
      <c r="AV110" s="1476"/>
      <c r="AW110" s="1476"/>
      <c r="AX110" s="1476"/>
      <c r="AY110" s="1476"/>
      <c r="AZ110" s="1476"/>
      <c r="BA110" s="1476"/>
      <c r="BB110" s="1476"/>
      <c r="BC110" s="1476"/>
      <c r="BD110" s="1476"/>
      <c r="BE110" s="1476"/>
      <c r="BF110" s="1476"/>
      <c r="BG110" s="1476"/>
      <c r="BH110" s="1476"/>
      <c r="BI110" s="1476"/>
      <c r="BJ110" s="1476"/>
      <c r="BK110" s="1476"/>
      <c r="BL110" s="1476"/>
      <c r="BM110" s="1476"/>
      <c r="BN110" s="1476"/>
      <c r="BO110" s="1476"/>
      <c r="BP110" s="1476"/>
      <c r="BQ110" s="1476"/>
      <c r="BR110" s="1476"/>
      <c r="BS110" s="1476"/>
      <c r="BT110" s="1476"/>
      <c r="BU110" s="1476"/>
      <c r="BV110" s="1476"/>
      <c r="BW110" s="253"/>
      <c r="BX110" s="253"/>
      <c r="BY110" s="253"/>
      <c r="BZ110" s="253"/>
      <c r="CA110" s="253"/>
      <c r="CB110" s="253"/>
      <c r="CC110" s="253"/>
      <c r="CD110" s="253"/>
      <c r="CE110" s="253"/>
      <c r="CF110" s="253"/>
      <c r="CG110" s="253"/>
      <c r="CH110" s="253"/>
      <c r="CI110" s="253"/>
      <c r="CJ110" s="253"/>
      <c r="CK110" s="253"/>
      <c r="CL110" s="253"/>
      <c r="CM110" s="253"/>
      <c r="CN110" s="253"/>
      <c r="CO110" s="253"/>
    </row>
    <row r="111" spans="1:93" ht="15.75" customHeight="1">
      <c r="A111" s="253"/>
      <c r="B111" s="253"/>
      <c r="C111" s="253"/>
      <c r="D111" s="253"/>
      <c r="E111" s="1479" t="s">
        <v>541</v>
      </c>
      <c r="F111" s="1479"/>
      <c r="G111" s="1479"/>
      <c r="H111" s="1479"/>
      <c r="I111" s="1479"/>
      <c r="J111" s="1479"/>
      <c r="K111" s="1479"/>
      <c r="L111" s="1479"/>
      <c r="M111" s="1479"/>
      <c r="N111" s="1479"/>
      <c r="O111" s="1479"/>
      <c r="P111" s="1479"/>
      <c r="Q111" s="1406"/>
      <c r="R111" s="1406"/>
      <c r="S111" s="1480" t="s">
        <v>542</v>
      </c>
      <c r="T111" s="1480"/>
      <c r="U111" s="1480"/>
      <c r="V111" s="1480"/>
      <c r="W111" s="1480"/>
      <c r="X111" s="1480"/>
      <c r="Y111" s="1480"/>
      <c r="Z111" s="1480"/>
      <c r="AA111" s="1480"/>
      <c r="AB111" s="1480"/>
      <c r="AC111" s="1480"/>
      <c r="AD111" s="1480"/>
      <c r="AE111" s="1476" t="s">
        <v>543</v>
      </c>
      <c r="AF111" s="1476"/>
      <c r="AG111" s="1476"/>
      <c r="AH111" s="1476"/>
      <c r="AI111" s="1476"/>
      <c r="AJ111" s="1476"/>
      <c r="AK111" s="1476"/>
      <c r="AL111" s="1476"/>
      <c r="AM111" s="1476"/>
      <c r="AN111" s="1476"/>
      <c r="AO111" s="1476"/>
      <c r="AP111" s="1476"/>
      <c r="AQ111" s="1476"/>
      <c r="AR111" s="1476"/>
      <c r="AS111" s="1476"/>
      <c r="AT111" s="1476"/>
      <c r="AU111" s="1476"/>
      <c r="AV111" s="1476"/>
      <c r="AW111" s="1476"/>
      <c r="AX111" s="1476"/>
      <c r="AY111" s="1476"/>
      <c r="AZ111" s="1476"/>
      <c r="BA111" s="1476"/>
      <c r="BB111" s="1476"/>
      <c r="BC111" s="1476"/>
      <c r="BD111" s="1476"/>
      <c r="BE111" s="1476"/>
      <c r="BF111" s="1476"/>
      <c r="BG111" s="1476"/>
      <c r="BH111" s="1476"/>
      <c r="BI111" s="1476"/>
      <c r="BJ111" s="1476"/>
      <c r="BK111" s="1476"/>
      <c r="BL111" s="1476"/>
      <c r="BM111" s="1476"/>
      <c r="BN111" s="1476"/>
      <c r="BO111" s="1476"/>
      <c r="BP111" s="1476"/>
      <c r="BQ111" s="1476"/>
      <c r="BR111" s="1476"/>
      <c r="BS111" s="1476"/>
      <c r="BT111" s="1476"/>
      <c r="BU111" s="1476"/>
      <c r="BV111" s="1476"/>
      <c r="BW111" s="253"/>
      <c r="BX111" s="253"/>
      <c r="BY111" s="253"/>
      <c r="BZ111" s="253"/>
      <c r="CA111" s="253"/>
      <c r="CB111" s="253"/>
      <c r="CC111" s="253"/>
      <c r="CD111" s="253"/>
      <c r="CE111" s="253"/>
      <c r="CF111" s="253"/>
      <c r="CG111" s="253"/>
      <c r="CH111" s="253"/>
      <c r="CI111" s="253"/>
      <c r="CJ111" s="253"/>
      <c r="CK111" s="253"/>
      <c r="CL111" s="253"/>
      <c r="CM111" s="253"/>
      <c r="CN111" s="253"/>
      <c r="CO111" s="253"/>
    </row>
    <row r="112" spans="1:93" ht="15.75" customHeight="1">
      <c r="A112" s="253"/>
      <c r="B112" s="253"/>
      <c r="C112" s="253"/>
      <c r="D112" s="253"/>
      <c r="E112" s="1479" t="s">
        <v>544</v>
      </c>
      <c r="F112" s="1479"/>
      <c r="G112" s="1479"/>
      <c r="H112" s="1479"/>
      <c r="I112" s="1479"/>
      <c r="J112" s="1479"/>
      <c r="K112" s="1479"/>
      <c r="L112" s="1479"/>
      <c r="M112" s="1479"/>
      <c r="N112" s="1479"/>
      <c r="O112" s="1479"/>
      <c r="P112" s="1479"/>
      <c r="Q112" s="1406"/>
      <c r="R112" s="1406"/>
      <c r="S112" s="1480" t="s">
        <v>545</v>
      </c>
      <c r="T112" s="1480"/>
      <c r="U112" s="1480"/>
      <c r="V112" s="1480"/>
      <c r="W112" s="1480"/>
      <c r="X112" s="1480"/>
      <c r="Y112" s="1480"/>
      <c r="Z112" s="1480"/>
      <c r="AA112" s="1480"/>
      <c r="AB112" s="1480"/>
      <c r="AC112" s="1480"/>
      <c r="AD112" s="1480"/>
      <c r="AE112" s="1476" t="s">
        <v>546</v>
      </c>
      <c r="AF112" s="1476"/>
      <c r="AG112" s="1476"/>
      <c r="AH112" s="1476"/>
      <c r="AI112" s="1476"/>
      <c r="AJ112" s="1476"/>
      <c r="AK112" s="1476"/>
      <c r="AL112" s="1476"/>
      <c r="AM112" s="1476"/>
      <c r="AN112" s="1476"/>
      <c r="AO112" s="1476"/>
      <c r="AP112" s="1476"/>
      <c r="AQ112" s="1476"/>
      <c r="AR112" s="1476"/>
      <c r="AS112" s="1476"/>
      <c r="AT112" s="1476"/>
      <c r="AU112" s="1476"/>
      <c r="AV112" s="1476"/>
      <c r="AW112" s="1476"/>
      <c r="AX112" s="1476"/>
      <c r="AY112" s="1476"/>
      <c r="AZ112" s="1476"/>
      <c r="BA112" s="1476"/>
      <c r="BB112" s="1476"/>
      <c r="BC112" s="1476"/>
      <c r="BD112" s="1476"/>
      <c r="BE112" s="1476"/>
      <c r="BF112" s="1476"/>
      <c r="BG112" s="1476"/>
      <c r="BH112" s="1476"/>
      <c r="BI112" s="1476"/>
      <c r="BJ112" s="1476"/>
      <c r="BK112" s="1476"/>
      <c r="BL112" s="1476"/>
      <c r="BM112" s="1476"/>
      <c r="BN112" s="1476"/>
      <c r="BO112" s="1476"/>
      <c r="BP112" s="1476"/>
      <c r="BQ112" s="1476"/>
      <c r="BR112" s="1476"/>
      <c r="BS112" s="1476"/>
      <c r="BT112" s="1476"/>
      <c r="BU112" s="1476"/>
      <c r="BV112" s="1476"/>
      <c r="BW112" s="253"/>
      <c r="BX112" s="253"/>
      <c r="BY112" s="253"/>
      <c r="BZ112" s="253"/>
      <c r="CA112" s="253"/>
      <c r="CB112" s="253"/>
      <c r="CC112" s="253"/>
      <c r="CD112" s="253"/>
      <c r="CE112" s="253"/>
      <c r="CF112" s="253"/>
      <c r="CG112" s="253"/>
      <c r="CH112" s="253"/>
      <c r="CI112" s="253"/>
      <c r="CJ112" s="253"/>
      <c r="CK112" s="253"/>
      <c r="CL112" s="253"/>
      <c r="CM112" s="253"/>
      <c r="CN112" s="253"/>
      <c r="CO112" s="253"/>
    </row>
    <row r="113" spans="1:93" ht="15.75" customHeight="1">
      <c r="A113" s="253"/>
      <c r="B113" s="253"/>
      <c r="C113" s="253"/>
      <c r="D113" s="253"/>
      <c r="E113" s="1479" t="s">
        <v>547</v>
      </c>
      <c r="F113" s="1479"/>
      <c r="G113" s="1479"/>
      <c r="H113" s="1479"/>
      <c r="I113" s="1479"/>
      <c r="J113" s="1479"/>
      <c r="K113" s="1479"/>
      <c r="L113" s="1479"/>
      <c r="M113" s="1479"/>
      <c r="N113" s="1479"/>
      <c r="O113" s="1479"/>
      <c r="P113" s="1479"/>
      <c r="Q113" s="1406"/>
      <c r="R113" s="1406"/>
      <c r="S113" s="1480" t="s">
        <v>548</v>
      </c>
      <c r="T113" s="1480"/>
      <c r="U113" s="1480"/>
      <c r="V113" s="1480"/>
      <c r="W113" s="1480"/>
      <c r="X113" s="1480"/>
      <c r="Y113" s="1480"/>
      <c r="Z113" s="1480"/>
      <c r="AA113" s="1480"/>
      <c r="AB113" s="1480"/>
      <c r="AC113" s="1480"/>
      <c r="AD113" s="1480"/>
      <c r="AE113" s="1476" t="s">
        <v>549</v>
      </c>
      <c r="AF113" s="1476"/>
      <c r="AG113" s="1476"/>
      <c r="AH113" s="1476"/>
      <c r="AI113" s="1476"/>
      <c r="AJ113" s="1476"/>
      <c r="AK113" s="1476"/>
      <c r="AL113" s="1476"/>
      <c r="AM113" s="1476"/>
      <c r="AN113" s="1476"/>
      <c r="AO113" s="1476"/>
      <c r="AP113" s="1476"/>
      <c r="AQ113" s="1476"/>
      <c r="AR113" s="1476"/>
      <c r="AS113" s="1476"/>
      <c r="AT113" s="1476"/>
      <c r="AU113" s="1476"/>
      <c r="AV113" s="1476"/>
      <c r="AW113" s="1476"/>
      <c r="AX113" s="1476"/>
      <c r="AY113" s="1476"/>
      <c r="AZ113" s="1476"/>
      <c r="BA113" s="1476"/>
      <c r="BB113" s="1476"/>
      <c r="BC113" s="1476"/>
      <c r="BD113" s="1476"/>
      <c r="BE113" s="1476"/>
      <c r="BF113" s="1476"/>
      <c r="BG113" s="1476"/>
      <c r="BH113" s="1476"/>
      <c r="BI113" s="1476"/>
      <c r="BJ113" s="1476"/>
      <c r="BK113" s="1476"/>
      <c r="BL113" s="1476"/>
      <c r="BM113" s="1476"/>
      <c r="BN113" s="1476"/>
      <c r="BO113" s="1476"/>
      <c r="BP113" s="1476"/>
      <c r="BQ113" s="1476"/>
      <c r="BR113" s="1476"/>
      <c r="BS113" s="1476"/>
      <c r="BT113" s="1476"/>
      <c r="BU113" s="1476"/>
      <c r="BV113" s="1476"/>
      <c r="BW113" s="253"/>
      <c r="BX113" s="253"/>
      <c r="BY113" s="253"/>
      <c r="BZ113" s="253"/>
      <c r="CA113" s="253"/>
      <c r="CB113" s="253"/>
      <c r="CC113" s="253"/>
      <c r="CD113" s="253"/>
      <c r="CE113" s="253"/>
      <c r="CF113" s="253"/>
      <c r="CG113" s="253"/>
      <c r="CH113" s="253"/>
      <c r="CI113" s="253"/>
      <c r="CJ113" s="253"/>
      <c r="CK113" s="253"/>
      <c r="CL113" s="253"/>
      <c r="CM113" s="253"/>
      <c r="CN113" s="253"/>
      <c r="CO113" s="253"/>
    </row>
    <row r="114" spans="1:93" ht="15.75" customHeight="1">
      <c r="A114" s="253"/>
      <c r="B114" s="253"/>
      <c r="C114" s="253"/>
      <c r="D114" s="253"/>
      <c r="E114" s="1479" t="s">
        <v>550</v>
      </c>
      <c r="F114" s="1479"/>
      <c r="G114" s="1479"/>
      <c r="H114" s="1479"/>
      <c r="I114" s="1479"/>
      <c r="J114" s="1479"/>
      <c r="K114" s="1479"/>
      <c r="L114" s="1479"/>
      <c r="M114" s="1479"/>
      <c r="N114" s="1479"/>
      <c r="O114" s="1479"/>
      <c r="P114" s="1479"/>
      <c r="Q114" s="1406"/>
      <c r="R114" s="1406"/>
      <c r="S114" s="1480" t="s">
        <v>551</v>
      </c>
      <c r="T114" s="1480"/>
      <c r="U114" s="1480"/>
      <c r="V114" s="1480"/>
      <c r="W114" s="1480"/>
      <c r="X114" s="1480"/>
      <c r="Y114" s="1480"/>
      <c r="Z114" s="1480"/>
      <c r="AA114" s="1480"/>
      <c r="AB114" s="1480"/>
      <c r="AC114" s="1480"/>
      <c r="AD114" s="1480"/>
      <c r="AE114" s="1476" t="s">
        <v>552</v>
      </c>
      <c r="AF114" s="1476"/>
      <c r="AG114" s="1476"/>
      <c r="AH114" s="1476"/>
      <c r="AI114" s="1476"/>
      <c r="AJ114" s="1476"/>
      <c r="AK114" s="1476"/>
      <c r="AL114" s="1476"/>
      <c r="AM114" s="1476"/>
      <c r="AN114" s="1476"/>
      <c r="AO114" s="1476"/>
      <c r="AP114" s="1476"/>
      <c r="AQ114" s="1476"/>
      <c r="AR114" s="1476"/>
      <c r="AS114" s="1476"/>
      <c r="AT114" s="1476"/>
      <c r="AU114" s="1476"/>
      <c r="AV114" s="1476"/>
      <c r="AW114" s="1476"/>
      <c r="AX114" s="1476"/>
      <c r="AY114" s="1476"/>
      <c r="AZ114" s="1476"/>
      <c r="BA114" s="1476"/>
      <c r="BB114" s="1476"/>
      <c r="BC114" s="1476"/>
      <c r="BD114" s="1476"/>
      <c r="BE114" s="1476"/>
      <c r="BF114" s="1476"/>
      <c r="BG114" s="1476"/>
      <c r="BH114" s="1476"/>
      <c r="BI114" s="1476"/>
      <c r="BJ114" s="1476"/>
      <c r="BK114" s="1476"/>
      <c r="BL114" s="1476"/>
      <c r="BM114" s="1476"/>
      <c r="BN114" s="1476"/>
      <c r="BO114" s="1476"/>
      <c r="BP114" s="1476"/>
      <c r="BQ114" s="1476"/>
      <c r="BR114" s="1476"/>
      <c r="BS114" s="1476"/>
      <c r="BT114" s="1476"/>
      <c r="BU114" s="1476"/>
      <c r="BV114" s="1476"/>
      <c r="BW114" s="253"/>
      <c r="BX114" s="253"/>
      <c r="BY114" s="253"/>
      <c r="BZ114" s="253"/>
      <c r="CA114" s="253"/>
      <c r="CB114" s="253"/>
      <c r="CC114" s="253"/>
      <c r="CD114" s="253"/>
      <c r="CE114" s="253"/>
      <c r="CF114" s="253"/>
      <c r="CG114" s="253"/>
      <c r="CH114" s="253"/>
      <c r="CI114" s="253"/>
      <c r="CJ114" s="253"/>
      <c r="CK114" s="253"/>
      <c r="CL114" s="253"/>
      <c r="CM114" s="253"/>
      <c r="CN114" s="253"/>
      <c r="CO114" s="253"/>
    </row>
    <row r="115" spans="1:93" ht="15.75" customHeight="1">
      <c r="A115" s="253"/>
      <c r="B115" s="253"/>
      <c r="C115" s="253"/>
      <c r="D115" s="253"/>
      <c r="E115" s="1479" t="s">
        <v>553</v>
      </c>
      <c r="F115" s="1479"/>
      <c r="G115" s="1479"/>
      <c r="H115" s="1479"/>
      <c r="I115" s="1479"/>
      <c r="J115" s="1479"/>
      <c r="K115" s="1479"/>
      <c r="L115" s="1479"/>
      <c r="M115" s="1479"/>
      <c r="N115" s="1479"/>
      <c r="O115" s="1479"/>
      <c r="P115" s="1479"/>
      <c r="Q115" s="1406"/>
      <c r="R115" s="1406"/>
      <c r="S115" s="1480" t="s">
        <v>554</v>
      </c>
      <c r="T115" s="1480"/>
      <c r="U115" s="1480"/>
      <c r="V115" s="1480"/>
      <c r="W115" s="1480"/>
      <c r="X115" s="1480"/>
      <c r="Y115" s="1480"/>
      <c r="Z115" s="1480"/>
      <c r="AA115" s="1480"/>
      <c r="AB115" s="1480"/>
      <c r="AC115" s="1480"/>
      <c r="AD115" s="1480"/>
      <c r="AE115" s="1476" t="s">
        <v>555</v>
      </c>
      <c r="AF115" s="1476"/>
      <c r="AG115" s="1476"/>
      <c r="AH115" s="1476"/>
      <c r="AI115" s="1476"/>
      <c r="AJ115" s="1476"/>
      <c r="AK115" s="1476"/>
      <c r="AL115" s="1476"/>
      <c r="AM115" s="1476"/>
      <c r="AN115" s="1476"/>
      <c r="AO115" s="1476"/>
      <c r="AP115" s="1476"/>
      <c r="AQ115" s="1476"/>
      <c r="AR115" s="1476"/>
      <c r="AS115" s="1476"/>
      <c r="AT115" s="1476"/>
      <c r="AU115" s="1476"/>
      <c r="AV115" s="1476"/>
      <c r="AW115" s="1476"/>
      <c r="AX115" s="1476"/>
      <c r="AY115" s="1476"/>
      <c r="AZ115" s="1476"/>
      <c r="BA115" s="1476"/>
      <c r="BB115" s="1476"/>
      <c r="BC115" s="1476"/>
      <c r="BD115" s="1476"/>
      <c r="BE115" s="1476"/>
      <c r="BF115" s="1476"/>
      <c r="BG115" s="1476"/>
      <c r="BH115" s="1476"/>
      <c r="BI115" s="1476"/>
      <c r="BJ115" s="1476"/>
      <c r="BK115" s="1476"/>
      <c r="BL115" s="1476"/>
      <c r="BM115" s="1476"/>
      <c r="BN115" s="1476"/>
      <c r="BO115" s="1476"/>
      <c r="BP115" s="1476"/>
      <c r="BQ115" s="1476"/>
      <c r="BR115" s="1476"/>
      <c r="BS115" s="1476"/>
      <c r="BT115" s="1476"/>
      <c r="BU115" s="1476"/>
      <c r="BV115" s="1476"/>
      <c r="BW115" s="253"/>
      <c r="BX115" s="253"/>
      <c r="BY115" s="253"/>
      <c r="BZ115" s="253"/>
      <c r="CA115" s="253"/>
      <c r="CB115" s="253"/>
      <c r="CC115" s="253"/>
      <c r="CD115" s="253"/>
      <c r="CE115" s="253"/>
      <c r="CF115" s="253"/>
      <c r="CG115" s="253"/>
      <c r="CH115" s="253"/>
      <c r="CI115" s="253"/>
      <c r="CJ115" s="253"/>
      <c r="CK115" s="253"/>
      <c r="CL115" s="253"/>
      <c r="CM115" s="253"/>
      <c r="CN115" s="253"/>
      <c r="CO115" s="253"/>
    </row>
    <row r="116" spans="1:93" ht="15.75" customHeight="1">
      <c r="A116" s="253"/>
      <c r="B116" s="253"/>
      <c r="C116" s="253"/>
      <c r="D116" s="253"/>
      <c r="E116" s="1479" t="s">
        <v>556</v>
      </c>
      <c r="F116" s="1479"/>
      <c r="G116" s="1479"/>
      <c r="H116" s="1479"/>
      <c r="I116" s="1479"/>
      <c r="J116" s="1479"/>
      <c r="K116" s="1479"/>
      <c r="L116" s="1479"/>
      <c r="M116" s="1479"/>
      <c r="N116" s="1479"/>
      <c r="O116" s="1479"/>
      <c r="P116" s="1479"/>
      <c r="Q116" s="1406"/>
      <c r="R116" s="1406"/>
      <c r="S116" s="1482"/>
      <c r="T116" s="1482"/>
      <c r="U116" s="1482"/>
      <c r="V116" s="1482"/>
      <c r="W116" s="1482"/>
      <c r="X116" s="1482"/>
      <c r="Y116" s="1482"/>
      <c r="Z116" s="1482"/>
      <c r="AA116" s="1482"/>
      <c r="AB116" s="1482"/>
      <c r="AC116" s="1482"/>
      <c r="AD116" s="1482"/>
      <c r="AE116" s="1476" t="s">
        <v>557</v>
      </c>
      <c r="AF116" s="1476"/>
      <c r="AG116" s="1476"/>
      <c r="AH116" s="1476"/>
      <c r="AI116" s="1476"/>
      <c r="AJ116" s="1476"/>
      <c r="AK116" s="1476"/>
      <c r="AL116" s="1476"/>
      <c r="AM116" s="1476"/>
      <c r="AN116" s="1476"/>
      <c r="AO116" s="1476"/>
      <c r="AP116" s="1476"/>
      <c r="AQ116" s="1476"/>
      <c r="AR116" s="1476"/>
      <c r="AS116" s="1476"/>
      <c r="AT116" s="1476"/>
      <c r="AU116" s="1476"/>
      <c r="AV116" s="1476"/>
      <c r="AW116" s="1476"/>
      <c r="AX116" s="1476"/>
      <c r="AY116" s="1476"/>
      <c r="AZ116" s="1476"/>
      <c r="BA116" s="1476"/>
      <c r="BB116" s="1476"/>
      <c r="BC116" s="1476"/>
      <c r="BD116" s="1476"/>
      <c r="BE116" s="1476"/>
      <c r="BF116" s="1476"/>
      <c r="BG116" s="1476"/>
      <c r="BH116" s="1476"/>
      <c r="BI116" s="1476"/>
      <c r="BJ116" s="1476"/>
      <c r="BK116" s="1476"/>
      <c r="BL116" s="1476"/>
      <c r="BM116" s="1476"/>
      <c r="BN116" s="1476"/>
      <c r="BO116" s="1476"/>
      <c r="BP116" s="1476"/>
      <c r="BQ116" s="1476"/>
      <c r="BR116" s="1476"/>
      <c r="BS116" s="1476"/>
      <c r="BT116" s="1476"/>
      <c r="BU116" s="1476"/>
      <c r="BV116" s="1476"/>
      <c r="BW116" s="253"/>
      <c r="BX116" s="253"/>
      <c r="BY116" s="253"/>
      <c r="BZ116" s="253"/>
      <c r="CA116" s="253"/>
      <c r="CB116" s="253"/>
      <c r="CC116" s="253"/>
      <c r="CD116" s="253"/>
      <c r="CE116" s="253"/>
      <c r="CF116" s="253"/>
      <c r="CG116" s="253"/>
      <c r="CH116" s="253"/>
      <c r="CI116" s="253"/>
      <c r="CJ116" s="253"/>
      <c r="CK116" s="253"/>
      <c r="CL116" s="253"/>
      <c r="CM116" s="253"/>
      <c r="CN116" s="253"/>
      <c r="CO116" s="253"/>
    </row>
    <row r="117" spans="1:93" ht="15.7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c r="BZ117" s="253"/>
      <c r="CA117" s="253"/>
      <c r="CB117" s="253"/>
      <c r="CC117" s="253"/>
      <c r="CD117" s="253"/>
      <c r="CE117" s="253"/>
      <c r="CF117" s="253"/>
      <c r="CG117" s="253"/>
      <c r="CH117" s="253"/>
      <c r="CI117" s="253"/>
      <c r="CJ117" s="253"/>
      <c r="CK117" s="253"/>
      <c r="CL117" s="253"/>
      <c r="CM117" s="253"/>
      <c r="CN117" s="253"/>
      <c r="CO117" s="253"/>
    </row>
    <row r="118" spans="1:93" ht="15.75" customHeight="1">
      <c r="A118" s="253"/>
      <c r="B118" s="253"/>
      <c r="C118" s="253"/>
      <c r="D118" s="1475" t="s">
        <v>558</v>
      </c>
      <c r="E118" s="1475"/>
      <c r="F118" s="1475"/>
      <c r="G118" s="1475"/>
      <c r="H118" s="1475"/>
      <c r="I118" s="1475"/>
      <c r="J118" s="1475"/>
      <c r="K118" s="1475"/>
      <c r="L118" s="1475"/>
      <c r="M118" s="1475"/>
      <c r="N118" s="1475"/>
      <c r="O118" s="1475"/>
      <c r="P118" s="1475"/>
      <c r="Q118" s="1475"/>
      <c r="R118" s="1475"/>
      <c r="S118" s="1475"/>
      <c r="T118" s="1475"/>
      <c r="U118" s="1475"/>
      <c r="V118" s="1475"/>
      <c r="W118" s="1475"/>
      <c r="X118" s="1475"/>
      <c r="Y118" s="1475"/>
      <c r="Z118" s="1475"/>
      <c r="AA118" s="1475"/>
      <c r="AB118" s="1475"/>
      <c r="AC118" s="1475"/>
      <c r="AD118" s="1475"/>
      <c r="AE118" s="1475"/>
      <c r="AF118" s="1475"/>
      <c r="AG118" s="1475"/>
      <c r="AH118" s="1475"/>
      <c r="AI118" s="1475"/>
      <c r="AJ118" s="1475"/>
      <c r="AK118" s="1475"/>
      <c r="AL118" s="1475"/>
      <c r="AM118" s="1475"/>
      <c r="AN118" s="1475"/>
      <c r="AO118" s="1475"/>
      <c r="AP118" s="1475"/>
      <c r="AQ118" s="1475"/>
      <c r="AR118" s="1475"/>
      <c r="AS118" s="1475"/>
      <c r="AT118" s="1475"/>
      <c r="AU118" s="1475"/>
      <c r="AV118" s="1475"/>
      <c r="AW118" s="1475"/>
      <c r="AX118" s="1475"/>
      <c r="AY118" s="1475"/>
      <c r="AZ118" s="1475"/>
      <c r="BA118" s="1475"/>
      <c r="BB118" s="1475"/>
      <c r="BC118" s="1475"/>
      <c r="BD118" s="1475"/>
      <c r="BE118" s="1475"/>
      <c r="BF118" s="1475"/>
      <c r="BG118" s="1475"/>
      <c r="BH118" s="1475"/>
      <c r="BI118" s="1475"/>
      <c r="BJ118" s="1475"/>
      <c r="BK118" s="1475"/>
      <c r="BL118" s="1475"/>
      <c r="BM118" s="1475"/>
      <c r="BN118" s="1475"/>
      <c r="BO118" s="1475"/>
      <c r="BP118" s="1475"/>
      <c r="BQ118" s="1475"/>
      <c r="BR118" s="1475"/>
      <c r="BS118" s="1475"/>
      <c r="BT118" s="1475"/>
      <c r="BU118" s="1475"/>
      <c r="BV118" s="1475"/>
      <c r="BW118" s="1475"/>
      <c r="BX118" s="1475"/>
      <c r="BY118" s="1475"/>
      <c r="BZ118" s="1475"/>
      <c r="CA118" s="1475"/>
      <c r="CB118" s="1475"/>
      <c r="CC118" s="1475"/>
      <c r="CD118" s="1475"/>
      <c r="CE118" s="1475"/>
      <c r="CF118" s="1475"/>
      <c r="CG118" s="1475"/>
      <c r="CH118" s="1475"/>
      <c r="CI118" s="1475"/>
      <c r="CJ118" s="1475"/>
      <c r="CK118" s="1475"/>
      <c r="CL118" s="1475"/>
      <c r="CM118" s="1475"/>
      <c r="CN118" s="1475"/>
      <c r="CO118" s="1475"/>
    </row>
    <row r="119" spans="1:93" ht="15.75" customHeight="1">
      <c r="A119" s="253"/>
      <c r="B119" s="253"/>
      <c r="C119" s="253"/>
      <c r="D119" s="1475" t="s">
        <v>559</v>
      </c>
      <c r="E119" s="1475"/>
      <c r="F119" s="1475"/>
      <c r="G119" s="1475"/>
      <c r="H119" s="1475"/>
      <c r="I119" s="1475"/>
      <c r="J119" s="1475"/>
      <c r="K119" s="1475"/>
      <c r="L119" s="1475"/>
      <c r="M119" s="1475"/>
      <c r="N119" s="1475"/>
      <c r="O119" s="1475"/>
      <c r="P119" s="1475"/>
      <c r="Q119" s="1475"/>
      <c r="R119" s="1475"/>
      <c r="S119" s="1475"/>
      <c r="T119" s="1475"/>
      <c r="U119" s="1475"/>
      <c r="V119" s="1475"/>
      <c r="W119" s="1475"/>
      <c r="X119" s="1475"/>
      <c r="Y119" s="1475"/>
      <c r="Z119" s="1475"/>
      <c r="AA119" s="1475"/>
      <c r="AB119" s="1475"/>
      <c r="AC119" s="1475"/>
      <c r="AD119" s="1475"/>
      <c r="AE119" s="1475"/>
      <c r="AF119" s="1475"/>
      <c r="AG119" s="1475"/>
      <c r="AH119" s="1475"/>
      <c r="AI119" s="1475"/>
      <c r="AJ119" s="1475"/>
      <c r="AK119" s="1475"/>
      <c r="AL119" s="1475"/>
      <c r="AM119" s="1475"/>
      <c r="AN119" s="1475"/>
      <c r="AO119" s="1475"/>
      <c r="AP119" s="1475"/>
      <c r="AQ119" s="1475"/>
      <c r="AR119" s="1475"/>
      <c r="AS119" s="1475"/>
      <c r="AT119" s="1475"/>
      <c r="AU119" s="1475"/>
      <c r="AV119" s="1475"/>
      <c r="AW119" s="1475"/>
      <c r="AX119" s="1475"/>
      <c r="AY119" s="1475"/>
      <c r="AZ119" s="1475"/>
      <c r="BA119" s="1475"/>
      <c r="BB119" s="1475"/>
      <c r="BC119" s="1475"/>
      <c r="BD119" s="1475"/>
      <c r="BE119" s="1475"/>
      <c r="BF119" s="1475"/>
      <c r="BG119" s="1475"/>
      <c r="BH119" s="1475"/>
      <c r="BI119" s="1475"/>
      <c r="BJ119" s="1475"/>
      <c r="BK119" s="1475"/>
      <c r="BL119" s="1475"/>
      <c r="BM119" s="1475"/>
      <c r="BN119" s="1475"/>
      <c r="BO119" s="1475"/>
      <c r="BP119" s="1475"/>
      <c r="BQ119" s="1475"/>
      <c r="BR119" s="1475"/>
      <c r="BS119" s="1475"/>
      <c r="BT119" s="1475"/>
      <c r="BU119" s="1475"/>
      <c r="BV119" s="1475"/>
      <c r="BW119" s="1475"/>
      <c r="BX119" s="1475"/>
      <c r="BY119" s="1475"/>
      <c r="BZ119" s="1475"/>
      <c r="CA119" s="1475"/>
      <c r="CB119" s="1475"/>
      <c r="CC119" s="1475"/>
      <c r="CD119" s="1475"/>
      <c r="CE119" s="1475"/>
      <c r="CF119" s="1475"/>
      <c r="CG119" s="1475"/>
      <c r="CH119" s="1475"/>
      <c r="CI119" s="1475"/>
      <c r="CJ119" s="1475"/>
      <c r="CK119" s="1475"/>
      <c r="CL119" s="1475"/>
      <c r="CM119" s="1475"/>
      <c r="CN119" s="1475"/>
      <c r="CO119" s="1475"/>
    </row>
    <row r="120" spans="1:93" ht="15.75" customHeight="1">
      <c r="A120" s="253"/>
      <c r="B120" s="253"/>
      <c r="C120" s="253"/>
      <c r="D120" s="1475" t="s">
        <v>560</v>
      </c>
      <c r="E120" s="1475"/>
      <c r="F120" s="1475"/>
      <c r="G120" s="1475"/>
      <c r="H120" s="1475"/>
      <c r="I120" s="1475"/>
      <c r="J120" s="1475"/>
      <c r="K120" s="1475"/>
      <c r="L120" s="1475"/>
      <c r="M120" s="1475"/>
      <c r="N120" s="1475"/>
      <c r="O120" s="1475"/>
      <c r="P120" s="1475"/>
      <c r="Q120" s="1475"/>
      <c r="R120" s="1475"/>
      <c r="S120" s="1475"/>
      <c r="T120" s="1475"/>
      <c r="U120" s="1475"/>
      <c r="V120" s="1475"/>
      <c r="W120" s="1475"/>
      <c r="X120" s="1475"/>
      <c r="Y120" s="1475"/>
      <c r="Z120" s="1475"/>
      <c r="AA120" s="1475"/>
      <c r="AB120" s="1475"/>
      <c r="AC120" s="1475"/>
      <c r="AD120" s="1475"/>
      <c r="AE120" s="1475"/>
      <c r="AF120" s="1475"/>
      <c r="AG120" s="1475"/>
      <c r="AH120" s="1475"/>
      <c r="AI120" s="1475"/>
      <c r="AJ120" s="1475"/>
      <c r="AK120" s="1475"/>
      <c r="AL120" s="1475"/>
      <c r="AM120" s="1475"/>
      <c r="AN120" s="1475"/>
      <c r="AO120" s="1475"/>
      <c r="AP120" s="1475"/>
      <c r="AQ120" s="1475"/>
      <c r="AR120" s="1475"/>
      <c r="AS120" s="1475"/>
      <c r="AT120" s="1475"/>
      <c r="AU120" s="1475"/>
      <c r="AV120" s="1475"/>
      <c r="AW120" s="1475"/>
      <c r="AX120" s="1475"/>
      <c r="AY120" s="1475"/>
      <c r="AZ120" s="1475"/>
      <c r="BA120" s="1475"/>
      <c r="BB120" s="1475"/>
      <c r="BC120" s="1475"/>
      <c r="BD120" s="1475"/>
      <c r="BE120" s="1475"/>
      <c r="BF120" s="1475"/>
      <c r="BG120" s="1475"/>
      <c r="BH120" s="1475"/>
      <c r="BI120" s="1475"/>
      <c r="BJ120" s="1475"/>
      <c r="BK120" s="1475"/>
      <c r="BL120" s="1475"/>
      <c r="BM120" s="1475"/>
      <c r="BN120" s="1475"/>
      <c r="BO120" s="1475"/>
      <c r="BP120" s="1475"/>
      <c r="BQ120" s="1475"/>
      <c r="BR120" s="1475"/>
      <c r="BS120" s="1475"/>
      <c r="BT120" s="1475"/>
      <c r="BU120" s="1475"/>
      <c r="BV120" s="1475"/>
      <c r="BW120" s="1475"/>
      <c r="BX120" s="1475"/>
      <c r="BY120" s="1475"/>
      <c r="BZ120" s="1475"/>
      <c r="CA120" s="1475"/>
      <c r="CB120" s="1475"/>
      <c r="CC120" s="1475"/>
      <c r="CD120" s="1475"/>
      <c r="CE120" s="1475"/>
      <c r="CF120" s="1475"/>
      <c r="CG120" s="1475"/>
      <c r="CH120" s="1475"/>
      <c r="CI120" s="1475"/>
      <c r="CJ120" s="1475"/>
      <c r="CK120" s="1475"/>
      <c r="CL120" s="1475"/>
      <c r="CM120" s="1475"/>
      <c r="CN120" s="1475"/>
      <c r="CO120" s="1475"/>
    </row>
    <row r="121" spans="1:93" ht="15.75" customHeight="1">
      <c r="A121" s="253"/>
      <c r="B121" s="253"/>
      <c r="C121" s="253"/>
      <c r="D121" s="1483" t="s">
        <v>561</v>
      </c>
      <c r="E121" s="1483"/>
      <c r="F121" s="1483"/>
      <c r="G121" s="1483"/>
      <c r="H121" s="1483"/>
      <c r="I121" s="1483"/>
      <c r="J121" s="1483"/>
      <c r="K121" s="1483"/>
      <c r="L121" s="1483"/>
      <c r="M121" s="1483"/>
      <c r="N121" s="1483"/>
      <c r="O121" s="1483"/>
      <c r="P121" s="1483"/>
      <c r="Q121" s="1483"/>
      <c r="R121" s="1483"/>
      <c r="S121" s="1483"/>
      <c r="T121" s="1483"/>
      <c r="U121" s="1483"/>
      <c r="V121" s="1483"/>
      <c r="W121" s="1483"/>
      <c r="X121" s="1483"/>
      <c r="Y121" s="1483"/>
      <c r="Z121" s="1483"/>
      <c r="AA121" s="1483"/>
      <c r="AB121" s="1483"/>
      <c r="AC121" s="1483"/>
      <c r="AD121" s="1483"/>
      <c r="AE121" s="1483"/>
      <c r="AF121" s="1483"/>
      <c r="AG121" s="1483"/>
      <c r="AH121" s="1483"/>
      <c r="AI121" s="1483"/>
      <c r="AJ121" s="1483"/>
      <c r="AK121" s="1483"/>
      <c r="AL121" s="1483"/>
      <c r="AM121" s="1483"/>
      <c r="AN121" s="1483"/>
      <c r="AO121" s="1483"/>
      <c r="AP121" s="1483"/>
      <c r="AQ121" s="1483"/>
      <c r="AR121" s="1483"/>
      <c r="AS121" s="1483"/>
      <c r="AT121" s="1483"/>
      <c r="AU121" s="1483"/>
      <c r="AV121" s="1483"/>
      <c r="AW121" s="1483"/>
      <c r="AX121" s="1483"/>
      <c r="AY121" s="1483"/>
      <c r="AZ121" s="1483"/>
      <c r="BA121" s="1483"/>
      <c r="BB121" s="1483"/>
      <c r="BC121" s="1483"/>
      <c r="BD121" s="1483"/>
      <c r="BE121" s="1483"/>
      <c r="BF121" s="1483"/>
      <c r="BG121" s="1483"/>
      <c r="BH121" s="1483"/>
      <c r="BI121" s="1483"/>
      <c r="BJ121" s="1483"/>
      <c r="BK121" s="1483"/>
      <c r="BL121" s="1483"/>
      <c r="BM121" s="1483"/>
      <c r="BN121" s="1483"/>
      <c r="BO121" s="1483"/>
      <c r="BP121" s="1483"/>
      <c r="BQ121" s="1483"/>
      <c r="BR121" s="1483"/>
      <c r="BS121" s="1483"/>
      <c r="BT121" s="1483"/>
      <c r="BU121" s="1483"/>
      <c r="BV121" s="1483"/>
      <c r="BW121" s="1483"/>
      <c r="BX121" s="1483"/>
      <c r="BY121" s="1483"/>
      <c r="BZ121" s="1483"/>
      <c r="CA121" s="1483"/>
      <c r="CB121" s="1483"/>
      <c r="CC121" s="1483"/>
      <c r="CD121" s="1483"/>
      <c r="CE121" s="1483"/>
      <c r="CF121" s="1483"/>
      <c r="CG121" s="1483"/>
      <c r="CH121" s="1483"/>
      <c r="CI121" s="1483"/>
      <c r="CJ121" s="1483"/>
      <c r="CK121" s="1483"/>
      <c r="CL121" s="1483"/>
      <c r="CM121" s="1483"/>
      <c r="CN121" s="1483"/>
      <c r="CO121" s="1483"/>
    </row>
    <row r="122" spans="1:93" ht="15.75" customHeight="1">
      <c r="A122" s="253"/>
      <c r="B122" s="253"/>
      <c r="C122" s="253"/>
      <c r="D122" s="1475" t="s">
        <v>562</v>
      </c>
      <c r="E122" s="1475"/>
      <c r="F122" s="1475"/>
      <c r="G122" s="1475"/>
      <c r="H122" s="1475"/>
      <c r="I122" s="1475"/>
      <c r="J122" s="1475"/>
      <c r="K122" s="1475"/>
      <c r="L122" s="1475"/>
      <c r="M122" s="1475"/>
      <c r="N122" s="1475"/>
      <c r="O122" s="1475"/>
      <c r="P122" s="1475"/>
      <c r="Q122" s="1475"/>
      <c r="R122" s="1475"/>
      <c r="S122" s="1475"/>
      <c r="T122" s="1475"/>
      <c r="U122" s="1475"/>
      <c r="V122" s="1475"/>
      <c r="W122" s="1475"/>
      <c r="X122" s="1475"/>
      <c r="Y122" s="1475"/>
      <c r="Z122" s="1475"/>
      <c r="AA122" s="1475"/>
      <c r="AB122" s="1475"/>
      <c r="AC122" s="1475"/>
      <c r="AD122" s="1475"/>
      <c r="AE122" s="1475"/>
      <c r="AF122" s="1475"/>
      <c r="AG122" s="1475"/>
      <c r="AH122" s="1475"/>
      <c r="AI122" s="1475"/>
      <c r="AJ122" s="1475"/>
      <c r="AK122" s="1475"/>
      <c r="AL122" s="1475"/>
      <c r="AM122" s="1475"/>
      <c r="AN122" s="1475"/>
      <c r="AO122" s="1475"/>
      <c r="AP122" s="1475"/>
      <c r="AQ122" s="1475"/>
      <c r="AR122" s="1475"/>
      <c r="AS122" s="1475"/>
      <c r="AT122" s="1475"/>
      <c r="AU122" s="1475"/>
      <c r="AV122" s="1475"/>
      <c r="AW122" s="1475"/>
      <c r="AX122" s="1475"/>
      <c r="AY122" s="1475"/>
      <c r="AZ122" s="1475"/>
      <c r="BA122" s="1475"/>
      <c r="BB122" s="1475"/>
      <c r="BC122" s="1475"/>
      <c r="BD122" s="1475"/>
      <c r="BE122" s="1475"/>
      <c r="BF122" s="1475"/>
      <c r="BG122" s="1475"/>
      <c r="BH122" s="1475"/>
      <c r="BI122" s="1475"/>
      <c r="BJ122" s="1475"/>
      <c r="BK122" s="1475"/>
      <c r="BL122" s="1475"/>
      <c r="BM122" s="1475"/>
      <c r="BN122" s="1475"/>
      <c r="BO122" s="1475"/>
      <c r="BP122" s="1475"/>
      <c r="BQ122" s="1475"/>
      <c r="BR122" s="1475"/>
      <c r="BS122" s="1475"/>
      <c r="BT122" s="1475"/>
      <c r="BU122" s="1475"/>
      <c r="BV122" s="1475"/>
      <c r="BW122" s="1475"/>
      <c r="BX122" s="1475"/>
      <c r="BY122" s="1475"/>
      <c r="BZ122" s="1475"/>
      <c r="CA122" s="1475"/>
      <c r="CB122" s="1475"/>
      <c r="CC122" s="1475"/>
      <c r="CD122" s="1475"/>
      <c r="CE122" s="1475"/>
      <c r="CF122" s="1475"/>
      <c r="CG122" s="1475"/>
      <c r="CH122" s="1475"/>
      <c r="CI122" s="1475"/>
      <c r="CJ122" s="1475"/>
      <c r="CK122" s="1475"/>
      <c r="CL122" s="1475"/>
      <c r="CM122" s="1475"/>
      <c r="CN122" s="1475"/>
      <c r="CO122" s="1475"/>
    </row>
    <row r="123" spans="1:93" ht="15.75" customHeight="1">
      <c r="A123" s="253"/>
      <c r="B123" s="253"/>
      <c r="C123" s="253"/>
      <c r="D123" s="1475" t="s">
        <v>563</v>
      </c>
      <c r="E123" s="1475"/>
      <c r="F123" s="1475"/>
      <c r="G123" s="1475"/>
      <c r="H123" s="1475"/>
      <c r="I123" s="1475"/>
      <c r="J123" s="1475"/>
      <c r="K123" s="1475"/>
      <c r="L123" s="1475"/>
      <c r="M123" s="1475"/>
      <c r="N123" s="1475"/>
      <c r="O123" s="1475"/>
      <c r="P123" s="1475"/>
      <c r="Q123" s="1475"/>
      <c r="R123" s="1475"/>
      <c r="S123" s="1475"/>
      <c r="T123" s="1475"/>
      <c r="U123" s="1475"/>
      <c r="V123" s="1475"/>
      <c r="W123" s="1475"/>
      <c r="X123" s="1475"/>
      <c r="Y123" s="1475"/>
      <c r="Z123" s="1475"/>
      <c r="AA123" s="1475"/>
      <c r="AB123" s="1475"/>
      <c r="AC123" s="1475"/>
      <c r="AD123" s="1475"/>
      <c r="AE123" s="1475"/>
      <c r="AF123" s="1475"/>
      <c r="AG123" s="1475"/>
      <c r="AH123" s="1475"/>
      <c r="AI123" s="1475"/>
      <c r="AJ123" s="1475"/>
      <c r="AK123" s="1475"/>
      <c r="AL123" s="1475"/>
      <c r="AM123" s="1475"/>
      <c r="AN123" s="1475"/>
      <c r="AO123" s="1475"/>
      <c r="AP123" s="1475"/>
      <c r="AQ123" s="1475"/>
      <c r="AR123" s="1475"/>
      <c r="AS123" s="1475"/>
      <c r="AT123" s="1475"/>
      <c r="AU123" s="1475"/>
      <c r="AV123" s="1475"/>
      <c r="AW123" s="1475"/>
      <c r="AX123" s="1475"/>
      <c r="AY123" s="1475"/>
      <c r="AZ123" s="1475"/>
      <c r="BA123" s="1475"/>
      <c r="BB123" s="1475"/>
      <c r="BC123" s="1475"/>
      <c r="BD123" s="1475"/>
      <c r="BE123" s="1475"/>
      <c r="BF123" s="1475"/>
      <c r="BG123" s="1475"/>
      <c r="BH123" s="1475"/>
      <c r="BI123" s="1475"/>
      <c r="BJ123" s="1475"/>
      <c r="BK123" s="1475"/>
      <c r="BL123" s="1475"/>
      <c r="BM123" s="1475"/>
      <c r="BN123" s="1475"/>
      <c r="BO123" s="1475"/>
      <c r="BP123" s="1475"/>
      <c r="BQ123" s="1475"/>
      <c r="BR123" s="1475"/>
      <c r="BS123" s="1475"/>
      <c r="BT123" s="1475"/>
      <c r="BU123" s="1475"/>
      <c r="BV123" s="1475"/>
      <c r="BW123" s="1475"/>
      <c r="BX123" s="1475"/>
      <c r="BY123" s="1475"/>
      <c r="BZ123" s="1475"/>
      <c r="CA123" s="1475"/>
      <c r="CB123" s="1475"/>
      <c r="CC123" s="1475"/>
      <c r="CD123" s="1475"/>
      <c r="CE123" s="1475"/>
      <c r="CF123" s="1475"/>
      <c r="CG123" s="1475"/>
      <c r="CH123" s="1475"/>
      <c r="CI123" s="1475"/>
      <c r="CJ123" s="1475"/>
      <c r="CK123" s="1475"/>
      <c r="CL123" s="1475"/>
      <c r="CM123" s="1475"/>
      <c r="CN123" s="1475"/>
      <c r="CO123" s="1475"/>
    </row>
    <row r="124" spans="1:93" ht="15.75" customHeight="1">
      <c r="A124" s="253"/>
      <c r="B124" s="253"/>
      <c r="C124" s="253"/>
      <c r="D124" s="1475" t="s">
        <v>564</v>
      </c>
      <c r="E124" s="1475"/>
      <c r="F124" s="1475"/>
      <c r="G124" s="1475"/>
      <c r="H124" s="1475"/>
      <c r="I124" s="1475"/>
      <c r="J124" s="1475"/>
      <c r="K124" s="1475"/>
      <c r="L124" s="1475"/>
      <c r="M124" s="1475"/>
      <c r="N124" s="1475"/>
      <c r="O124" s="1475"/>
      <c r="P124" s="1475"/>
      <c r="Q124" s="1475"/>
      <c r="R124" s="1475"/>
      <c r="S124" s="1475"/>
      <c r="T124" s="1475"/>
      <c r="U124" s="1475"/>
      <c r="V124" s="1475"/>
      <c r="W124" s="1475"/>
      <c r="X124" s="1475"/>
      <c r="Y124" s="1475"/>
      <c r="Z124" s="1475"/>
      <c r="AA124" s="1475"/>
      <c r="AB124" s="1475"/>
      <c r="AC124" s="1475"/>
      <c r="AD124" s="1475"/>
      <c r="AE124" s="1475"/>
      <c r="AF124" s="1475"/>
      <c r="AG124" s="1475"/>
      <c r="AH124" s="1475"/>
      <c r="AI124" s="1475"/>
      <c r="AJ124" s="1475"/>
      <c r="AK124" s="1475"/>
      <c r="AL124" s="1475"/>
      <c r="AM124" s="1475"/>
      <c r="AN124" s="1475"/>
      <c r="AO124" s="1475"/>
      <c r="AP124" s="1475"/>
      <c r="AQ124" s="1475"/>
      <c r="AR124" s="1475"/>
      <c r="AS124" s="1475"/>
      <c r="AT124" s="1475"/>
      <c r="AU124" s="1475"/>
      <c r="AV124" s="1475"/>
      <c r="AW124" s="1475"/>
      <c r="AX124" s="1475"/>
      <c r="AY124" s="1475"/>
      <c r="AZ124" s="1475"/>
      <c r="BA124" s="1475"/>
      <c r="BB124" s="1475"/>
      <c r="BC124" s="1475"/>
      <c r="BD124" s="1475"/>
      <c r="BE124" s="1475"/>
      <c r="BF124" s="1475"/>
      <c r="BG124" s="1475"/>
      <c r="BH124" s="1475"/>
      <c r="BI124" s="1475"/>
      <c r="BJ124" s="1475"/>
      <c r="BK124" s="1475"/>
      <c r="BL124" s="1475"/>
      <c r="BM124" s="1475"/>
      <c r="BN124" s="1475"/>
      <c r="BO124" s="1475"/>
      <c r="BP124" s="1475"/>
      <c r="BQ124" s="1475"/>
      <c r="BR124" s="1475"/>
      <c r="BS124" s="1475"/>
      <c r="BT124" s="1475"/>
      <c r="BU124" s="1475"/>
      <c r="BV124" s="1475"/>
      <c r="BW124" s="1475"/>
      <c r="BX124" s="1475"/>
      <c r="BY124" s="1475"/>
      <c r="BZ124" s="1475"/>
      <c r="CA124" s="1475"/>
      <c r="CB124" s="1475"/>
      <c r="CC124" s="1475"/>
      <c r="CD124" s="1475"/>
      <c r="CE124" s="1475"/>
      <c r="CF124" s="1475"/>
      <c r="CG124" s="1475"/>
      <c r="CH124" s="1475"/>
      <c r="CI124" s="1475"/>
      <c r="CJ124" s="1475"/>
      <c r="CK124" s="1475"/>
      <c r="CL124" s="1475"/>
      <c r="CM124" s="1475"/>
      <c r="CN124" s="1475"/>
      <c r="CO124" s="1475"/>
    </row>
    <row r="125" spans="1:93" ht="15.75" customHeight="1">
      <c r="A125" s="253"/>
      <c r="B125" s="253"/>
      <c r="C125" s="253"/>
      <c r="D125" s="1483" t="s">
        <v>565</v>
      </c>
      <c r="E125" s="1483"/>
      <c r="F125" s="1483"/>
      <c r="G125" s="1483"/>
      <c r="H125" s="1483"/>
      <c r="I125" s="1483"/>
      <c r="J125" s="1483"/>
      <c r="K125" s="1483"/>
      <c r="L125" s="1483"/>
      <c r="M125" s="1483"/>
      <c r="N125" s="1483"/>
      <c r="O125" s="1483"/>
      <c r="P125" s="1483"/>
      <c r="Q125" s="1483"/>
      <c r="R125" s="1483"/>
      <c r="S125" s="1483"/>
      <c r="T125" s="1483"/>
      <c r="U125" s="1483"/>
      <c r="V125" s="1483"/>
      <c r="W125" s="1483"/>
      <c r="X125" s="1483"/>
      <c r="Y125" s="1483"/>
      <c r="Z125" s="1483"/>
      <c r="AA125" s="1483"/>
      <c r="AB125" s="1483"/>
      <c r="AC125" s="1483"/>
      <c r="AD125" s="1483"/>
      <c r="AE125" s="1483"/>
      <c r="AF125" s="1483"/>
      <c r="AG125" s="1483"/>
      <c r="AH125" s="1483"/>
      <c r="AI125" s="1483"/>
      <c r="AJ125" s="1483"/>
      <c r="AK125" s="1483"/>
      <c r="AL125" s="1483"/>
      <c r="AM125" s="1483"/>
      <c r="AN125" s="1483"/>
      <c r="AO125" s="1483"/>
      <c r="AP125" s="1483"/>
      <c r="AQ125" s="1483"/>
      <c r="AR125" s="1483"/>
      <c r="AS125" s="1483"/>
      <c r="AT125" s="1483"/>
      <c r="AU125" s="1483"/>
      <c r="AV125" s="1483"/>
      <c r="AW125" s="1483"/>
      <c r="AX125" s="1483"/>
      <c r="AY125" s="1483"/>
      <c r="AZ125" s="1483"/>
      <c r="BA125" s="1483"/>
      <c r="BB125" s="1483"/>
      <c r="BC125" s="1483"/>
      <c r="BD125" s="1483"/>
      <c r="BE125" s="1483"/>
      <c r="BF125" s="1483"/>
      <c r="BG125" s="1483"/>
      <c r="BH125" s="1483"/>
      <c r="BI125" s="1483"/>
      <c r="BJ125" s="1483"/>
      <c r="BK125" s="1483"/>
      <c r="BL125" s="1483"/>
      <c r="BM125" s="1483"/>
      <c r="BN125" s="1483"/>
      <c r="BO125" s="1483"/>
      <c r="BP125" s="1483"/>
      <c r="BQ125" s="1483"/>
      <c r="BR125" s="1483"/>
      <c r="BS125" s="1483"/>
      <c r="BT125" s="1483"/>
      <c r="BU125" s="1483"/>
      <c r="BV125" s="1483"/>
      <c r="BW125" s="1483"/>
      <c r="BX125" s="1483"/>
      <c r="BY125" s="1483"/>
      <c r="BZ125" s="1483"/>
      <c r="CA125" s="1483"/>
      <c r="CB125" s="1483"/>
      <c r="CC125" s="1483"/>
      <c r="CD125" s="1483"/>
      <c r="CE125" s="1483"/>
      <c r="CF125" s="1483"/>
      <c r="CG125" s="1483"/>
      <c r="CH125" s="1483"/>
      <c r="CI125" s="1483"/>
      <c r="CJ125" s="1483"/>
      <c r="CK125" s="1483"/>
      <c r="CL125" s="1483"/>
      <c r="CM125" s="1483"/>
      <c r="CN125" s="1483"/>
      <c r="CO125" s="1483"/>
    </row>
    <row r="126" spans="1:93" ht="15.75" customHeight="1">
      <c r="A126" s="253"/>
      <c r="B126" s="253"/>
      <c r="C126" s="253"/>
      <c r="D126" s="1475" t="s">
        <v>562</v>
      </c>
      <c r="E126" s="1475"/>
      <c r="F126" s="1475"/>
      <c r="G126" s="1475"/>
      <c r="H126" s="1475"/>
      <c r="I126" s="1475"/>
      <c r="J126" s="1475"/>
      <c r="K126" s="1475"/>
      <c r="L126" s="1475"/>
      <c r="M126" s="1475"/>
      <c r="N126" s="1475"/>
      <c r="O126" s="1475"/>
      <c r="P126" s="1475"/>
      <c r="Q126" s="1475"/>
      <c r="R126" s="1475"/>
      <c r="S126" s="1475"/>
      <c r="T126" s="1475"/>
      <c r="U126" s="1475"/>
      <c r="V126" s="1475"/>
      <c r="W126" s="1475"/>
      <c r="X126" s="1475"/>
      <c r="Y126" s="1475"/>
      <c r="Z126" s="1475"/>
      <c r="AA126" s="1475"/>
      <c r="AB126" s="1475"/>
      <c r="AC126" s="1475"/>
      <c r="AD126" s="1475"/>
      <c r="AE126" s="1475"/>
      <c r="AF126" s="1475"/>
      <c r="AG126" s="1475"/>
      <c r="AH126" s="1475"/>
      <c r="AI126" s="1475"/>
      <c r="AJ126" s="1475"/>
      <c r="AK126" s="1475"/>
      <c r="AL126" s="1475"/>
      <c r="AM126" s="1475"/>
      <c r="AN126" s="1475"/>
      <c r="AO126" s="1475"/>
      <c r="AP126" s="1475"/>
      <c r="AQ126" s="1475"/>
      <c r="AR126" s="1475"/>
      <c r="AS126" s="1475"/>
      <c r="AT126" s="1475"/>
      <c r="AU126" s="1475"/>
      <c r="AV126" s="1475"/>
      <c r="AW126" s="1475"/>
      <c r="AX126" s="1475"/>
      <c r="AY126" s="1475"/>
      <c r="AZ126" s="1475"/>
      <c r="BA126" s="1475"/>
      <c r="BB126" s="1475"/>
      <c r="BC126" s="1475"/>
      <c r="BD126" s="1475"/>
      <c r="BE126" s="1475"/>
      <c r="BF126" s="1475"/>
      <c r="BG126" s="1475"/>
      <c r="BH126" s="1475"/>
      <c r="BI126" s="1475"/>
      <c r="BJ126" s="1475"/>
      <c r="BK126" s="1475"/>
      <c r="BL126" s="1475"/>
      <c r="BM126" s="1475"/>
      <c r="BN126" s="1475"/>
      <c r="BO126" s="1475"/>
      <c r="BP126" s="1475"/>
      <c r="BQ126" s="1475"/>
      <c r="BR126" s="1475"/>
      <c r="BS126" s="1475"/>
      <c r="BT126" s="1475"/>
      <c r="BU126" s="1475"/>
      <c r="BV126" s="1475"/>
      <c r="BW126" s="1475"/>
      <c r="BX126" s="1475"/>
      <c r="BY126" s="1475"/>
      <c r="BZ126" s="1475"/>
      <c r="CA126" s="1475"/>
      <c r="CB126" s="1475"/>
      <c r="CC126" s="1475"/>
      <c r="CD126" s="1475"/>
      <c r="CE126" s="1475"/>
      <c r="CF126" s="1475"/>
      <c r="CG126" s="1475"/>
      <c r="CH126" s="1475"/>
      <c r="CI126" s="1475"/>
      <c r="CJ126" s="1475"/>
      <c r="CK126" s="1475"/>
      <c r="CL126" s="1475"/>
      <c r="CM126" s="1475"/>
      <c r="CN126" s="1475"/>
      <c r="CO126" s="1475"/>
    </row>
    <row r="127" spans="1:93" ht="15.75" customHeight="1">
      <c r="A127" s="253"/>
      <c r="B127" s="253"/>
      <c r="C127" s="253"/>
      <c r="D127" s="1475" t="s">
        <v>566</v>
      </c>
      <c r="E127" s="1475"/>
      <c r="F127" s="1475"/>
      <c r="G127" s="1475"/>
      <c r="H127" s="1475"/>
      <c r="I127" s="1475"/>
      <c r="J127" s="1475"/>
      <c r="K127" s="1475"/>
      <c r="L127" s="1475"/>
      <c r="M127" s="1475"/>
      <c r="N127" s="1475"/>
      <c r="O127" s="1475"/>
      <c r="P127" s="1475"/>
      <c r="Q127" s="1475"/>
      <c r="R127" s="1475"/>
      <c r="S127" s="1475"/>
      <c r="T127" s="1475"/>
      <c r="U127" s="1475"/>
      <c r="V127" s="1475"/>
      <c r="W127" s="1475"/>
      <c r="X127" s="1475"/>
      <c r="Y127" s="1475"/>
      <c r="Z127" s="1475"/>
      <c r="AA127" s="1475"/>
      <c r="AB127" s="1475"/>
      <c r="AC127" s="1475"/>
      <c r="AD127" s="1475"/>
      <c r="AE127" s="1475"/>
      <c r="AF127" s="1475"/>
      <c r="AG127" s="1475"/>
      <c r="AH127" s="1475"/>
      <c r="AI127" s="1475"/>
      <c r="AJ127" s="1475"/>
      <c r="AK127" s="1475"/>
      <c r="AL127" s="1475"/>
      <c r="AM127" s="1475"/>
      <c r="AN127" s="1475"/>
      <c r="AO127" s="1475"/>
      <c r="AP127" s="1475"/>
      <c r="AQ127" s="1475"/>
      <c r="AR127" s="1475"/>
      <c r="AS127" s="1475"/>
      <c r="AT127" s="1475"/>
      <c r="AU127" s="1475"/>
      <c r="AV127" s="1475"/>
      <c r="AW127" s="1475"/>
      <c r="AX127" s="1475"/>
      <c r="AY127" s="1475"/>
      <c r="AZ127" s="1475"/>
      <c r="BA127" s="1475"/>
      <c r="BB127" s="1475"/>
      <c r="BC127" s="1475"/>
      <c r="BD127" s="1475"/>
      <c r="BE127" s="1475"/>
      <c r="BF127" s="1475"/>
      <c r="BG127" s="1475"/>
      <c r="BH127" s="1475"/>
      <c r="BI127" s="1475"/>
      <c r="BJ127" s="1475"/>
      <c r="BK127" s="1475"/>
      <c r="BL127" s="1475"/>
      <c r="BM127" s="1475"/>
      <c r="BN127" s="1475"/>
      <c r="BO127" s="1475"/>
      <c r="BP127" s="1475"/>
      <c r="BQ127" s="1475"/>
      <c r="BR127" s="1475"/>
      <c r="BS127" s="1475"/>
      <c r="BT127" s="1475"/>
      <c r="BU127" s="1475"/>
      <c r="BV127" s="1475"/>
      <c r="BW127" s="1475"/>
      <c r="BX127" s="1475"/>
      <c r="BY127" s="1475"/>
      <c r="BZ127" s="1475"/>
      <c r="CA127" s="1475"/>
      <c r="CB127" s="1475"/>
      <c r="CC127" s="1475"/>
      <c r="CD127" s="1475"/>
      <c r="CE127" s="1475"/>
      <c r="CF127" s="1475"/>
      <c r="CG127" s="1475"/>
      <c r="CH127" s="1475"/>
      <c r="CI127" s="1475"/>
      <c r="CJ127" s="1475"/>
      <c r="CK127" s="1475"/>
      <c r="CL127" s="1475"/>
      <c r="CM127" s="1475"/>
      <c r="CN127" s="1475"/>
      <c r="CO127" s="1475"/>
    </row>
    <row r="128" spans="1:93" ht="15.75" customHeight="1">
      <c r="A128" s="253"/>
      <c r="B128" s="253"/>
      <c r="C128" s="253"/>
      <c r="D128" s="1475" t="s">
        <v>567</v>
      </c>
      <c r="E128" s="1475"/>
      <c r="F128" s="1475"/>
      <c r="G128" s="1475"/>
      <c r="H128" s="1475"/>
      <c r="I128" s="1475"/>
      <c r="J128" s="1475"/>
      <c r="K128" s="1475"/>
      <c r="L128" s="1475"/>
      <c r="M128" s="1475"/>
      <c r="N128" s="1475"/>
      <c r="O128" s="1475"/>
      <c r="P128" s="1475"/>
      <c r="Q128" s="1475"/>
      <c r="R128" s="1475"/>
      <c r="S128" s="1475"/>
      <c r="T128" s="1475"/>
      <c r="U128" s="1475"/>
      <c r="V128" s="1475"/>
      <c r="W128" s="1475"/>
      <c r="X128" s="1475"/>
      <c r="Y128" s="1475"/>
      <c r="Z128" s="1475"/>
      <c r="AA128" s="1475"/>
      <c r="AB128" s="1475"/>
      <c r="AC128" s="1475"/>
      <c r="AD128" s="1475"/>
      <c r="AE128" s="1475"/>
      <c r="AF128" s="1475"/>
      <c r="AG128" s="1475"/>
      <c r="AH128" s="1475"/>
      <c r="AI128" s="1475"/>
      <c r="AJ128" s="1475"/>
      <c r="AK128" s="1475"/>
      <c r="AL128" s="1475"/>
      <c r="AM128" s="1475"/>
      <c r="AN128" s="1475"/>
      <c r="AO128" s="1475"/>
      <c r="AP128" s="1475"/>
      <c r="AQ128" s="1475"/>
      <c r="AR128" s="1475"/>
      <c r="AS128" s="1475"/>
      <c r="AT128" s="1475"/>
      <c r="AU128" s="1475"/>
      <c r="AV128" s="1475"/>
      <c r="AW128" s="1475"/>
      <c r="AX128" s="1475"/>
      <c r="AY128" s="1475"/>
      <c r="AZ128" s="1475"/>
      <c r="BA128" s="1475"/>
      <c r="BB128" s="1475"/>
      <c r="BC128" s="1475"/>
      <c r="BD128" s="1475"/>
      <c r="BE128" s="1475"/>
      <c r="BF128" s="1475"/>
      <c r="BG128" s="1475"/>
      <c r="BH128" s="1475"/>
      <c r="BI128" s="1475"/>
      <c r="BJ128" s="1475"/>
      <c r="BK128" s="1475"/>
      <c r="BL128" s="1475"/>
      <c r="BM128" s="1475"/>
      <c r="BN128" s="1475"/>
      <c r="BO128" s="1475"/>
      <c r="BP128" s="1475"/>
      <c r="BQ128" s="1475"/>
      <c r="BR128" s="1475"/>
      <c r="BS128" s="1475"/>
      <c r="BT128" s="1475"/>
      <c r="BU128" s="1475"/>
      <c r="BV128" s="1475"/>
      <c r="BW128" s="1475"/>
      <c r="BX128" s="1475"/>
      <c r="BY128" s="1475"/>
      <c r="BZ128" s="1475"/>
      <c r="CA128" s="1475"/>
      <c r="CB128" s="1475"/>
      <c r="CC128" s="1475"/>
      <c r="CD128" s="1475"/>
      <c r="CE128" s="1475"/>
      <c r="CF128" s="1475"/>
      <c r="CG128" s="1475"/>
      <c r="CH128" s="1475"/>
      <c r="CI128" s="1475"/>
      <c r="CJ128" s="1475"/>
      <c r="CK128" s="1475"/>
      <c r="CL128" s="1475"/>
      <c r="CM128" s="1475"/>
      <c r="CN128" s="1475"/>
      <c r="CO128" s="1475"/>
    </row>
    <row r="129" spans="1:93" ht="15.75" customHeight="1">
      <c r="A129" s="253"/>
      <c r="B129" s="253"/>
      <c r="C129" s="1475" t="s">
        <v>568</v>
      </c>
      <c r="D129" s="1475"/>
      <c r="E129" s="1475"/>
      <c r="F129" s="1475"/>
      <c r="G129" s="1475"/>
      <c r="H129" s="1475"/>
      <c r="I129" s="1475"/>
      <c r="J129" s="1475"/>
      <c r="K129" s="1475"/>
      <c r="L129" s="1475"/>
      <c r="M129" s="1475"/>
      <c r="N129" s="1475"/>
      <c r="O129" s="1475"/>
      <c r="P129" s="1475"/>
      <c r="Q129" s="1475"/>
      <c r="R129" s="1475"/>
      <c r="S129" s="1475"/>
      <c r="T129" s="1475"/>
      <c r="U129" s="1475"/>
      <c r="V129" s="1475"/>
      <c r="W129" s="1475"/>
      <c r="X129" s="1475"/>
      <c r="Y129" s="1475"/>
      <c r="Z129" s="1475"/>
      <c r="AA129" s="1475"/>
      <c r="AB129" s="1475"/>
      <c r="AC129" s="1475"/>
      <c r="AD129" s="1475"/>
      <c r="AE129" s="1475"/>
      <c r="AF129" s="1475"/>
      <c r="AG129" s="1475"/>
      <c r="AH129" s="1475"/>
      <c r="AI129" s="1475"/>
      <c r="AJ129" s="1475"/>
      <c r="AK129" s="1475"/>
      <c r="AL129" s="1475"/>
      <c r="AM129" s="1475"/>
      <c r="AN129" s="1475"/>
      <c r="AO129" s="1475"/>
      <c r="AP129" s="1475"/>
      <c r="AQ129" s="1475"/>
      <c r="AR129" s="1475"/>
      <c r="AS129" s="1475"/>
      <c r="AT129" s="1475"/>
      <c r="AU129" s="1475"/>
      <c r="AV129" s="1475"/>
      <c r="AW129" s="1475"/>
      <c r="AX129" s="1475"/>
      <c r="AY129" s="1475"/>
      <c r="AZ129" s="1475"/>
      <c r="BA129" s="1475"/>
      <c r="BB129" s="1475"/>
      <c r="BC129" s="1475"/>
      <c r="BD129" s="1475"/>
      <c r="BE129" s="1475"/>
      <c r="BF129" s="1475"/>
      <c r="BG129" s="1475"/>
      <c r="BH129" s="1475"/>
      <c r="BI129" s="1475"/>
      <c r="BJ129" s="1475"/>
      <c r="BK129" s="1475"/>
      <c r="BL129" s="1475"/>
      <c r="BM129" s="1475"/>
      <c r="BN129" s="1475"/>
      <c r="BO129" s="1475"/>
      <c r="BP129" s="1475"/>
      <c r="BQ129" s="1475"/>
      <c r="BR129" s="1475"/>
      <c r="BS129" s="1475"/>
      <c r="BT129" s="1475"/>
      <c r="BU129" s="1475"/>
      <c r="BV129" s="1475"/>
      <c r="BW129" s="1475"/>
      <c r="BX129" s="1475"/>
      <c r="BY129" s="1475"/>
      <c r="BZ129" s="1475"/>
      <c r="CA129" s="1475"/>
      <c r="CB129" s="1475"/>
      <c r="CC129" s="1475"/>
      <c r="CD129" s="1475"/>
      <c r="CE129" s="1475"/>
      <c r="CF129" s="1475"/>
      <c r="CG129" s="1475"/>
      <c r="CH129" s="1475"/>
      <c r="CI129" s="1475"/>
      <c r="CJ129" s="1475"/>
      <c r="CK129" s="1475"/>
      <c r="CL129" s="1475"/>
      <c r="CM129" s="1475"/>
      <c r="CN129" s="1475"/>
      <c r="CO129" s="1475"/>
    </row>
    <row r="130" spans="1:93" ht="15.75" customHeight="1">
      <c r="A130" s="253"/>
      <c r="B130" s="253"/>
      <c r="C130" s="253"/>
      <c r="D130" s="1478" t="s">
        <v>569</v>
      </c>
      <c r="E130" s="1478"/>
      <c r="F130" s="1478"/>
      <c r="G130" s="1478"/>
      <c r="H130" s="1478"/>
      <c r="I130" s="1478"/>
      <c r="J130" s="1478"/>
      <c r="K130" s="1478"/>
      <c r="L130" s="1478"/>
      <c r="M130" s="1478"/>
      <c r="N130" s="1478"/>
      <c r="O130" s="1478"/>
      <c r="P130" s="1478"/>
      <c r="Q130" s="1478"/>
      <c r="R130" s="1478"/>
      <c r="S130" s="1478"/>
      <c r="T130" s="1478"/>
      <c r="U130" s="1478"/>
      <c r="V130" s="1478"/>
      <c r="W130" s="1478"/>
      <c r="X130" s="1478"/>
      <c r="Y130" s="1478"/>
      <c r="Z130" s="1478"/>
      <c r="AA130" s="1478"/>
      <c r="AB130" s="1478"/>
      <c r="AC130" s="1478"/>
      <c r="AD130" s="1478"/>
      <c r="AE130" s="1478"/>
      <c r="AF130" s="1478"/>
      <c r="AG130" s="1478"/>
      <c r="AH130" s="1478"/>
      <c r="AI130" s="1478"/>
      <c r="AJ130" s="1478"/>
      <c r="AK130" s="1478"/>
      <c r="AL130" s="1478"/>
      <c r="AM130" s="1478"/>
      <c r="AN130" s="1478"/>
      <c r="AO130" s="1478"/>
      <c r="AP130" s="1478"/>
      <c r="AQ130" s="1478"/>
      <c r="AR130" s="1478"/>
      <c r="AS130" s="1478"/>
      <c r="AT130" s="1478"/>
      <c r="AU130" s="1478"/>
      <c r="AV130" s="1478"/>
      <c r="AW130" s="1478"/>
      <c r="AX130" s="1478"/>
      <c r="AY130" s="1478"/>
      <c r="AZ130" s="1478"/>
      <c r="BA130" s="1478"/>
      <c r="BB130" s="1478"/>
      <c r="BC130" s="1478"/>
      <c r="BD130" s="1478"/>
      <c r="BE130" s="1478"/>
      <c r="BF130" s="1478"/>
      <c r="BG130" s="1478"/>
      <c r="BH130" s="1478"/>
      <c r="BI130" s="1478"/>
      <c r="BJ130" s="1478"/>
      <c r="BK130" s="1478"/>
      <c r="BL130" s="1478"/>
      <c r="BM130" s="1478"/>
      <c r="BN130" s="1478"/>
      <c r="BO130" s="1478"/>
      <c r="BP130" s="1478"/>
      <c r="BQ130" s="1478"/>
      <c r="BR130" s="1478"/>
      <c r="BS130" s="1478"/>
      <c r="BT130" s="1478"/>
      <c r="BU130" s="1478"/>
      <c r="BV130" s="1478"/>
      <c r="BW130" s="1478"/>
      <c r="BX130" s="1478"/>
      <c r="BY130" s="1478"/>
      <c r="BZ130" s="1478"/>
      <c r="CA130" s="1478"/>
      <c r="CB130" s="1478"/>
      <c r="CC130" s="1478"/>
      <c r="CD130" s="1478"/>
      <c r="CE130" s="1478"/>
      <c r="CF130" s="1478"/>
      <c r="CG130" s="1478"/>
      <c r="CH130" s="1478"/>
      <c r="CI130" s="1478"/>
      <c r="CJ130" s="1478"/>
      <c r="CK130" s="1478"/>
      <c r="CL130" s="1478"/>
      <c r="CM130" s="1478"/>
      <c r="CN130" s="1478"/>
      <c r="CO130" s="1478"/>
    </row>
    <row r="131" spans="1:93" ht="15.75" customHeight="1">
      <c r="A131" s="253"/>
      <c r="B131" s="253"/>
      <c r="C131" s="253"/>
      <c r="D131" s="1478"/>
      <c r="E131" s="1478"/>
      <c r="F131" s="1478"/>
      <c r="G131" s="1478"/>
      <c r="H131" s="1478"/>
      <c r="I131" s="1478"/>
      <c r="J131" s="1478"/>
      <c r="K131" s="1478"/>
      <c r="L131" s="1478"/>
      <c r="M131" s="1478"/>
      <c r="N131" s="1478"/>
      <c r="O131" s="1478"/>
      <c r="P131" s="1478"/>
      <c r="Q131" s="1478"/>
      <c r="R131" s="1478"/>
      <c r="S131" s="1478"/>
      <c r="T131" s="1478"/>
      <c r="U131" s="1478"/>
      <c r="V131" s="1478"/>
      <c r="W131" s="1478"/>
      <c r="X131" s="1478"/>
      <c r="Y131" s="1478"/>
      <c r="Z131" s="1478"/>
      <c r="AA131" s="1478"/>
      <c r="AB131" s="1478"/>
      <c r="AC131" s="1478"/>
      <c r="AD131" s="1478"/>
      <c r="AE131" s="1478"/>
      <c r="AF131" s="1478"/>
      <c r="AG131" s="1478"/>
      <c r="AH131" s="1478"/>
      <c r="AI131" s="1478"/>
      <c r="AJ131" s="1478"/>
      <c r="AK131" s="1478"/>
      <c r="AL131" s="1478"/>
      <c r="AM131" s="1478"/>
      <c r="AN131" s="1478"/>
      <c r="AO131" s="1478"/>
      <c r="AP131" s="1478"/>
      <c r="AQ131" s="1478"/>
      <c r="AR131" s="1478"/>
      <c r="AS131" s="1478"/>
      <c r="AT131" s="1478"/>
      <c r="AU131" s="1478"/>
      <c r="AV131" s="1478"/>
      <c r="AW131" s="1478"/>
      <c r="AX131" s="1478"/>
      <c r="AY131" s="1478"/>
      <c r="AZ131" s="1478"/>
      <c r="BA131" s="1478"/>
      <c r="BB131" s="1478"/>
      <c r="BC131" s="1478"/>
      <c r="BD131" s="1478"/>
      <c r="BE131" s="1478"/>
      <c r="BF131" s="1478"/>
      <c r="BG131" s="1478"/>
      <c r="BH131" s="1478"/>
      <c r="BI131" s="1478"/>
      <c r="BJ131" s="1478"/>
      <c r="BK131" s="1478"/>
      <c r="BL131" s="1478"/>
      <c r="BM131" s="1478"/>
      <c r="BN131" s="1478"/>
      <c r="BO131" s="1478"/>
      <c r="BP131" s="1478"/>
      <c r="BQ131" s="1478"/>
      <c r="BR131" s="1478"/>
      <c r="BS131" s="1478"/>
      <c r="BT131" s="1478"/>
      <c r="BU131" s="1478"/>
      <c r="BV131" s="1478"/>
      <c r="BW131" s="1478"/>
      <c r="BX131" s="1478"/>
      <c r="BY131" s="1478"/>
      <c r="BZ131" s="1478"/>
      <c r="CA131" s="1478"/>
      <c r="CB131" s="1478"/>
      <c r="CC131" s="1478"/>
      <c r="CD131" s="1478"/>
      <c r="CE131" s="1478"/>
      <c r="CF131" s="1478"/>
      <c r="CG131" s="1478"/>
      <c r="CH131" s="1478"/>
      <c r="CI131" s="1478"/>
      <c r="CJ131" s="1478"/>
      <c r="CK131" s="1478"/>
      <c r="CL131" s="1478"/>
      <c r="CM131" s="1478"/>
      <c r="CN131" s="1478"/>
      <c r="CO131" s="1478"/>
    </row>
    <row r="132" spans="1:93" ht="15.75" customHeight="1">
      <c r="A132" s="255"/>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c r="CO132" s="255"/>
    </row>
  </sheetData>
  <mergeCells count="379">
    <mergeCell ref="D126:CO126"/>
    <mergeCell ref="D127:CO127"/>
    <mergeCell ref="D128:CO128"/>
    <mergeCell ref="C129:CO129"/>
    <mergeCell ref="D130:CO131"/>
    <mergeCell ref="D120:CO120"/>
    <mergeCell ref="D121:CO121"/>
    <mergeCell ref="D122:CO122"/>
    <mergeCell ref="D123:CO123"/>
    <mergeCell ref="D124:CO124"/>
    <mergeCell ref="D125:CO125"/>
    <mergeCell ref="E116:P116"/>
    <mergeCell ref="Q116:R116"/>
    <mergeCell ref="S116:AD116"/>
    <mergeCell ref="AE116:BV116"/>
    <mergeCell ref="D118:CO118"/>
    <mergeCell ref="D119:CO119"/>
    <mergeCell ref="E114:P114"/>
    <mergeCell ref="Q114:R114"/>
    <mergeCell ref="S114:AD114"/>
    <mergeCell ref="AE114:BV114"/>
    <mergeCell ref="E115:P115"/>
    <mergeCell ref="Q115:R115"/>
    <mergeCell ref="S115:AD115"/>
    <mergeCell ref="AE115:BV115"/>
    <mergeCell ref="E112:P112"/>
    <mergeCell ref="Q112:R112"/>
    <mergeCell ref="S112:AD112"/>
    <mergeCell ref="AE112:BV112"/>
    <mergeCell ref="E113:P113"/>
    <mergeCell ref="Q113:R113"/>
    <mergeCell ref="S113:AD113"/>
    <mergeCell ref="AE113:BV113"/>
    <mergeCell ref="E110:P110"/>
    <mergeCell ref="Q110:R110"/>
    <mergeCell ref="S110:AD110"/>
    <mergeCell ref="AE110:BV110"/>
    <mergeCell ref="E111:P111"/>
    <mergeCell ref="Q111:R111"/>
    <mergeCell ref="S111:AD111"/>
    <mergeCell ref="AE111:BV111"/>
    <mergeCell ref="E108:P108"/>
    <mergeCell ref="Q108:R108"/>
    <mergeCell ref="S108:AD108"/>
    <mergeCell ref="AE108:BV108"/>
    <mergeCell ref="E109:P109"/>
    <mergeCell ref="Q109:R109"/>
    <mergeCell ref="S109:AD109"/>
    <mergeCell ref="AE109:BV109"/>
    <mergeCell ref="E106:P106"/>
    <mergeCell ref="Q106:R106"/>
    <mergeCell ref="S106:AD106"/>
    <mergeCell ref="AE106:BV106"/>
    <mergeCell ref="E107:P107"/>
    <mergeCell ref="Q107:R107"/>
    <mergeCell ref="S107:AD107"/>
    <mergeCell ref="AE107:BV107"/>
    <mergeCell ref="D101:CO101"/>
    <mergeCell ref="D102:CO102"/>
    <mergeCell ref="D103:CO103"/>
    <mergeCell ref="D104:CO104"/>
    <mergeCell ref="E105:AD105"/>
    <mergeCell ref="AE105:BV105"/>
    <mergeCell ref="C86:CN86"/>
    <mergeCell ref="C92:CO93"/>
    <mergeCell ref="C97:CO97"/>
    <mergeCell ref="D98:CO98"/>
    <mergeCell ref="D99:CO99"/>
    <mergeCell ref="D100:CO100"/>
    <mergeCell ref="D80:D82"/>
    <mergeCell ref="E80:T82"/>
    <mergeCell ref="U80:AD82"/>
    <mergeCell ref="AG82:AP85"/>
    <mergeCell ref="AQ82:BN85"/>
    <mergeCell ref="BO82:BS85"/>
    <mergeCell ref="D83:D85"/>
    <mergeCell ref="E83:T85"/>
    <mergeCell ref="U83:AD85"/>
    <mergeCell ref="CA76:CA78"/>
    <mergeCell ref="CE76:CN76"/>
    <mergeCell ref="BS76:BT78"/>
    <mergeCell ref="BU76:BU78"/>
    <mergeCell ref="BV76:BW78"/>
    <mergeCell ref="BX76:BX78"/>
    <mergeCell ref="BY76:BZ78"/>
    <mergeCell ref="AS77:AT78"/>
    <mergeCell ref="AU77:AV78"/>
    <mergeCell ref="AW77:AX78"/>
    <mergeCell ref="AY77:AZ78"/>
    <mergeCell ref="AU76:AV76"/>
    <mergeCell ref="AW76:AX76"/>
    <mergeCell ref="AY76:AZ76"/>
    <mergeCell ref="BA76:BB76"/>
    <mergeCell ref="D74:D76"/>
    <mergeCell ref="E74:T76"/>
    <mergeCell ref="U74:AD76"/>
    <mergeCell ref="AF74:AF85"/>
    <mergeCell ref="AG74:AP78"/>
    <mergeCell ref="AQ74:BN75"/>
    <mergeCell ref="BO74:CA75"/>
    <mergeCell ref="CC74:CD85"/>
    <mergeCell ref="CE74:CN75"/>
    <mergeCell ref="AQ76:AR76"/>
    <mergeCell ref="AS76:AT76"/>
    <mergeCell ref="CE77:CN85"/>
    <mergeCell ref="AG79:AP81"/>
    <mergeCell ref="AQ79:BN81"/>
    <mergeCell ref="BO79:BS81"/>
    <mergeCell ref="BT79:CA81"/>
    <mergeCell ref="BT82:BZ85"/>
    <mergeCell ref="CA82:CA85"/>
    <mergeCell ref="BA77:BB78"/>
    <mergeCell ref="BC77:BD78"/>
    <mergeCell ref="BE77:BF78"/>
    <mergeCell ref="BG77:BH78"/>
    <mergeCell ref="BI77:BJ78"/>
    <mergeCell ref="BK77:BL78"/>
    <mergeCell ref="D77:D79"/>
    <mergeCell ref="E77:T79"/>
    <mergeCell ref="U77:AD79"/>
    <mergeCell ref="AQ77:AR78"/>
    <mergeCell ref="BO62:BR63"/>
    <mergeCell ref="BG62:BJ63"/>
    <mergeCell ref="BK62:BN63"/>
    <mergeCell ref="BO76:BR78"/>
    <mergeCell ref="BC76:BD76"/>
    <mergeCell ref="BE76:BF76"/>
    <mergeCell ref="BG76:BH76"/>
    <mergeCell ref="BI76:BJ76"/>
    <mergeCell ref="BK76:BL76"/>
    <mergeCell ref="BM76:BN76"/>
    <mergeCell ref="BM77:BN78"/>
    <mergeCell ref="B69:W70"/>
    <mergeCell ref="C71:CL71"/>
    <mergeCell ref="D72:CL72"/>
    <mergeCell ref="C73:CL73"/>
    <mergeCell ref="C74:C85"/>
    <mergeCell ref="BS62:BV63"/>
    <mergeCell ref="BS64:BV65"/>
    <mergeCell ref="BW64:BZ65"/>
    <mergeCell ref="CA64:CD65"/>
    <mergeCell ref="CF64:CN66"/>
    <mergeCell ref="D66:S67"/>
    <mergeCell ref="T66:W67"/>
    <mergeCell ref="Y66:AG67"/>
    <mergeCell ref="AK66:AL67"/>
    <mergeCell ref="AM66:AT67"/>
    <mergeCell ref="AU66:CD67"/>
    <mergeCell ref="AU64:AX65"/>
    <mergeCell ref="AY64:BB65"/>
    <mergeCell ref="BC64:BF65"/>
    <mergeCell ref="BG64:BJ65"/>
    <mergeCell ref="BK64:BN65"/>
    <mergeCell ref="BO64:BR65"/>
    <mergeCell ref="D64:S65"/>
    <mergeCell ref="T64:W65"/>
    <mergeCell ref="AL64:AL65"/>
    <mergeCell ref="AM64:AP65"/>
    <mergeCell ref="AQ64:AT65"/>
    <mergeCell ref="CR56:CR57"/>
    <mergeCell ref="BO58:BR59"/>
    <mergeCell ref="BS58:BV59"/>
    <mergeCell ref="CA60:CD61"/>
    <mergeCell ref="CR60:CR61"/>
    <mergeCell ref="Y61:AG62"/>
    <mergeCell ref="CF61:CM63"/>
    <mergeCell ref="CN61:CN63"/>
    <mergeCell ref="BS60:BV61"/>
    <mergeCell ref="BW60:BZ61"/>
    <mergeCell ref="BW62:BZ63"/>
    <mergeCell ref="CA62:CD63"/>
    <mergeCell ref="CR62:CR63"/>
    <mergeCell ref="BG58:BJ59"/>
    <mergeCell ref="BK58:BN59"/>
    <mergeCell ref="AQ56:AT59"/>
    <mergeCell ref="AU56:AX59"/>
    <mergeCell ref="AY56:CD57"/>
    <mergeCell ref="CF56:CM58"/>
    <mergeCell ref="CN56:CN58"/>
    <mergeCell ref="BW58:BZ59"/>
    <mergeCell ref="CA58:CD59"/>
    <mergeCell ref="D62:S63"/>
    <mergeCell ref="AL62:AL63"/>
    <mergeCell ref="AM62:AP63"/>
    <mergeCell ref="AQ62:AT63"/>
    <mergeCell ref="AU62:AX63"/>
    <mergeCell ref="BC60:BF61"/>
    <mergeCell ref="BG60:BJ61"/>
    <mergeCell ref="BK60:BN61"/>
    <mergeCell ref="BO60:BR61"/>
    <mergeCell ref="Y63:AF65"/>
    <mergeCell ref="AG63:AG65"/>
    <mergeCell ref="AY62:BB63"/>
    <mergeCell ref="BC62:BF63"/>
    <mergeCell ref="C54:L55"/>
    <mergeCell ref="AK54:AL59"/>
    <mergeCell ref="AM54:CD55"/>
    <mergeCell ref="CF54:CN55"/>
    <mergeCell ref="CR54:CX55"/>
    <mergeCell ref="C56:C67"/>
    <mergeCell ref="D56:S57"/>
    <mergeCell ref="T56:W63"/>
    <mergeCell ref="Y56:AG57"/>
    <mergeCell ref="AM56:AP59"/>
    <mergeCell ref="CR58:CX59"/>
    <mergeCell ref="CF59:CN60"/>
    <mergeCell ref="D60:S61"/>
    <mergeCell ref="Y60:AG60"/>
    <mergeCell ref="AK60:AK65"/>
    <mergeCell ref="AL60:AL61"/>
    <mergeCell ref="AM60:AP61"/>
    <mergeCell ref="AQ60:AT61"/>
    <mergeCell ref="AU60:AX61"/>
    <mergeCell ref="AY60:BB61"/>
    <mergeCell ref="D58:S59"/>
    <mergeCell ref="Y58:AG59"/>
    <mergeCell ref="AY58:BB59"/>
    <mergeCell ref="BC58:BF59"/>
    <mergeCell ref="BS49:BZ51"/>
    <mergeCell ref="CA49:CN49"/>
    <mergeCell ref="CA50:CN51"/>
    <mergeCell ref="C51:V53"/>
    <mergeCell ref="W51:AF53"/>
    <mergeCell ref="AG51:AG53"/>
    <mergeCell ref="AK52:AX53"/>
    <mergeCell ref="C46:D50"/>
    <mergeCell ref="E46:K50"/>
    <mergeCell ref="L46:V50"/>
    <mergeCell ref="W46:AF46"/>
    <mergeCell ref="AG46:AG50"/>
    <mergeCell ref="BU46:CJ48"/>
    <mergeCell ref="W47:AF50"/>
    <mergeCell ref="AK48:BD50"/>
    <mergeCell ref="BF48:BN50"/>
    <mergeCell ref="BO48:BO50"/>
    <mergeCell ref="AT43:BD47"/>
    <mergeCell ref="BE43:BN43"/>
    <mergeCell ref="BO43:BO47"/>
    <mergeCell ref="BU43:CJ45"/>
    <mergeCell ref="CK43:CL45"/>
    <mergeCell ref="CM43:CN48"/>
    <mergeCell ref="BE44:BN47"/>
    <mergeCell ref="CK46:CL48"/>
    <mergeCell ref="CK40:CL42"/>
    <mergeCell ref="C41:D45"/>
    <mergeCell ref="E41:K45"/>
    <mergeCell ref="L41:U45"/>
    <mergeCell ref="V41:V45"/>
    <mergeCell ref="W41:AF41"/>
    <mergeCell ref="AG41:AG45"/>
    <mergeCell ref="W42:AF45"/>
    <mergeCell ref="AK43:AL47"/>
    <mergeCell ref="AM43:AS47"/>
    <mergeCell ref="BO38:BO42"/>
    <mergeCell ref="C39:K40"/>
    <mergeCell ref="L39:V40"/>
    <mergeCell ref="W39:AG40"/>
    <mergeCell ref="BE39:BN42"/>
    <mergeCell ref="BU40:CJ42"/>
    <mergeCell ref="BS36:BT48"/>
    <mergeCell ref="BU36:CJ39"/>
    <mergeCell ref="CK36:CL39"/>
    <mergeCell ref="CM36:CN42"/>
    <mergeCell ref="C37:AC38"/>
    <mergeCell ref="AK38:AL42"/>
    <mergeCell ref="AM38:AS42"/>
    <mergeCell ref="AT38:BC42"/>
    <mergeCell ref="BD38:BD42"/>
    <mergeCell ref="BE38:BN38"/>
    <mergeCell ref="B29:AH34"/>
    <mergeCell ref="AK30:BA33"/>
    <mergeCell ref="BB30:BY33"/>
    <mergeCell ref="BZ30:CE33"/>
    <mergeCell ref="CF30:CN33"/>
    <mergeCell ref="AK34:BL35"/>
    <mergeCell ref="B35:AH36"/>
    <mergeCell ref="AK36:AS37"/>
    <mergeCell ref="AT36:BD37"/>
    <mergeCell ref="BE36:BO37"/>
    <mergeCell ref="BT25:BU26"/>
    <mergeCell ref="BV25:BW26"/>
    <mergeCell ref="BX25:BY26"/>
    <mergeCell ref="CK24:CM26"/>
    <mergeCell ref="CN24:CN26"/>
    <mergeCell ref="CR24:CX25"/>
    <mergeCell ref="CC24:CE26"/>
    <mergeCell ref="CF24:CF26"/>
    <mergeCell ref="CG24:CI26"/>
    <mergeCell ref="CJ24:CJ26"/>
    <mergeCell ref="CR26:CS27"/>
    <mergeCell ref="BZ24:CB26"/>
    <mergeCell ref="U10:V11"/>
    <mergeCell ref="CR16:CX17"/>
    <mergeCell ref="CR18:CX19"/>
    <mergeCell ref="AK19:CN19"/>
    <mergeCell ref="CP19:CP84"/>
    <mergeCell ref="AK20:CN20"/>
    <mergeCell ref="CR20:CX21"/>
    <mergeCell ref="B21:AH24"/>
    <mergeCell ref="AK21:CN21"/>
    <mergeCell ref="AK22:BA26"/>
    <mergeCell ref="BB22:BY23"/>
    <mergeCell ref="BZ22:CN23"/>
    <mergeCell ref="CR22:CX23"/>
    <mergeCell ref="BB24:BC24"/>
    <mergeCell ref="BD24:BE24"/>
    <mergeCell ref="BF24:BG24"/>
    <mergeCell ref="CT26:CT27"/>
    <mergeCell ref="AK27:BA29"/>
    <mergeCell ref="BB27:BY29"/>
    <mergeCell ref="BZ27:CE29"/>
    <mergeCell ref="CF27:CN29"/>
    <mergeCell ref="CR28:CS29"/>
    <mergeCell ref="CT28:CT29"/>
    <mergeCell ref="BX24:BY24"/>
    <mergeCell ref="W9:X9"/>
    <mergeCell ref="Y9:Z9"/>
    <mergeCell ref="AA9:AB9"/>
    <mergeCell ref="W10:X11"/>
    <mergeCell ref="BH24:BI24"/>
    <mergeCell ref="BJ24:BK24"/>
    <mergeCell ref="Y10:Z11"/>
    <mergeCell ref="AA10:AB11"/>
    <mergeCell ref="AC10:AD11"/>
    <mergeCell ref="AC9:AD9"/>
    <mergeCell ref="AE9:AF9"/>
    <mergeCell ref="AQ10:AR11"/>
    <mergeCell ref="AS10:AY14"/>
    <mergeCell ref="AZ10:BW14"/>
    <mergeCell ref="B18:AH20"/>
    <mergeCell ref="BT24:BU24"/>
    <mergeCell ref="BV24:BW24"/>
    <mergeCell ref="B12:I14"/>
    <mergeCell ref="J12:R14"/>
    <mergeCell ref="S12:AR14"/>
    <mergeCell ref="AE10:AF11"/>
    <mergeCell ref="AG10:AH11"/>
    <mergeCell ref="AI10:AJ11"/>
    <mergeCell ref="AK10:AL11"/>
    <mergeCell ref="B25:AH28"/>
    <mergeCell ref="BB25:BC26"/>
    <mergeCell ref="BD25:BE26"/>
    <mergeCell ref="BF25:BG26"/>
    <mergeCell ref="AJ16:BR17"/>
    <mergeCell ref="BN25:BO26"/>
    <mergeCell ref="BP25:BQ26"/>
    <mergeCell ref="BR25:BS26"/>
    <mergeCell ref="BH25:BI26"/>
    <mergeCell ref="BJ25:BK26"/>
    <mergeCell ref="BL25:BM26"/>
    <mergeCell ref="BL24:BM24"/>
    <mergeCell ref="BN24:BO24"/>
    <mergeCell ref="BP24:BQ24"/>
    <mergeCell ref="BR24:BS24"/>
    <mergeCell ref="B16:AH17"/>
    <mergeCell ref="G1:CI3"/>
    <mergeCell ref="CR2:CX3"/>
    <mergeCell ref="B4:I6"/>
    <mergeCell ref="J4:R7"/>
    <mergeCell ref="S4:AR7"/>
    <mergeCell ref="AS4:AY9"/>
    <mergeCell ref="AZ4:BW5"/>
    <mergeCell ref="CR4:CX5"/>
    <mergeCell ref="AZ6:BU9"/>
    <mergeCell ref="BV6:BW9"/>
    <mergeCell ref="AG9:AH9"/>
    <mergeCell ref="AI9:AJ9"/>
    <mergeCell ref="AK9:AL9"/>
    <mergeCell ref="AM9:AN9"/>
    <mergeCell ref="AO9:AP9"/>
    <mergeCell ref="AQ9:AR9"/>
    <mergeCell ref="B7:I11"/>
    <mergeCell ref="J8:R11"/>
    <mergeCell ref="S8:AR8"/>
    <mergeCell ref="S9:T9"/>
    <mergeCell ref="U9:V9"/>
    <mergeCell ref="AM10:AN11"/>
    <mergeCell ref="AO10:AP11"/>
    <mergeCell ref="S10:T11"/>
  </mergeCells>
  <phoneticPr fontId="17"/>
  <pageMargins left="0.31496062992125984" right="0.35433070866141736" top="0.59055118110236227" bottom="0.47244094488188981" header="0.35433070866141736" footer="0.27559055118110237"/>
  <pageSetup paperSize="9" scale="72" fitToWidth="0" fitToHeight="0" pageOrder="overThenDown" orientation="landscape"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print="0" autoLine="0" autoPict="0">
                <anchor moveWithCells="1">
                  <from>
                    <xdr:col>77</xdr:col>
                    <xdr:colOff>6350</xdr:colOff>
                    <xdr:row>23</xdr:row>
                    <xdr:rowOff>0</xdr:rowOff>
                  </from>
                  <to>
                    <xdr:col>80</xdr:col>
                    <xdr:colOff>69850</xdr:colOff>
                    <xdr:row>26</xdr:row>
                    <xdr:rowOff>0</xdr:rowOff>
                  </to>
                </anchor>
              </controlPr>
            </control>
          </mc:Choice>
        </mc:AlternateContent>
        <mc:AlternateContent xmlns:mc="http://schemas.openxmlformats.org/markup-compatibility/2006">
          <mc:Choice Requires="x14">
            <control shapeId="6146" r:id="rId5" name="Drop Down 2">
              <controlPr defaultSize="0" print="0" autoLine="0" autoPict="0">
                <anchor moveWithCells="1">
                  <from>
                    <xdr:col>66</xdr:col>
                    <xdr:colOff>6350</xdr:colOff>
                    <xdr:row>75</xdr:row>
                    <xdr:rowOff>6350</xdr:rowOff>
                  </from>
                  <to>
                    <xdr:col>70</xdr:col>
                    <xdr:colOff>0</xdr:colOff>
                    <xdr:row>77</xdr:row>
                    <xdr:rowOff>101600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72</xdr:col>
                    <xdr:colOff>50800</xdr:colOff>
                    <xdr:row>34</xdr:row>
                    <xdr:rowOff>38100</xdr:rowOff>
                  </from>
                  <to>
                    <xdr:col>87</xdr:col>
                    <xdr:colOff>82550</xdr:colOff>
                    <xdr:row>39</xdr:row>
                    <xdr:rowOff>95250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72</xdr:col>
                    <xdr:colOff>57150</xdr:colOff>
                    <xdr:row>39</xdr:row>
                    <xdr:rowOff>38100</xdr:rowOff>
                  </from>
                  <to>
                    <xdr:col>88</xdr:col>
                    <xdr:colOff>0</xdr:colOff>
                    <xdr:row>41</xdr:row>
                    <xdr:rowOff>82550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72</xdr:col>
                    <xdr:colOff>57150</xdr:colOff>
                    <xdr:row>42</xdr:row>
                    <xdr:rowOff>50800</xdr:rowOff>
                  </from>
                  <to>
                    <xdr:col>88</xdr:col>
                    <xdr:colOff>0</xdr:colOff>
                    <xdr:row>44</xdr:row>
                    <xdr:rowOff>95250</xdr:rowOff>
                  </to>
                </anchor>
              </controlPr>
            </control>
          </mc:Choice>
        </mc:AlternateContent>
        <mc:AlternateContent xmlns:mc="http://schemas.openxmlformats.org/markup-compatibility/2006">
          <mc:Choice Requires="x14">
            <control shapeId="6150" r:id="rId9" name="Check Box 6">
              <controlPr defaultSize="0" autoFill="0" autoLine="0" autoPict="0" altText="95万円超133万円以下">
                <anchor moveWithCells="1">
                  <from>
                    <xdr:col>72</xdr:col>
                    <xdr:colOff>57150</xdr:colOff>
                    <xdr:row>45</xdr:row>
                    <xdr:rowOff>63500</xdr:rowOff>
                  </from>
                  <to>
                    <xdr:col>88</xdr:col>
                    <xdr:colOff>0</xdr:colOff>
                    <xdr:row>48</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19050</xdr:colOff>
                    <xdr:row>55</xdr:row>
                    <xdr:rowOff>12700</xdr:rowOff>
                  </from>
                  <to>
                    <xdr:col>18</xdr:col>
                    <xdr:colOff>88900</xdr:colOff>
                    <xdr:row>56</xdr:row>
                    <xdr:rowOff>101600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19050</xdr:colOff>
                    <xdr:row>57</xdr:row>
                    <xdr:rowOff>6350</xdr:rowOff>
                  </from>
                  <to>
                    <xdr:col>18</xdr:col>
                    <xdr:colOff>88900</xdr:colOff>
                    <xdr:row>58</xdr:row>
                    <xdr:rowOff>69850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19050</xdr:colOff>
                    <xdr:row>59</xdr:row>
                    <xdr:rowOff>6350</xdr:rowOff>
                  </from>
                  <to>
                    <xdr:col>18</xdr:col>
                    <xdr:colOff>88900</xdr:colOff>
                    <xdr:row>60</xdr:row>
                    <xdr:rowOff>88900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12700</xdr:colOff>
                    <xdr:row>61</xdr:row>
                    <xdr:rowOff>6350</xdr:rowOff>
                  </from>
                  <to>
                    <xdr:col>18</xdr:col>
                    <xdr:colOff>82550</xdr:colOff>
                    <xdr:row>62</xdr:row>
                    <xdr:rowOff>88900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19050</xdr:colOff>
                    <xdr:row>63</xdr:row>
                    <xdr:rowOff>6350</xdr:rowOff>
                  </from>
                  <to>
                    <xdr:col>18</xdr:col>
                    <xdr:colOff>88900</xdr:colOff>
                    <xdr:row>64</xdr:row>
                    <xdr:rowOff>88900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19050</xdr:colOff>
                    <xdr:row>65</xdr:row>
                    <xdr:rowOff>6350</xdr:rowOff>
                  </from>
                  <to>
                    <xdr:col>18</xdr:col>
                    <xdr:colOff>88900</xdr:colOff>
                    <xdr:row>66</xdr:row>
                    <xdr:rowOff>88900</xdr:rowOff>
                  </to>
                </anchor>
              </controlPr>
            </control>
          </mc:Choice>
        </mc:AlternateContent>
        <mc:AlternateContent xmlns:mc="http://schemas.openxmlformats.org/markup-compatibility/2006">
          <mc:Choice Requires="x14">
            <control shapeId="6157" r:id="rId16" name="Check Box 13">
              <controlPr defaultSize="0" autoFill="0" autoLine="0" autoPict="0" altText="95万円超133万円以下">
                <anchor moveWithCells="1">
                  <from>
                    <xdr:col>3</xdr:col>
                    <xdr:colOff>38100</xdr:colOff>
                    <xdr:row>73</xdr:row>
                    <xdr:rowOff>31750</xdr:rowOff>
                  </from>
                  <to>
                    <xdr:col>18</xdr:col>
                    <xdr:colOff>101600</xdr:colOff>
                    <xdr:row>75</xdr:row>
                    <xdr:rowOff>76200</xdr:rowOff>
                  </to>
                </anchor>
              </controlPr>
            </control>
          </mc:Choice>
        </mc:AlternateContent>
        <mc:AlternateContent xmlns:mc="http://schemas.openxmlformats.org/markup-compatibility/2006">
          <mc:Choice Requires="x14">
            <control shapeId="6158" r:id="rId17" name="Check Box 14">
              <controlPr defaultSize="0" autoFill="0" autoLine="0" autoPict="0" altText="95万円超133万円以下">
                <anchor moveWithCells="1">
                  <from>
                    <xdr:col>3</xdr:col>
                    <xdr:colOff>38100</xdr:colOff>
                    <xdr:row>76</xdr:row>
                    <xdr:rowOff>31750</xdr:rowOff>
                  </from>
                  <to>
                    <xdr:col>18</xdr:col>
                    <xdr:colOff>101600</xdr:colOff>
                    <xdr:row>78</xdr:row>
                    <xdr:rowOff>76200</xdr:rowOff>
                  </to>
                </anchor>
              </controlPr>
            </control>
          </mc:Choice>
        </mc:AlternateContent>
        <mc:AlternateContent xmlns:mc="http://schemas.openxmlformats.org/markup-compatibility/2006">
          <mc:Choice Requires="x14">
            <control shapeId="6159" r:id="rId18" name="Check Box 15">
              <controlPr defaultSize="0" autoFill="0" autoLine="0" autoPict="0" altText="95万円超133万円以下">
                <anchor moveWithCells="1">
                  <from>
                    <xdr:col>3</xdr:col>
                    <xdr:colOff>50800</xdr:colOff>
                    <xdr:row>79</xdr:row>
                    <xdr:rowOff>31750</xdr:rowOff>
                  </from>
                  <to>
                    <xdr:col>18</xdr:col>
                    <xdr:colOff>107950</xdr:colOff>
                    <xdr:row>81</xdr:row>
                    <xdr:rowOff>76200</xdr:rowOff>
                  </to>
                </anchor>
              </controlPr>
            </control>
          </mc:Choice>
        </mc:AlternateContent>
        <mc:AlternateContent xmlns:mc="http://schemas.openxmlformats.org/markup-compatibility/2006">
          <mc:Choice Requires="x14">
            <control shapeId="6160" r:id="rId19" name="Check Box 16">
              <controlPr defaultSize="0" autoFill="0" autoLine="0" autoPict="0" altText="95万円超133万円以下">
                <anchor moveWithCells="1">
                  <from>
                    <xdr:col>3</xdr:col>
                    <xdr:colOff>38100</xdr:colOff>
                    <xdr:row>82</xdr:row>
                    <xdr:rowOff>6350</xdr:rowOff>
                  </from>
                  <to>
                    <xdr:col>18</xdr:col>
                    <xdr:colOff>101600</xdr:colOff>
                    <xdr:row>84</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02DF-4BB6-4F7A-BBBC-D508D0FDF9C9}">
  <sheetPr codeName="Sheet7"/>
  <dimension ref="A1:CH110"/>
  <sheetViews>
    <sheetView zoomScale="77" zoomScaleNormal="77" workbookViewId="0"/>
  </sheetViews>
  <sheetFormatPr defaultRowHeight="13"/>
  <cols>
    <col min="1" max="79" width="2.1640625" style="266" customWidth="1"/>
    <col min="80" max="86" width="9.75" style="266" customWidth="1"/>
    <col min="87" max="16384" width="8.6640625" style="265"/>
  </cols>
  <sheetData>
    <row r="1" spans="2:79" s="265" customFormat="1" ht="8.75" customHeight="1">
      <c r="B1" s="266"/>
      <c r="C1" s="266"/>
      <c r="D1" s="266"/>
      <c r="E1" s="266"/>
      <c r="F1" s="266"/>
      <c r="G1" s="266"/>
      <c r="H1" s="266"/>
      <c r="I1" s="266"/>
      <c r="J1" s="1490" t="s">
        <v>707</v>
      </c>
      <c r="K1" s="1490"/>
      <c r="L1" s="1490"/>
      <c r="M1" s="1490"/>
      <c r="N1" s="1490"/>
      <c r="O1" s="1490"/>
      <c r="P1" s="1490"/>
      <c r="Q1" s="1490"/>
      <c r="R1" s="1490"/>
      <c r="S1" s="1490"/>
      <c r="T1" s="1490"/>
      <c r="U1" s="1490"/>
      <c r="V1" s="1490"/>
      <c r="W1" s="1490"/>
      <c r="X1" s="1490"/>
      <c r="Y1" s="1490"/>
      <c r="Z1" s="1490"/>
      <c r="AA1" s="1490"/>
      <c r="AB1" s="1490"/>
      <c r="AC1" s="1490"/>
      <c r="AD1" s="1490"/>
      <c r="AE1" s="1490"/>
      <c r="AF1" s="1490"/>
      <c r="AG1" s="1490"/>
      <c r="AH1" s="1490"/>
      <c r="AI1" s="1490"/>
      <c r="AJ1" s="1490"/>
      <c r="AK1" s="1490"/>
      <c r="AL1" s="1490"/>
      <c r="AM1" s="1490"/>
      <c r="AN1" s="1490"/>
      <c r="AO1" s="1490"/>
      <c r="AP1" s="1490"/>
      <c r="AQ1" s="1490"/>
      <c r="AR1" s="1490"/>
      <c r="AS1" s="1490"/>
      <c r="AT1" s="1490"/>
      <c r="AU1" s="1490"/>
      <c r="AV1" s="1490"/>
      <c r="AW1" s="1490"/>
      <c r="AX1" s="1490"/>
      <c r="AY1" s="1490"/>
      <c r="AZ1" s="1490"/>
      <c r="BA1" s="1490"/>
      <c r="BB1" s="1490"/>
      <c r="BC1" s="1490"/>
      <c r="BD1" s="1490"/>
      <c r="BE1" s="1490"/>
      <c r="BF1" s="1490"/>
      <c r="BG1" s="1490"/>
      <c r="BH1" s="266"/>
      <c r="BI1" s="266"/>
      <c r="BJ1" s="266"/>
      <c r="BK1" s="266"/>
      <c r="BL1" s="266"/>
      <c r="BM1" s="266"/>
      <c r="BN1" s="266"/>
      <c r="BO1" s="266"/>
      <c r="BP1" s="266"/>
      <c r="BQ1" s="266"/>
      <c r="BR1" s="266"/>
      <c r="BS1" s="266"/>
      <c r="BT1" s="266"/>
      <c r="BU1" s="266"/>
      <c r="BV1" s="266"/>
    </row>
    <row r="2" spans="2:79" s="265" customFormat="1" ht="8.75" customHeight="1">
      <c r="B2" s="266"/>
      <c r="C2" s="266"/>
      <c r="D2" s="266"/>
      <c r="E2" s="266"/>
      <c r="F2" s="266"/>
      <c r="G2" s="266"/>
      <c r="H2" s="266"/>
      <c r="I2" s="266"/>
      <c r="J2" s="1490"/>
      <c r="K2" s="1490"/>
      <c r="L2" s="1490"/>
      <c r="M2" s="1490"/>
      <c r="N2" s="1490"/>
      <c r="O2" s="1490"/>
      <c r="P2" s="1490"/>
      <c r="Q2" s="1490"/>
      <c r="R2" s="1490"/>
      <c r="S2" s="1490"/>
      <c r="T2" s="1490"/>
      <c r="U2" s="1490"/>
      <c r="V2" s="1490"/>
      <c r="W2" s="1490"/>
      <c r="X2" s="1490"/>
      <c r="Y2" s="1490"/>
      <c r="Z2" s="1490"/>
      <c r="AA2" s="1490"/>
      <c r="AB2" s="1490"/>
      <c r="AC2" s="1490"/>
      <c r="AD2" s="1490"/>
      <c r="AE2" s="1490"/>
      <c r="AF2" s="1490"/>
      <c r="AG2" s="1490"/>
      <c r="AH2" s="1490"/>
      <c r="AI2" s="1490"/>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266"/>
      <c r="BI2" s="266"/>
      <c r="BJ2" s="266"/>
      <c r="BK2" s="266"/>
      <c r="BL2" s="266"/>
      <c r="BM2" s="266"/>
      <c r="BN2" s="266"/>
      <c r="BO2" s="266"/>
      <c r="BP2" s="266"/>
      <c r="BQ2" s="266"/>
      <c r="BR2" s="266"/>
      <c r="BS2" s="266"/>
      <c r="BT2" s="266"/>
      <c r="BU2" s="266"/>
      <c r="BV2" s="266"/>
    </row>
    <row r="3" spans="2:79" s="265" customFormat="1" ht="8.75" customHeight="1" thickBot="1">
      <c r="B3" s="266"/>
      <c r="C3" s="266"/>
      <c r="D3" s="266"/>
      <c r="E3" s="266"/>
      <c r="F3" s="266"/>
      <c r="G3" s="266"/>
      <c r="H3" s="266"/>
      <c r="I3" s="266"/>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490"/>
      <c r="AI3" s="1490"/>
      <c r="AJ3" s="1490"/>
      <c r="AK3" s="1490"/>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266"/>
      <c r="BI3" s="266"/>
      <c r="BJ3" s="266"/>
      <c r="BK3" s="266"/>
      <c r="BL3" s="266"/>
      <c r="BM3" s="266"/>
      <c r="BN3" s="266"/>
      <c r="BO3" s="266"/>
      <c r="BP3" s="266"/>
      <c r="BQ3" s="266"/>
      <c r="BR3" s="266"/>
      <c r="BS3" s="266"/>
      <c r="BT3" s="266"/>
      <c r="BU3" s="266"/>
      <c r="BV3" s="266"/>
    </row>
    <row r="4" spans="2:79" s="265" customFormat="1" ht="8.75" customHeight="1">
      <c r="B4" s="1491" t="s">
        <v>423</v>
      </c>
      <c r="C4" s="1492"/>
      <c r="D4" s="1492"/>
      <c r="E4" s="1492"/>
      <c r="F4" s="1492"/>
      <c r="G4" s="1492"/>
      <c r="H4" s="1495" t="s">
        <v>570</v>
      </c>
      <c r="I4" s="1492"/>
      <c r="J4" s="1492"/>
      <c r="K4" s="1492"/>
      <c r="L4" s="1492"/>
      <c r="M4" s="1492"/>
      <c r="N4" s="1496"/>
      <c r="O4" s="1496"/>
      <c r="P4" s="1496"/>
      <c r="Q4" s="1496"/>
      <c r="R4" s="1496"/>
      <c r="S4" s="1496"/>
      <c r="T4" s="1496"/>
      <c r="U4" s="1496"/>
      <c r="V4" s="1496"/>
      <c r="W4" s="1496"/>
      <c r="X4" s="1496"/>
      <c r="Y4" s="1496"/>
      <c r="Z4" s="1496"/>
      <c r="AA4" s="1496"/>
      <c r="AB4" s="1496"/>
      <c r="AC4" s="1496"/>
      <c r="AD4" s="1496"/>
      <c r="AE4" s="1496"/>
      <c r="AF4" s="1496"/>
      <c r="AG4" s="1496"/>
      <c r="AH4" s="1496"/>
      <c r="AI4" s="1496"/>
      <c r="AJ4" s="1496"/>
      <c r="AK4" s="1496"/>
      <c r="AL4" s="1496"/>
      <c r="AM4" s="1496"/>
      <c r="AN4" s="1497" t="s">
        <v>349</v>
      </c>
      <c r="AO4" s="1497"/>
      <c r="AP4" s="1497"/>
      <c r="AQ4" s="1497"/>
      <c r="AR4" s="1497"/>
      <c r="AS4" s="1497"/>
      <c r="AT4" s="1496"/>
      <c r="AU4" s="1496"/>
      <c r="AV4" s="1496"/>
      <c r="AW4" s="1496"/>
      <c r="AX4" s="1496"/>
      <c r="AY4" s="1496"/>
      <c r="AZ4" s="1496"/>
      <c r="BA4" s="1496"/>
      <c r="BB4" s="1496"/>
      <c r="BC4" s="1496"/>
      <c r="BD4" s="1496"/>
      <c r="BE4" s="1496"/>
      <c r="BF4" s="1496"/>
      <c r="BG4" s="1496"/>
      <c r="BH4" s="1496"/>
      <c r="BI4" s="1496"/>
      <c r="BJ4" s="1496"/>
      <c r="BK4" s="1496"/>
      <c r="BL4" s="1496"/>
      <c r="BM4" s="1496"/>
      <c r="BN4" s="1496"/>
      <c r="BO4" s="1496"/>
      <c r="BP4" s="1496"/>
      <c r="BQ4" s="1498"/>
      <c r="BR4" s="266"/>
      <c r="BS4" s="266"/>
      <c r="BT4" s="266"/>
      <c r="BU4" s="266"/>
      <c r="BV4" s="266"/>
    </row>
    <row r="5" spans="2:79" s="265" customFormat="1" ht="8.75" customHeight="1">
      <c r="B5" s="1493"/>
      <c r="C5" s="1494"/>
      <c r="D5" s="1494"/>
      <c r="E5" s="1494"/>
      <c r="F5" s="1494"/>
      <c r="G5" s="1494"/>
      <c r="H5" s="1494"/>
      <c r="I5" s="1494"/>
      <c r="J5" s="1494"/>
      <c r="K5" s="1494"/>
      <c r="L5" s="1494"/>
      <c r="M5" s="1494"/>
      <c r="N5" s="1486"/>
      <c r="O5" s="1486"/>
      <c r="P5" s="1486"/>
      <c r="Q5" s="1486"/>
      <c r="R5" s="1486"/>
      <c r="S5" s="1486"/>
      <c r="T5" s="1486"/>
      <c r="U5" s="1486"/>
      <c r="V5" s="1486"/>
      <c r="W5" s="1486"/>
      <c r="X5" s="1486"/>
      <c r="Y5" s="1486"/>
      <c r="Z5" s="1486"/>
      <c r="AA5" s="1486"/>
      <c r="AB5" s="1486"/>
      <c r="AC5" s="1486"/>
      <c r="AD5" s="1486"/>
      <c r="AE5" s="1486"/>
      <c r="AF5" s="1486"/>
      <c r="AG5" s="1486"/>
      <c r="AH5" s="1486"/>
      <c r="AI5" s="1486"/>
      <c r="AJ5" s="1486"/>
      <c r="AK5" s="1486"/>
      <c r="AL5" s="1486"/>
      <c r="AM5" s="1486"/>
      <c r="AN5" s="1484"/>
      <c r="AO5" s="1484"/>
      <c r="AP5" s="1484"/>
      <c r="AQ5" s="1484"/>
      <c r="AR5" s="1484"/>
      <c r="AS5" s="1484"/>
      <c r="AT5" s="1486"/>
      <c r="AU5" s="1486"/>
      <c r="AV5" s="1486"/>
      <c r="AW5" s="1486"/>
      <c r="AX5" s="1486"/>
      <c r="AY5" s="1486"/>
      <c r="AZ5" s="1486"/>
      <c r="BA5" s="1486"/>
      <c r="BB5" s="1486"/>
      <c r="BC5" s="1486"/>
      <c r="BD5" s="1486"/>
      <c r="BE5" s="1486"/>
      <c r="BF5" s="1486"/>
      <c r="BG5" s="1486"/>
      <c r="BH5" s="1486"/>
      <c r="BI5" s="1486"/>
      <c r="BJ5" s="1486"/>
      <c r="BK5" s="1486"/>
      <c r="BL5" s="1486"/>
      <c r="BM5" s="1486"/>
      <c r="BN5" s="1486"/>
      <c r="BO5" s="1486"/>
      <c r="BP5" s="1486"/>
      <c r="BQ5" s="1487"/>
      <c r="BR5" s="266"/>
      <c r="BS5" s="266"/>
      <c r="BT5" s="266"/>
      <c r="BU5" s="266"/>
      <c r="BV5" s="266"/>
    </row>
    <row r="6" spans="2:79" s="265" customFormat="1" ht="8.75" customHeight="1">
      <c r="B6" s="1493"/>
      <c r="C6" s="1494"/>
      <c r="D6" s="1494"/>
      <c r="E6" s="1494"/>
      <c r="F6" s="1494"/>
      <c r="G6" s="1494"/>
      <c r="H6" s="1494"/>
      <c r="I6" s="1494"/>
      <c r="J6" s="1494"/>
      <c r="K6" s="1494"/>
      <c r="L6" s="1494"/>
      <c r="M6" s="1494"/>
      <c r="N6" s="1486"/>
      <c r="O6" s="1486"/>
      <c r="P6" s="1486"/>
      <c r="Q6" s="1486"/>
      <c r="R6" s="1486"/>
      <c r="S6" s="1486"/>
      <c r="T6" s="1486"/>
      <c r="U6" s="1486"/>
      <c r="V6" s="1486"/>
      <c r="W6" s="1486"/>
      <c r="X6" s="1486"/>
      <c r="Y6" s="1486"/>
      <c r="Z6" s="1486"/>
      <c r="AA6" s="1486"/>
      <c r="AB6" s="1486"/>
      <c r="AC6" s="1486"/>
      <c r="AD6" s="1486"/>
      <c r="AE6" s="1486"/>
      <c r="AF6" s="1486"/>
      <c r="AG6" s="1486"/>
      <c r="AH6" s="1486"/>
      <c r="AI6" s="1486"/>
      <c r="AJ6" s="1486"/>
      <c r="AK6" s="1486"/>
      <c r="AL6" s="1486"/>
      <c r="AM6" s="1486"/>
      <c r="AN6" s="1484"/>
      <c r="AO6" s="1484"/>
      <c r="AP6" s="1484"/>
      <c r="AQ6" s="1484"/>
      <c r="AR6" s="1484"/>
      <c r="AS6" s="1484"/>
      <c r="AT6" s="1499"/>
      <c r="AU6" s="1500"/>
      <c r="AV6" s="1500"/>
      <c r="AW6" s="1500"/>
      <c r="AX6" s="1500"/>
      <c r="AY6" s="1500"/>
      <c r="AZ6" s="1500"/>
      <c r="BA6" s="1500"/>
      <c r="BB6" s="1500"/>
      <c r="BC6" s="1500"/>
      <c r="BD6" s="1500"/>
      <c r="BE6" s="1500"/>
      <c r="BF6" s="1500"/>
      <c r="BG6" s="1500"/>
      <c r="BH6" s="1500"/>
      <c r="BI6" s="1500"/>
      <c r="BJ6" s="1500"/>
      <c r="BK6" s="1500"/>
      <c r="BL6" s="1500"/>
      <c r="BM6" s="1500"/>
      <c r="BN6" s="1500"/>
      <c r="BO6" s="1501"/>
      <c r="BP6" s="1501"/>
      <c r="BQ6" s="1502"/>
      <c r="BR6" s="266"/>
      <c r="BS6" s="266"/>
      <c r="BT6" s="266"/>
      <c r="BU6" s="266"/>
      <c r="BV6" s="266"/>
    </row>
    <row r="7" spans="2:79" s="265" customFormat="1" ht="8.75" customHeight="1">
      <c r="B7" s="1503"/>
      <c r="C7" s="1504"/>
      <c r="D7" s="1504"/>
      <c r="E7" s="1504"/>
      <c r="F7" s="1504"/>
      <c r="G7" s="1504"/>
      <c r="H7" s="1494"/>
      <c r="I7" s="1494"/>
      <c r="J7" s="1494"/>
      <c r="K7" s="1494"/>
      <c r="L7" s="1494"/>
      <c r="M7" s="1494"/>
      <c r="N7" s="1486"/>
      <c r="O7" s="1486"/>
      <c r="P7" s="1486"/>
      <c r="Q7" s="1486"/>
      <c r="R7" s="1486"/>
      <c r="S7" s="1486"/>
      <c r="T7" s="1486"/>
      <c r="U7" s="1486"/>
      <c r="V7" s="1486"/>
      <c r="W7" s="1486"/>
      <c r="X7" s="1486"/>
      <c r="Y7" s="1486"/>
      <c r="Z7" s="1486"/>
      <c r="AA7" s="1486"/>
      <c r="AB7" s="1486"/>
      <c r="AC7" s="1486"/>
      <c r="AD7" s="1486"/>
      <c r="AE7" s="1486"/>
      <c r="AF7" s="1486"/>
      <c r="AG7" s="1486"/>
      <c r="AH7" s="1486"/>
      <c r="AI7" s="1486"/>
      <c r="AJ7" s="1486"/>
      <c r="AK7" s="1486"/>
      <c r="AL7" s="1486"/>
      <c r="AM7" s="1486"/>
      <c r="AN7" s="1484"/>
      <c r="AO7" s="1484"/>
      <c r="AP7" s="1484"/>
      <c r="AQ7" s="1484"/>
      <c r="AR7" s="1484"/>
      <c r="AS7" s="1484"/>
      <c r="AT7" s="1499"/>
      <c r="AU7" s="1500"/>
      <c r="AV7" s="1500"/>
      <c r="AW7" s="1500"/>
      <c r="AX7" s="1500"/>
      <c r="AY7" s="1500"/>
      <c r="AZ7" s="1500"/>
      <c r="BA7" s="1500"/>
      <c r="BB7" s="1500"/>
      <c r="BC7" s="1500"/>
      <c r="BD7" s="1500"/>
      <c r="BE7" s="1500"/>
      <c r="BF7" s="1500"/>
      <c r="BG7" s="1500"/>
      <c r="BH7" s="1500"/>
      <c r="BI7" s="1500"/>
      <c r="BJ7" s="1500"/>
      <c r="BK7" s="1500"/>
      <c r="BL7" s="1500"/>
      <c r="BM7" s="1500"/>
      <c r="BN7" s="1500"/>
      <c r="BO7" s="1501"/>
      <c r="BP7" s="1501"/>
      <c r="BQ7" s="1502"/>
      <c r="BR7" s="266"/>
      <c r="BS7" s="266"/>
      <c r="BT7" s="266"/>
      <c r="BU7" s="266"/>
      <c r="BV7" s="266"/>
    </row>
    <row r="8" spans="2:79" s="265" customFormat="1" ht="8.75" customHeight="1">
      <c r="B8" s="1505"/>
      <c r="C8" s="1506"/>
      <c r="D8" s="1506"/>
      <c r="E8" s="1506"/>
      <c r="F8" s="1506"/>
      <c r="G8" s="1506"/>
      <c r="H8" s="1507" t="s">
        <v>426</v>
      </c>
      <c r="I8" s="1507"/>
      <c r="J8" s="1507"/>
      <c r="K8" s="1507"/>
      <c r="L8" s="1507"/>
      <c r="M8" s="1507"/>
      <c r="N8" s="1508" t="s">
        <v>571</v>
      </c>
      <c r="O8" s="1508"/>
      <c r="P8" s="1508"/>
      <c r="Q8" s="1508"/>
      <c r="R8" s="1508"/>
      <c r="S8" s="1508"/>
      <c r="T8" s="1508"/>
      <c r="U8" s="1508"/>
      <c r="V8" s="1508"/>
      <c r="W8" s="1508"/>
      <c r="X8" s="1508"/>
      <c r="Y8" s="1508"/>
      <c r="Z8" s="1508"/>
      <c r="AA8" s="1508"/>
      <c r="AB8" s="1508"/>
      <c r="AC8" s="1508"/>
      <c r="AD8" s="1508"/>
      <c r="AE8" s="1508"/>
      <c r="AF8" s="1508"/>
      <c r="AG8" s="1508"/>
      <c r="AH8" s="1508"/>
      <c r="AI8" s="1508"/>
      <c r="AJ8" s="1508"/>
      <c r="AK8" s="1508"/>
      <c r="AL8" s="1508"/>
      <c r="AM8" s="1508"/>
      <c r="AN8" s="1484"/>
      <c r="AO8" s="1484"/>
      <c r="AP8" s="1484"/>
      <c r="AQ8" s="1484"/>
      <c r="AR8" s="1484"/>
      <c r="AS8" s="1484"/>
      <c r="AT8" s="1499"/>
      <c r="AU8" s="1500"/>
      <c r="AV8" s="1500"/>
      <c r="AW8" s="1500"/>
      <c r="AX8" s="1500"/>
      <c r="AY8" s="1500"/>
      <c r="AZ8" s="1500"/>
      <c r="BA8" s="1500"/>
      <c r="BB8" s="1500"/>
      <c r="BC8" s="1500"/>
      <c r="BD8" s="1500"/>
      <c r="BE8" s="1500"/>
      <c r="BF8" s="1500"/>
      <c r="BG8" s="1500"/>
      <c r="BH8" s="1500"/>
      <c r="BI8" s="1500"/>
      <c r="BJ8" s="1500"/>
      <c r="BK8" s="1500"/>
      <c r="BL8" s="1500"/>
      <c r="BM8" s="1500"/>
      <c r="BN8" s="1500"/>
      <c r="BO8" s="1501"/>
      <c r="BP8" s="1501"/>
      <c r="BQ8" s="1502"/>
      <c r="BR8" s="266"/>
      <c r="BS8" s="266"/>
      <c r="BT8" s="266"/>
      <c r="BU8" s="266"/>
      <c r="BV8" s="266"/>
    </row>
    <row r="9" spans="2:79" s="265" customFormat="1" ht="8.75" customHeight="1">
      <c r="B9" s="1505"/>
      <c r="C9" s="1506"/>
      <c r="D9" s="1506"/>
      <c r="E9" s="1506"/>
      <c r="F9" s="1506"/>
      <c r="G9" s="1506"/>
      <c r="H9" s="1507"/>
      <c r="I9" s="1507"/>
      <c r="J9" s="1507"/>
      <c r="K9" s="1507"/>
      <c r="L9" s="1507"/>
      <c r="M9" s="1507"/>
      <c r="N9" s="1509"/>
      <c r="O9" s="1509"/>
      <c r="P9" s="1510"/>
      <c r="Q9" s="1511"/>
      <c r="R9" s="1511"/>
      <c r="S9" s="1511"/>
      <c r="T9" s="1511"/>
      <c r="U9" s="1511"/>
      <c r="V9" s="1512"/>
      <c r="W9" s="1513"/>
      <c r="X9" s="1513"/>
      <c r="Y9" s="1514"/>
      <c r="Z9" s="1511"/>
      <c r="AA9" s="1511"/>
      <c r="AB9" s="1511"/>
      <c r="AC9" s="1511"/>
      <c r="AD9" s="1512"/>
      <c r="AE9" s="1513"/>
      <c r="AF9" s="1513"/>
      <c r="AG9" s="1514"/>
      <c r="AH9" s="1511"/>
      <c r="AI9" s="1511"/>
      <c r="AJ9" s="1511"/>
      <c r="AK9" s="1511"/>
      <c r="AL9" s="1511"/>
      <c r="AM9" s="1527"/>
      <c r="AN9" s="1484"/>
      <c r="AO9" s="1484"/>
      <c r="AP9" s="1484"/>
      <c r="AQ9" s="1484"/>
      <c r="AR9" s="1484"/>
      <c r="AS9" s="1484"/>
      <c r="AT9" s="1499"/>
      <c r="AU9" s="1500"/>
      <c r="AV9" s="1500"/>
      <c r="AW9" s="1500"/>
      <c r="AX9" s="1500"/>
      <c r="AY9" s="1500"/>
      <c r="AZ9" s="1500"/>
      <c r="BA9" s="1500"/>
      <c r="BB9" s="1500"/>
      <c r="BC9" s="1500"/>
      <c r="BD9" s="1500"/>
      <c r="BE9" s="1500"/>
      <c r="BF9" s="1500"/>
      <c r="BG9" s="1500"/>
      <c r="BH9" s="1500"/>
      <c r="BI9" s="1500"/>
      <c r="BJ9" s="1500"/>
      <c r="BK9" s="1500"/>
      <c r="BL9" s="1500"/>
      <c r="BM9" s="1500"/>
      <c r="BN9" s="1500"/>
      <c r="BO9" s="1501"/>
      <c r="BP9" s="1501"/>
      <c r="BQ9" s="1502"/>
      <c r="BR9" s="266"/>
      <c r="BS9" s="266"/>
      <c r="BT9" s="266"/>
      <c r="BU9" s="266"/>
      <c r="BV9" s="266"/>
    </row>
    <row r="10" spans="2:79" s="265" customFormat="1" ht="8.75" customHeight="1">
      <c r="B10" s="1505"/>
      <c r="C10" s="1506"/>
      <c r="D10" s="1506"/>
      <c r="E10" s="1506"/>
      <c r="F10" s="1506"/>
      <c r="G10" s="1506"/>
      <c r="H10" s="1507"/>
      <c r="I10" s="1507"/>
      <c r="J10" s="1507"/>
      <c r="K10" s="1507"/>
      <c r="L10" s="1507"/>
      <c r="M10" s="1507"/>
      <c r="N10" s="1509"/>
      <c r="O10" s="1509"/>
      <c r="P10" s="1524"/>
      <c r="Q10" s="1520"/>
      <c r="R10" s="1520"/>
      <c r="S10" s="1520"/>
      <c r="T10" s="1520"/>
      <c r="U10" s="1520"/>
      <c r="V10" s="1520"/>
      <c r="W10" s="1522"/>
      <c r="X10" s="1524"/>
      <c r="Y10" s="1520"/>
      <c r="Z10" s="1520"/>
      <c r="AA10" s="1520"/>
      <c r="AB10" s="1520"/>
      <c r="AC10" s="1520"/>
      <c r="AD10" s="1520"/>
      <c r="AE10" s="1522"/>
      <c r="AF10" s="1524"/>
      <c r="AG10" s="1520"/>
      <c r="AH10" s="1520"/>
      <c r="AI10" s="1520"/>
      <c r="AJ10" s="1520"/>
      <c r="AK10" s="1520"/>
      <c r="AL10" s="1520"/>
      <c r="AM10" s="1522"/>
      <c r="AN10" s="1484" t="s">
        <v>572</v>
      </c>
      <c r="AO10" s="1484"/>
      <c r="AP10" s="1484"/>
      <c r="AQ10" s="1484"/>
      <c r="AR10" s="1484"/>
      <c r="AS10" s="1484"/>
      <c r="AT10" s="1486"/>
      <c r="AU10" s="1486"/>
      <c r="AV10" s="1486"/>
      <c r="AW10" s="1486"/>
      <c r="AX10" s="1486"/>
      <c r="AY10" s="1486"/>
      <c r="AZ10" s="1486"/>
      <c r="BA10" s="1486"/>
      <c r="BB10" s="1486"/>
      <c r="BC10" s="1486"/>
      <c r="BD10" s="1486"/>
      <c r="BE10" s="1486"/>
      <c r="BF10" s="1486"/>
      <c r="BG10" s="1486"/>
      <c r="BH10" s="1486"/>
      <c r="BI10" s="1486"/>
      <c r="BJ10" s="1486"/>
      <c r="BK10" s="1486"/>
      <c r="BL10" s="1486"/>
      <c r="BM10" s="1486"/>
      <c r="BN10" s="1486"/>
      <c r="BO10" s="1486"/>
      <c r="BP10" s="1486"/>
      <c r="BQ10" s="1487"/>
      <c r="BR10" s="266"/>
      <c r="BS10" s="266"/>
      <c r="BT10" s="266"/>
      <c r="BU10" s="266"/>
      <c r="BV10" s="266"/>
    </row>
    <row r="11" spans="2:79" s="265" customFormat="1" ht="8.75" customHeight="1">
      <c r="B11" s="1505"/>
      <c r="C11" s="1506"/>
      <c r="D11" s="1506"/>
      <c r="E11" s="1506"/>
      <c r="F11" s="1506"/>
      <c r="G11" s="1506"/>
      <c r="H11" s="1507"/>
      <c r="I11" s="1507"/>
      <c r="J11" s="1507"/>
      <c r="K11" s="1507"/>
      <c r="L11" s="1507"/>
      <c r="M11" s="1507"/>
      <c r="N11" s="1526"/>
      <c r="O11" s="1526"/>
      <c r="P11" s="1525"/>
      <c r="Q11" s="1521"/>
      <c r="R11" s="1521"/>
      <c r="S11" s="1521"/>
      <c r="T11" s="1521"/>
      <c r="U11" s="1521"/>
      <c r="V11" s="1521"/>
      <c r="W11" s="1523"/>
      <c r="X11" s="1525"/>
      <c r="Y11" s="1521"/>
      <c r="Z11" s="1521"/>
      <c r="AA11" s="1521"/>
      <c r="AB11" s="1521"/>
      <c r="AC11" s="1521"/>
      <c r="AD11" s="1521"/>
      <c r="AE11" s="1523"/>
      <c r="AF11" s="1525"/>
      <c r="AG11" s="1521"/>
      <c r="AH11" s="1521"/>
      <c r="AI11" s="1521"/>
      <c r="AJ11" s="1521"/>
      <c r="AK11" s="1521"/>
      <c r="AL11" s="1521"/>
      <c r="AM11" s="1523"/>
      <c r="AN11" s="1484"/>
      <c r="AO11" s="1484"/>
      <c r="AP11" s="1484"/>
      <c r="AQ11" s="1484"/>
      <c r="AR11" s="1484"/>
      <c r="AS11" s="1484"/>
      <c r="AT11" s="1486"/>
      <c r="AU11" s="1486"/>
      <c r="AV11" s="1486"/>
      <c r="AW11" s="1486"/>
      <c r="AX11" s="1486"/>
      <c r="AY11" s="1486"/>
      <c r="AZ11" s="1486"/>
      <c r="BA11" s="1486"/>
      <c r="BB11" s="1486"/>
      <c r="BC11" s="1486"/>
      <c r="BD11" s="1486"/>
      <c r="BE11" s="1486"/>
      <c r="BF11" s="1486"/>
      <c r="BG11" s="1486"/>
      <c r="BH11" s="1486"/>
      <c r="BI11" s="1486"/>
      <c r="BJ11" s="1486"/>
      <c r="BK11" s="1486"/>
      <c r="BL11" s="1486"/>
      <c r="BM11" s="1486"/>
      <c r="BN11" s="1486"/>
      <c r="BO11" s="1486"/>
      <c r="BP11" s="1486"/>
      <c r="BQ11" s="1487"/>
      <c r="BR11" s="266"/>
      <c r="BS11" s="266"/>
      <c r="BT11" s="266"/>
      <c r="BU11" s="266"/>
      <c r="BV11" s="266"/>
      <c r="BX11" s="266"/>
    </row>
    <row r="12" spans="2:79" s="265" customFormat="1" ht="8.75" customHeight="1">
      <c r="B12" s="1515" t="s">
        <v>428</v>
      </c>
      <c r="C12" s="1516"/>
      <c r="D12" s="1516"/>
      <c r="E12" s="1516"/>
      <c r="F12" s="1516"/>
      <c r="G12" s="1516"/>
      <c r="H12" s="1507" t="s">
        <v>573</v>
      </c>
      <c r="I12" s="1507"/>
      <c r="J12" s="1507"/>
      <c r="K12" s="1507"/>
      <c r="L12" s="1507"/>
      <c r="M12" s="1507"/>
      <c r="N12" s="1486"/>
      <c r="O12" s="1486"/>
      <c r="P12" s="1486"/>
      <c r="Q12" s="1486"/>
      <c r="R12" s="1486"/>
      <c r="S12" s="1486"/>
      <c r="T12" s="1486"/>
      <c r="U12" s="1486"/>
      <c r="V12" s="1486"/>
      <c r="W12" s="1486"/>
      <c r="X12" s="1486"/>
      <c r="Y12" s="1486"/>
      <c r="Z12" s="1486"/>
      <c r="AA12" s="1486"/>
      <c r="AB12" s="1486"/>
      <c r="AC12" s="1486"/>
      <c r="AD12" s="1486"/>
      <c r="AE12" s="1486"/>
      <c r="AF12" s="1486"/>
      <c r="AG12" s="1486"/>
      <c r="AH12" s="1486"/>
      <c r="AI12" s="1486"/>
      <c r="AJ12" s="1486"/>
      <c r="AK12" s="1486"/>
      <c r="AL12" s="1486"/>
      <c r="AM12" s="1486"/>
      <c r="AN12" s="1484"/>
      <c r="AO12" s="1484"/>
      <c r="AP12" s="1484"/>
      <c r="AQ12" s="1484"/>
      <c r="AR12" s="1484"/>
      <c r="AS12" s="1484"/>
      <c r="AT12" s="1486"/>
      <c r="AU12" s="1486"/>
      <c r="AV12" s="1486"/>
      <c r="AW12" s="1486"/>
      <c r="AX12" s="1486"/>
      <c r="AY12" s="1486"/>
      <c r="AZ12" s="1486"/>
      <c r="BA12" s="1486"/>
      <c r="BB12" s="1486"/>
      <c r="BC12" s="1486"/>
      <c r="BD12" s="1486"/>
      <c r="BE12" s="1486"/>
      <c r="BF12" s="1486"/>
      <c r="BG12" s="1486"/>
      <c r="BH12" s="1486"/>
      <c r="BI12" s="1486"/>
      <c r="BJ12" s="1486"/>
      <c r="BK12" s="1486"/>
      <c r="BL12" s="1486"/>
      <c r="BM12" s="1486"/>
      <c r="BN12" s="1486"/>
      <c r="BO12" s="1486"/>
      <c r="BP12" s="1486"/>
      <c r="BQ12" s="1487"/>
      <c r="BR12" s="266"/>
      <c r="BS12" s="266"/>
      <c r="BT12" s="266"/>
      <c r="BU12" s="266"/>
      <c r="BV12" s="266"/>
    </row>
    <row r="13" spans="2:79" s="265" customFormat="1" ht="8.75" customHeight="1">
      <c r="B13" s="1515"/>
      <c r="C13" s="1516"/>
      <c r="D13" s="1516"/>
      <c r="E13" s="1516"/>
      <c r="F13" s="1516"/>
      <c r="G13" s="1516"/>
      <c r="H13" s="1507"/>
      <c r="I13" s="1507"/>
      <c r="J13" s="1507"/>
      <c r="K13" s="1507"/>
      <c r="L13" s="1507"/>
      <c r="M13" s="1507"/>
      <c r="N13" s="1486"/>
      <c r="O13" s="1486"/>
      <c r="P13" s="1486"/>
      <c r="Q13" s="1486"/>
      <c r="R13" s="1486"/>
      <c r="S13" s="1486"/>
      <c r="T13" s="1486"/>
      <c r="U13" s="1486"/>
      <c r="V13" s="1486"/>
      <c r="W13" s="1486"/>
      <c r="X13" s="1486"/>
      <c r="Y13" s="1486"/>
      <c r="Z13" s="1486"/>
      <c r="AA13" s="1486"/>
      <c r="AB13" s="1486"/>
      <c r="AC13" s="1486"/>
      <c r="AD13" s="1486"/>
      <c r="AE13" s="1486"/>
      <c r="AF13" s="1486"/>
      <c r="AG13" s="1486"/>
      <c r="AH13" s="1486"/>
      <c r="AI13" s="1486"/>
      <c r="AJ13" s="1486"/>
      <c r="AK13" s="1486"/>
      <c r="AL13" s="1486"/>
      <c r="AM13" s="1486"/>
      <c r="AN13" s="1484"/>
      <c r="AO13" s="1484"/>
      <c r="AP13" s="1484"/>
      <c r="AQ13" s="1484"/>
      <c r="AR13" s="1484"/>
      <c r="AS13" s="1484"/>
      <c r="AT13" s="1486"/>
      <c r="AU13" s="1486"/>
      <c r="AV13" s="1486"/>
      <c r="AW13" s="1486"/>
      <c r="AX13" s="1486"/>
      <c r="AY13" s="1486"/>
      <c r="AZ13" s="1486"/>
      <c r="BA13" s="1486"/>
      <c r="BB13" s="1486"/>
      <c r="BC13" s="1486"/>
      <c r="BD13" s="1486"/>
      <c r="BE13" s="1486"/>
      <c r="BF13" s="1486"/>
      <c r="BG13" s="1486"/>
      <c r="BH13" s="1486"/>
      <c r="BI13" s="1486"/>
      <c r="BJ13" s="1486"/>
      <c r="BK13" s="1486"/>
      <c r="BL13" s="1486"/>
      <c r="BM13" s="1486"/>
      <c r="BN13" s="1486"/>
      <c r="BO13" s="1486"/>
      <c r="BP13" s="1486"/>
      <c r="BQ13" s="1487"/>
      <c r="BR13" s="266"/>
      <c r="BS13" s="266"/>
      <c r="BT13" s="266"/>
      <c r="BU13" s="266"/>
      <c r="BV13" s="266"/>
    </row>
    <row r="14" spans="2:79" s="265" customFormat="1" ht="8.75" customHeight="1" thickBot="1">
      <c r="B14" s="1517"/>
      <c r="C14" s="1518"/>
      <c r="D14" s="1518"/>
      <c r="E14" s="1518"/>
      <c r="F14" s="1518"/>
      <c r="G14" s="1518"/>
      <c r="H14" s="1519"/>
      <c r="I14" s="1519"/>
      <c r="J14" s="1519"/>
      <c r="K14" s="1519"/>
      <c r="L14" s="1519"/>
      <c r="M14" s="1519"/>
      <c r="N14" s="1488"/>
      <c r="O14" s="1488"/>
      <c r="P14" s="1488"/>
      <c r="Q14" s="1488"/>
      <c r="R14" s="1488"/>
      <c r="S14" s="1488"/>
      <c r="T14" s="1488"/>
      <c r="U14" s="1488"/>
      <c r="V14" s="1488"/>
      <c r="W14" s="1488"/>
      <c r="X14" s="1488"/>
      <c r="Y14" s="1488"/>
      <c r="Z14" s="1488"/>
      <c r="AA14" s="1488"/>
      <c r="AB14" s="1488"/>
      <c r="AC14" s="1488"/>
      <c r="AD14" s="1488"/>
      <c r="AE14" s="1488"/>
      <c r="AF14" s="1488"/>
      <c r="AG14" s="1488"/>
      <c r="AH14" s="1488"/>
      <c r="AI14" s="1488"/>
      <c r="AJ14" s="1488"/>
      <c r="AK14" s="1488"/>
      <c r="AL14" s="1488"/>
      <c r="AM14" s="1488"/>
      <c r="AN14" s="1485"/>
      <c r="AO14" s="1485"/>
      <c r="AP14" s="1485"/>
      <c r="AQ14" s="1485"/>
      <c r="AR14" s="1485"/>
      <c r="AS14" s="1485"/>
      <c r="AT14" s="1488"/>
      <c r="AU14" s="1488"/>
      <c r="AV14" s="1488"/>
      <c r="AW14" s="1488"/>
      <c r="AX14" s="1488"/>
      <c r="AY14" s="1488"/>
      <c r="AZ14" s="1488"/>
      <c r="BA14" s="1488"/>
      <c r="BB14" s="1488"/>
      <c r="BC14" s="1488"/>
      <c r="BD14" s="1488"/>
      <c r="BE14" s="1488"/>
      <c r="BF14" s="1488"/>
      <c r="BG14" s="1488"/>
      <c r="BH14" s="1488"/>
      <c r="BI14" s="1488"/>
      <c r="BJ14" s="1488"/>
      <c r="BK14" s="1488"/>
      <c r="BL14" s="1488"/>
      <c r="BM14" s="1488"/>
      <c r="BN14" s="1488"/>
      <c r="BO14" s="1488"/>
      <c r="BP14" s="1488"/>
      <c r="BQ14" s="1489"/>
      <c r="BR14" s="267"/>
      <c r="BS14" s="267"/>
      <c r="BT14" s="267"/>
      <c r="BU14" s="267"/>
      <c r="BV14" s="267"/>
    </row>
    <row r="15" spans="2:79" s="265" customFormat="1" ht="8.75" customHeight="1" thickBot="1">
      <c r="B15" s="266"/>
      <c r="C15" s="266"/>
      <c r="D15" s="266"/>
      <c r="E15" s="266"/>
      <c r="F15" s="266"/>
      <c r="G15" s="266"/>
      <c r="H15" s="266"/>
      <c r="I15" s="266"/>
      <c r="J15" s="266"/>
      <c r="K15" s="266"/>
      <c r="L15" s="266"/>
      <c r="M15" s="266"/>
      <c r="N15" s="266"/>
      <c r="O15" s="267"/>
      <c r="P15" s="267"/>
      <c r="Q15" s="267"/>
      <c r="R15" s="267"/>
      <c r="S15" s="267"/>
      <c r="T15" s="267"/>
      <c r="U15" s="267"/>
      <c r="V15" s="267"/>
      <c r="W15" s="267"/>
      <c r="X15" s="267"/>
      <c r="Y15" s="267"/>
      <c r="Z15" s="267"/>
      <c r="AA15" s="267"/>
      <c r="AB15" s="267"/>
      <c r="AC15" s="267"/>
      <c r="AD15" s="267"/>
      <c r="AE15" s="267"/>
      <c r="AF15" s="266"/>
      <c r="AG15" s="266"/>
      <c r="AH15" s="266"/>
      <c r="AI15" s="266"/>
      <c r="AJ15" s="266"/>
      <c r="AK15" s="266"/>
      <c r="AL15" s="266"/>
      <c r="AM15" s="266"/>
      <c r="AN15" s="266"/>
      <c r="AO15" s="266"/>
      <c r="AP15" s="266"/>
      <c r="AQ15" s="266"/>
      <c r="AR15" s="266"/>
      <c r="AS15" s="266"/>
      <c r="AT15" s="266"/>
      <c r="AU15" s="266"/>
      <c r="AV15" s="266"/>
      <c r="AW15" s="266"/>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row>
    <row r="16" spans="2:79" s="265" customFormat="1" ht="8.75" customHeight="1">
      <c r="B16" s="1528" t="s">
        <v>574</v>
      </c>
      <c r="C16" s="1531" t="s">
        <v>575</v>
      </c>
      <c r="D16" s="1532"/>
      <c r="E16" s="1532"/>
      <c r="F16" s="1532"/>
      <c r="G16" s="1532"/>
      <c r="H16" s="1532"/>
      <c r="I16" s="1532"/>
      <c r="J16" s="1532"/>
      <c r="K16" s="1537" t="s">
        <v>576</v>
      </c>
      <c r="L16" s="1537"/>
      <c r="M16" s="1537"/>
      <c r="N16" s="1537"/>
      <c r="O16" s="1540" t="s">
        <v>577</v>
      </c>
      <c r="P16" s="1540"/>
      <c r="Q16" s="1540"/>
      <c r="R16" s="1537" t="s">
        <v>578</v>
      </c>
      <c r="S16" s="1537"/>
      <c r="T16" s="1537"/>
      <c r="U16" s="1537"/>
      <c r="V16" s="1537"/>
      <c r="W16" s="1537"/>
      <c r="X16" s="1543" t="s">
        <v>579</v>
      </c>
      <c r="Y16" s="1543"/>
      <c r="Z16" s="1543"/>
      <c r="AA16" s="1543"/>
      <c r="AB16" s="1543"/>
      <c r="AC16" s="1543"/>
      <c r="AD16" s="1543"/>
      <c r="AE16" s="1543"/>
      <c r="AF16" s="1537" t="s">
        <v>580</v>
      </c>
      <c r="AG16" s="1537"/>
      <c r="AH16" s="1537"/>
      <c r="AI16" s="1540" t="s">
        <v>581</v>
      </c>
      <c r="AJ16" s="1540"/>
      <c r="AK16" s="1540"/>
      <c r="AL16" s="1540"/>
      <c r="AM16" s="1540"/>
      <c r="AN16" s="1540"/>
      <c r="AO16" s="1540"/>
      <c r="AP16" s="1540"/>
      <c r="AQ16" s="1540" t="s">
        <v>582</v>
      </c>
      <c r="AR16" s="1540"/>
      <c r="AS16" s="1634"/>
      <c r="AT16" s="268"/>
      <c r="AU16" s="1528" t="s">
        <v>583</v>
      </c>
      <c r="AV16" s="1610" t="s">
        <v>575</v>
      </c>
      <c r="AW16" s="1610"/>
      <c r="AX16" s="1610"/>
      <c r="AY16" s="1610"/>
      <c r="AZ16" s="1637"/>
      <c r="BA16" s="1641" t="s">
        <v>584</v>
      </c>
      <c r="BB16" s="1642"/>
      <c r="BC16" s="1642"/>
      <c r="BD16" s="1643"/>
      <c r="BE16" s="1673" t="s">
        <v>585</v>
      </c>
      <c r="BF16" s="1674"/>
      <c r="BG16" s="1674" t="s">
        <v>586</v>
      </c>
      <c r="BH16" s="1674"/>
      <c r="BI16" s="1674"/>
      <c r="BJ16" s="1674"/>
      <c r="BK16" s="1674"/>
      <c r="BL16" s="1674"/>
      <c r="BM16" s="1674"/>
      <c r="BN16" s="1674"/>
      <c r="BO16" s="1552" t="s">
        <v>587</v>
      </c>
      <c r="BP16" s="1553"/>
      <c r="BQ16" s="1554"/>
      <c r="BR16" s="1561" t="s">
        <v>588</v>
      </c>
      <c r="BS16" s="1562"/>
      <c r="BT16" s="1562"/>
      <c r="BU16" s="1562"/>
      <c r="BV16" s="1562"/>
      <c r="BW16" s="1563"/>
      <c r="BX16" s="1570" t="s">
        <v>582</v>
      </c>
      <c r="BY16" s="1571"/>
      <c r="BZ16" s="1572"/>
      <c r="CA16" s="266"/>
    </row>
    <row r="17" spans="2:86" ht="8.75" customHeight="1">
      <c r="B17" s="1529"/>
      <c r="C17" s="1533"/>
      <c r="D17" s="1534"/>
      <c r="E17" s="1534"/>
      <c r="F17" s="1534"/>
      <c r="G17" s="1534"/>
      <c r="H17" s="1534"/>
      <c r="I17" s="1534"/>
      <c r="J17" s="1534"/>
      <c r="K17" s="1538"/>
      <c r="L17" s="1538"/>
      <c r="M17" s="1538"/>
      <c r="N17" s="1538"/>
      <c r="O17" s="1541"/>
      <c r="P17" s="1541"/>
      <c r="Q17" s="1541"/>
      <c r="R17" s="1538"/>
      <c r="S17" s="1538"/>
      <c r="T17" s="1538"/>
      <c r="U17" s="1538"/>
      <c r="V17" s="1538"/>
      <c r="W17" s="1538"/>
      <c r="X17" s="1544"/>
      <c r="Y17" s="1544"/>
      <c r="Z17" s="1544"/>
      <c r="AA17" s="1544"/>
      <c r="AB17" s="1544"/>
      <c r="AC17" s="1544"/>
      <c r="AD17" s="1544"/>
      <c r="AE17" s="1544"/>
      <c r="AF17" s="1538"/>
      <c r="AG17" s="1538"/>
      <c r="AH17" s="1538"/>
      <c r="AI17" s="1541"/>
      <c r="AJ17" s="1541"/>
      <c r="AK17" s="1541"/>
      <c r="AL17" s="1541"/>
      <c r="AM17" s="1541"/>
      <c r="AN17" s="1541"/>
      <c r="AO17" s="1541"/>
      <c r="AP17" s="1541"/>
      <c r="AQ17" s="1541"/>
      <c r="AR17" s="1541"/>
      <c r="AS17" s="1635"/>
      <c r="AT17" s="268"/>
      <c r="AU17" s="1529"/>
      <c r="AV17" s="1613"/>
      <c r="AW17" s="1613"/>
      <c r="AX17" s="1613"/>
      <c r="AY17" s="1613"/>
      <c r="AZ17" s="1638"/>
      <c r="BA17" s="1644"/>
      <c r="BB17" s="1645"/>
      <c r="BC17" s="1645"/>
      <c r="BD17" s="1646"/>
      <c r="BE17" s="1650"/>
      <c r="BF17" s="1650"/>
      <c r="BG17" s="1650"/>
      <c r="BH17" s="1650"/>
      <c r="BI17" s="1650"/>
      <c r="BJ17" s="1650"/>
      <c r="BK17" s="1650"/>
      <c r="BL17" s="1650"/>
      <c r="BM17" s="1650"/>
      <c r="BN17" s="1650"/>
      <c r="BO17" s="1555"/>
      <c r="BP17" s="1556"/>
      <c r="BQ17" s="1557"/>
      <c r="BR17" s="1564"/>
      <c r="BS17" s="1565"/>
      <c r="BT17" s="1565"/>
      <c r="BU17" s="1565"/>
      <c r="BV17" s="1565"/>
      <c r="BW17" s="1566"/>
      <c r="BX17" s="1573"/>
      <c r="BY17" s="1573"/>
      <c r="BZ17" s="1574"/>
      <c r="CA17" s="1575" t="s">
        <v>589</v>
      </c>
      <c r="CB17" s="265"/>
      <c r="CC17" s="265"/>
      <c r="CD17" s="265"/>
      <c r="CE17" s="265"/>
      <c r="CF17" s="265"/>
      <c r="CG17" s="265"/>
      <c r="CH17" s="265"/>
    </row>
    <row r="18" spans="2:86" ht="8.75" customHeight="1">
      <c r="B18" s="1529"/>
      <c r="C18" s="1533"/>
      <c r="D18" s="1534"/>
      <c r="E18" s="1534"/>
      <c r="F18" s="1534"/>
      <c r="G18" s="1534"/>
      <c r="H18" s="1534"/>
      <c r="I18" s="1534"/>
      <c r="J18" s="1534"/>
      <c r="K18" s="1538"/>
      <c r="L18" s="1538"/>
      <c r="M18" s="1538"/>
      <c r="N18" s="1538"/>
      <c r="O18" s="1541"/>
      <c r="P18" s="1541"/>
      <c r="Q18" s="1541"/>
      <c r="R18" s="1538"/>
      <c r="S18" s="1538"/>
      <c r="T18" s="1538"/>
      <c r="U18" s="1538"/>
      <c r="V18" s="1538"/>
      <c r="W18" s="1538"/>
      <c r="X18" s="1544"/>
      <c r="Y18" s="1544"/>
      <c r="Z18" s="1544"/>
      <c r="AA18" s="1544"/>
      <c r="AB18" s="1544"/>
      <c r="AC18" s="1544"/>
      <c r="AD18" s="1544"/>
      <c r="AE18" s="1544"/>
      <c r="AF18" s="1538"/>
      <c r="AG18" s="1538"/>
      <c r="AH18" s="1538"/>
      <c r="AI18" s="1541"/>
      <c r="AJ18" s="1541"/>
      <c r="AK18" s="1541"/>
      <c r="AL18" s="1541"/>
      <c r="AM18" s="1541"/>
      <c r="AN18" s="1541"/>
      <c r="AO18" s="1541"/>
      <c r="AP18" s="1541"/>
      <c r="AQ18" s="1541"/>
      <c r="AR18" s="1541"/>
      <c r="AS18" s="1635"/>
      <c r="AT18" s="268"/>
      <c r="AU18" s="1529"/>
      <c r="AV18" s="1613"/>
      <c r="AW18" s="1613"/>
      <c r="AX18" s="1613"/>
      <c r="AY18" s="1613"/>
      <c r="AZ18" s="1638"/>
      <c r="BA18" s="1644"/>
      <c r="BB18" s="1645"/>
      <c r="BC18" s="1645"/>
      <c r="BD18" s="1646"/>
      <c r="BE18" s="1650"/>
      <c r="BF18" s="1650"/>
      <c r="BG18" s="1576" t="s">
        <v>590</v>
      </c>
      <c r="BH18" s="1577"/>
      <c r="BI18" s="1577"/>
      <c r="BJ18" s="1577"/>
      <c r="BK18" s="1577"/>
      <c r="BL18" s="1577"/>
      <c r="BM18" s="1576" t="s">
        <v>591</v>
      </c>
      <c r="BN18" s="1577"/>
      <c r="BO18" s="1555"/>
      <c r="BP18" s="1556"/>
      <c r="BQ18" s="1557"/>
      <c r="BR18" s="1564"/>
      <c r="BS18" s="1565"/>
      <c r="BT18" s="1565"/>
      <c r="BU18" s="1565"/>
      <c r="BV18" s="1565"/>
      <c r="BW18" s="1566"/>
      <c r="BX18" s="1573"/>
      <c r="BY18" s="1573"/>
      <c r="BZ18" s="1574"/>
      <c r="CA18" s="1575"/>
      <c r="CB18" s="265"/>
      <c r="CC18" s="265"/>
      <c r="CD18" s="265"/>
      <c r="CE18" s="265"/>
      <c r="CF18" s="265"/>
      <c r="CG18" s="265"/>
      <c r="CH18" s="265"/>
    </row>
    <row r="19" spans="2:86" ht="8.75" customHeight="1">
      <c r="B19" s="1529"/>
      <c r="C19" s="1533"/>
      <c r="D19" s="1534"/>
      <c r="E19" s="1534"/>
      <c r="F19" s="1534"/>
      <c r="G19" s="1534"/>
      <c r="H19" s="1534"/>
      <c r="I19" s="1534"/>
      <c r="J19" s="1534"/>
      <c r="K19" s="1538"/>
      <c r="L19" s="1538"/>
      <c r="M19" s="1538"/>
      <c r="N19" s="1538"/>
      <c r="O19" s="1541"/>
      <c r="P19" s="1541"/>
      <c r="Q19" s="1541"/>
      <c r="R19" s="1538"/>
      <c r="S19" s="1538"/>
      <c r="T19" s="1538"/>
      <c r="U19" s="1538"/>
      <c r="V19" s="1538"/>
      <c r="W19" s="1538"/>
      <c r="X19" s="1544" t="s">
        <v>6</v>
      </c>
      <c r="Y19" s="1544"/>
      <c r="Z19" s="1544"/>
      <c r="AA19" s="1544"/>
      <c r="AB19" s="1544"/>
      <c r="AC19" s="1544"/>
      <c r="AD19" s="1541" t="s">
        <v>591</v>
      </c>
      <c r="AE19" s="1546"/>
      <c r="AF19" s="1538"/>
      <c r="AG19" s="1538"/>
      <c r="AH19" s="1538"/>
      <c r="AI19" s="1541"/>
      <c r="AJ19" s="1541"/>
      <c r="AK19" s="1541"/>
      <c r="AL19" s="1541"/>
      <c r="AM19" s="1541"/>
      <c r="AN19" s="1541"/>
      <c r="AO19" s="1541"/>
      <c r="AP19" s="1541"/>
      <c r="AQ19" s="1541"/>
      <c r="AR19" s="1541"/>
      <c r="AS19" s="1635"/>
      <c r="AT19" s="268"/>
      <c r="AU19" s="1529"/>
      <c r="AV19" s="1613"/>
      <c r="AW19" s="1613"/>
      <c r="AX19" s="1613"/>
      <c r="AY19" s="1613"/>
      <c r="AZ19" s="1638"/>
      <c r="BA19" s="1644"/>
      <c r="BB19" s="1645"/>
      <c r="BC19" s="1645"/>
      <c r="BD19" s="1646"/>
      <c r="BE19" s="1650"/>
      <c r="BF19" s="1650"/>
      <c r="BG19" s="1577"/>
      <c r="BH19" s="1577"/>
      <c r="BI19" s="1577"/>
      <c r="BJ19" s="1577"/>
      <c r="BK19" s="1577"/>
      <c r="BL19" s="1577"/>
      <c r="BM19" s="1577"/>
      <c r="BN19" s="1577"/>
      <c r="BO19" s="1555"/>
      <c r="BP19" s="1556"/>
      <c r="BQ19" s="1557"/>
      <c r="BR19" s="1564"/>
      <c r="BS19" s="1565"/>
      <c r="BT19" s="1565"/>
      <c r="BU19" s="1565"/>
      <c r="BV19" s="1565"/>
      <c r="BW19" s="1566"/>
      <c r="BX19" s="1573"/>
      <c r="BY19" s="1573"/>
      <c r="BZ19" s="1574"/>
      <c r="CA19" s="1575"/>
      <c r="CB19" s="265"/>
      <c r="CC19" s="265"/>
      <c r="CD19" s="265"/>
      <c r="CE19" s="265"/>
      <c r="CF19" s="265"/>
      <c r="CG19" s="265"/>
      <c r="CH19" s="265"/>
    </row>
    <row r="20" spans="2:86" ht="8.75" customHeight="1">
      <c r="B20" s="1529"/>
      <c r="C20" s="1533"/>
      <c r="D20" s="1534"/>
      <c r="E20" s="1534"/>
      <c r="F20" s="1534"/>
      <c r="G20" s="1534"/>
      <c r="H20" s="1534"/>
      <c r="I20" s="1534"/>
      <c r="J20" s="1534"/>
      <c r="K20" s="1538"/>
      <c r="L20" s="1538"/>
      <c r="M20" s="1538"/>
      <c r="N20" s="1538"/>
      <c r="O20" s="1541"/>
      <c r="P20" s="1541"/>
      <c r="Q20" s="1541"/>
      <c r="R20" s="1538"/>
      <c r="S20" s="1538"/>
      <c r="T20" s="1538"/>
      <c r="U20" s="1538"/>
      <c r="V20" s="1538"/>
      <c r="W20" s="1538"/>
      <c r="X20" s="1544"/>
      <c r="Y20" s="1544"/>
      <c r="Z20" s="1544"/>
      <c r="AA20" s="1544"/>
      <c r="AB20" s="1544"/>
      <c r="AC20" s="1544"/>
      <c r="AD20" s="1546"/>
      <c r="AE20" s="1546"/>
      <c r="AF20" s="1538"/>
      <c r="AG20" s="1538"/>
      <c r="AH20" s="1538"/>
      <c r="AI20" s="1541"/>
      <c r="AJ20" s="1541"/>
      <c r="AK20" s="1541"/>
      <c r="AL20" s="1541"/>
      <c r="AM20" s="1541"/>
      <c r="AN20" s="1541"/>
      <c r="AO20" s="1541"/>
      <c r="AP20" s="1541"/>
      <c r="AQ20" s="1541"/>
      <c r="AR20" s="1541"/>
      <c r="AS20" s="1635"/>
      <c r="AT20" s="268"/>
      <c r="AU20" s="1529"/>
      <c r="AV20" s="1613"/>
      <c r="AW20" s="1613"/>
      <c r="AX20" s="1613"/>
      <c r="AY20" s="1613"/>
      <c r="AZ20" s="1638"/>
      <c r="BA20" s="1644"/>
      <c r="BB20" s="1645"/>
      <c r="BC20" s="1645"/>
      <c r="BD20" s="1646"/>
      <c r="BE20" s="1650"/>
      <c r="BF20" s="1650"/>
      <c r="BG20" s="1577"/>
      <c r="BH20" s="1577"/>
      <c r="BI20" s="1577"/>
      <c r="BJ20" s="1577"/>
      <c r="BK20" s="1577"/>
      <c r="BL20" s="1577"/>
      <c r="BM20" s="1577"/>
      <c r="BN20" s="1577"/>
      <c r="BO20" s="1555"/>
      <c r="BP20" s="1556"/>
      <c r="BQ20" s="1557"/>
      <c r="BR20" s="1564"/>
      <c r="BS20" s="1565"/>
      <c r="BT20" s="1565"/>
      <c r="BU20" s="1565"/>
      <c r="BV20" s="1565"/>
      <c r="BW20" s="1566"/>
      <c r="BX20" s="1573"/>
      <c r="BY20" s="1573"/>
      <c r="BZ20" s="1574"/>
      <c r="CA20" s="1575"/>
      <c r="CB20" s="265"/>
      <c r="CC20" s="265"/>
      <c r="CD20" s="265"/>
      <c r="CE20" s="265"/>
      <c r="CF20" s="265"/>
      <c r="CG20" s="265"/>
      <c r="CH20" s="265"/>
    </row>
    <row r="21" spans="2:86" ht="8.75" customHeight="1">
      <c r="B21" s="1529"/>
      <c r="C21" s="1533"/>
      <c r="D21" s="1534"/>
      <c r="E21" s="1534"/>
      <c r="F21" s="1534"/>
      <c r="G21" s="1534"/>
      <c r="H21" s="1534"/>
      <c r="I21" s="1534"/>
      <c r="J21" s="1534"/>
      <c r="K21" s="1538"/>
      <c r="L21" s="1538"/>
      <c r="M21" s="1538"/>
      <c r="N21" s="1538"/>
      <c r="O21" s="1541"/>
      <c r="P21" s="1541"/>
      <c r="Q21" s="1541"/>
      <c r="R21" s="1538"/>
      <c r="S21" s="1538"/>
      <c r="T21" s="1538"/>
      <c r="U21" s="1538"/>
      <c r="V21" s="1538"/>
      <c r="W21" s="1538"/>
      <c r="X21" s="1544"/>
      <c r="Y21" s="1544"/>
      <c r="Z21" s="1544"/>
      <c r="AA21" s="1544"/>
      <c r="AB21" s="1544"/>
      <c r="AC21" s="1544"/>
      <c r="AD21" s="1546"/>
      <c r="AE21" s="1546"/>
      <c r="AF21" s="1538"/>
      <c r="AG21" s="1538"/>
      <c r="AH21" s="1538"/>
      <c r="AI21" s="1541"/>
      <c r="AJ21" s="1541"/>
      <c r="AK21" s="1541"/>
      <c r="AL21" s="1541"/>
      <c r="AM21" s="1541"/>
      <c r="AN21" s="1541"/>
      <c r="AO21" s="1541"/>
      <c r="AP21" s="1541"/>
      <c r="AQ21" s="1541"/>
      <c r="AR21" s="1541"/>
      <c r="AS21" s="1635"/>
      <c r="AT21" s="268"/>
      <c r="AU21" s="1529"/>
      <c r="AV21" s="1639"/>
      <c r="AW21" s="1639"/>
      <c r="AX21" s="1639"/>
      <c r="AY21" s="1639"/>
      <c r="AZ21" s="1640"/>
      <c r="BA21" s="1647"/>
      <c r="BB21" s="1648"/>
      <c r="BC21" s="1648"/>
      <c r="BD21" s="1649"/>
      <c r="BE21" s="1650"/>
      <c r="BF21" s="1650"/>
      <c r="BG21" s="1577"/>
      <c r="BH21" s="1577"/>
      <c r="BI21" s="1577"/>
      <c r="BJ21" s="1577"/>
      <c r="BK21" s="1577"/>
      <c r="BL21" s="1577"/>
      <c r="BM21" s="1577"/>
      <c r="BN21" s="1577"/>
      <c r="BO21" s="1558"/>
      <c r="BP21" s="1559"/>
      <c r="BQ21" s="1560"/>
      <c r="BR21" s="1567"/>
      <c r="BS21" s="1568"/>
      <c r="BT21" s="1568"/>
      <c r="BU21" s="1568"/>
      <c r="BV21" s="1568"/>
      <c r="BW21" s="1569"/>
      <c r="BX21" s="1573"/>
      <c r="BY21" s="1573"/>
      <c r="BZ21" s="1574"/>
      <c r="CA21" s="1575"/>
      <c r="CB21" s="265"/>
      <c r="CC21" s="265"/>
      <c r="CD21" s="265"/>
      <c r="CE21" s="265"/>
      <c r="CF21" s="265"/>
      <c r="CG21" s="265"/>
      <c r="CH21" s="265"/>
    </row>
    <row r="22" spans="2:86" ht="8.75" customHeight="1">
      <c r="B22" s="1529"/>
      <c r="C22" s="1535"/>
      <c r="D22" s="1536"/>
      <c r="E22" s="1536"/>
      <c r="F22" s="1536"/>
      <c r="G22" s="1536"/>
      <c r="H22" s="1536"/>
      <c r="I22" s="1536"/>
      <c r="J22" s="1536"/>
      <c r="K22" s="1539"/>
      <c r="L22" s="1539"/>
      <c r="M22" s="1539"/>
      <c r="N22" s="1539"/>
      <c r="O22" s="1542"/>
      <c r="P22" s="1542"/>
      <c r="Q22" s="1542"/>
      <c r="R22" s="1539"/>
      <c r="S22" s="1539"/>
      <c r="T22" s="1539"/>
      <c r="U22" s="1539"/>
      <c r="V22" s="1539"/>
      <c r="W22" s="1539"/>
      <c r="X22" s="1545"/>
      <c r="Y22" s="1545"/>
      <c r="Z22" s="1545"/>
      <c r="AA22" s="1545"/>
      <c r="AB22" s="1545"/>
      <c r="AC22" s="1545"/>
      <c r="AD22" s="1547"/>
      <c r="AE22" s="1547"/>
      <c r="AF22" s="1539"/>
      <c r="AG22" s="1539"/>
      <c r="AH22" s="1539"/>
      <c r="AI22" s="1542"/>
      <c r="AJ22" s="1542"/>
      <c r="AK22" s="1542"/>
      <c r="AL22" s="1542"/>
      <c r="AM22" s="1542"/>
      <c r="AN22" s="1542"/>
      <c r="AO22" s="1542"/>
      <c r="AP22" s="1542"/>
      <c r="AQ22" s="1542"/>
      <c r="AR22" s="1542"/>
      <c r="AS22" s="1636"/>
      <c r="AT22" s="268"/>
      <c r="AU22" s="1529"/>
      <c r="AV22" s="1585"/>
      <c r="AW22" s="1585"/>
      <c r="AX22" s="1585"/>
      <c r="AY22" s="1585"/>
      <c r="AZ22" s="1586"/>
      <c r="BA22" s="1578"/>
      <c r="BB22" s="1598"/>
      <c r="BC22" s="1598"/>
      <c r="BD22" s="1579"/>
      <c r="BE22" s="1578"/>
      <c r="BF22" s="1579"/>
      <c r="BG22" s="1584"/>
      <c r="BH22" s="1585"/>
      <c r="BI22" s="1585"/>
      <c r="BJ22" s="1585"/>
      <c r="BK22" s="1585"/>
      <c r="BL22" s="1585"/>
      <c r="BM22" s="1585"/>
      <c r="BN22" s="1586"/>
      <c r="BO22" s="1593" t="str">
        <f>IF($CD$22=1,"地震","旧長期")</f>
        <v>地震</v>
      </c>
      <c r="BP22" s="1594"/>
      <c r="BQ22" s="1594"/>
      <c r="BR22" s="1596"/>
      <c r="BS22" s="1596"/>
      <c r="BT22" s="1596"/>
      <c r="BU22" s="1596"/>
      <c r="BV22" s="1596"/>
      <c r="BW22" s="1596"/>
      <c r="BX22" s="1578"/>
      <c r="BY22" s="1598"/>
      <c r="BZ22" s="1599"/>
      <c r="CA22" s="1575"/>
      <c r="CB22" s="265"/>
      <c r="CC22" s="265"/>
      <c r="CD22" s="265">
        <v>1</v>
      </c>
      <c r="CE22" s="265"/>
      <c r="CF22" s="265"/>
      <c r="CG22" s="265"/>
      <c r="CH22" s="265"/>
    </row>
    <row r="23" spans="2:86" ht="8.75" customHeight="1">
      <c r="B23" s="1529"/>
      <c r="C23" s="1550" t="s">
        <v>592</v>
      </c>
      <c r="D23" s="1551"/>
      <c r="E23" s="1551"/>
      <c r="F23" s="1551"/>
      <c r="G23" s="1551"/>
      <c r="H23" s="1551"/>
      <c r="I23" s="1551"/>
      <c r="J23" s="1551"/>
      <c r="K23" s="1548"/>
      <c r="L23" s="1548"/>
      <c r="M23" s="1548"/>
      <c r="N23" s="1548"/>
      <c r="O23" s="1548"/>
      <c r="P23" s="1548"/>
      <c r="Q23" s="1548"/>
      <c r="R23" s="1486"/>
      <c r="S23" s="1486"/>
      <c r="T23" s="1486"/>
      <c r="U23" s="1486"/>
      <c r="V23" s="1486"/>
      <c r="W23" s="1486"/>
      <c r="X23" s="1486"/>
      <c r="Y23" s="1486"/>
      <c r="Z23" s="1486"/>
      <c r="AA23" s="1486"/>
      <c r="AB23" s="1486"/>
      <c r="AC23" s="1486"/>
      <c r="AD23" s="1548"/>
      <c r="AE23" s="1548"/>
      <c r="AF23" s="1650" t="str">
        <f>IF($CC$23=1,"新","旧")</f>
        <v>新</v>
      </c>
      <c r="AG23" s="1650"/>
      <c r="AH23" s="1650"/>
      <c r="AI23" s="1651" t="s">
        <v>593</v>
      </c>
      <c r="AJ23" s="1652"/>
      <c r="AK23" s="1652"/>
      <c r="AL23" s="1652"/>
      <c r="AM23" s="1652"/>
      <c r="AN23" s="1652"/>
      <c r="AO23" s="1652"/>
      <c r="AP23" s="1653"/>
      <c r="AQ23" s="1578"/>
      <c r="AR23" s="1598"/>
      <c r="AS23" s="1599"/>
      <c r="AT23" s="265"/>
      <c r="AU23" s="1529"/>
      <c r="AV23" s="1588"/>
      <c r="AW23" s="1588"/>
      <c r="AX23" s="1588"/>
      <c r="AY23" s="1588"/>
      <c r="AZ23" s="1589"/>
      <c r="BA23" s="1580"/>
      <c r="BB23" s="1600"/>
      <c r="BC23" s="1600"/>
      <c r="BD23" s="1581"/>
      <c r="BE23" s="1580"/>
      <c r="BF23" s="1581"/>
      <c r="BG23" s="1587"/>
      <c r="BH23" s="1588"/>
      <c r="BI23" s="1588"/>
      <c r="BJ23" s="1588"/>
      <c r="BK23" s="1588"/>
      <c r="BL23" s="1588"/>
      <c r="BM23" s="1588"/>
      <c r="BN23" s="1589"/>
      <c r="BO23" s="1595"/>
      <c r="BP23" s="1595"/>
      <c r="BQ23" s="1595"/>
      <c r="BR23" s="1597"/>
      <c r="BS23" s="1597"/>
      <c r="BT23" s="1597"/>
      <c r="BU23" s="1597"/>
      <c r="BV23" s="1597"/>
      <c r="BW23" s="1597"/>
      <c r="BX23" s="1580"/>
      <c r="BY23" s="1600"/>
      <c r="BZ23" s="1601"/>
      <c r="CA23" s="1575"/>
      <c r="CB23" s="265"/>
      <c r="CC23" s="265">
        <v>1</v>
      </c>
      <c r="CD23" s="265"/>
      <c r="CE23" s="265"/>
      <c r="CF23" s="265"/>
      <c r="CG23" s="265"/>
      <c r="CH23" s="265"/>
    </row>
    <row r="24" spans="2:86" ht="8.75" customHeight="1">
      <c r="B24" s="1529"/>
      <c r="C24" s="1550"/>
      <c r="D24" s="1551"/>
      <c r="E24" s="1551"/>
      <c r="F24" s="1551"/>
      <c r="G24" s="1551"/>
      <c r="H24" s="1551"/>
      <c r="I24" s="1551"/>
      <c r="J24" s="1551"/>
      <c r="K24" s="1548"/>
      <c r="L24" s="1548"/>
      <c r="M24" s="1548"/>
      <c r="N24" s="1548"/>
      <c r="O24" s="1548"/>
      <c r="P24" s="1548"/>
      <c r="Q24" s="1548"/>
      <c r="R24" s="1486"/>
      <c r="S24" s="1486"/>
      <c r="T24" s="1486"/>
      <c r="U24" s="1486"/>
      <c r="V24" s="1486"/>
      <c r="W24" s="1486"/>
      <c r="X24" s="1486"/>
      <c r="Y24" s="1486"/>
      <c r="Z24" s="1486"/>
      <c r="AA24" s="1486"/>
      <c r="AB24" s="1486"/>
      <c r="AC24" s="1486"/>
      <c r="AD24" s="1548"/>
      <c r="AE24" s="1548"/>
      <c r="AF24" s="1650"/>
      <c r="AG24" s="1650"/>
      <c r="AH24" s="1650"/>
      <c r="AI24" s="1651"/>
      <c r="AJ24" s="1654"/>
      <c r="AK24" s="1654"/>
      <c r="AL24" s="1654"/>
      <c r="AM24" s="1654"/>
      <c r="AN24" s="1654"/>
      <c r="AO24" s="1654"/>
      <c r="AP24" s="1655"/>
      <c r="AQ24" s="1580"/>
      <c r="AR24" s="1600"/>
      <c r="AS24" s="1601"/>
      <c r="AT24" s="265"/>
      <c r="AU24" s="1529"/>
      <c r="AV24" s="1588"/>
      <c r="AW24" s="1588"/>
      <c r="AX24" s="1588"/>
      <c r="AY24" s="1588"/>
      <c r="AZ24" s="1589"/>
      <c r="BA24" s="1580"/>
      <c r="BB24" s="1600"/>
      <c r="BC24" s="1600"/>
      <c r="BD24" s="1581"/>
      <c r="BE24" s="1580"/>
      <c r="BF24" s="1581"/>
      <c r="BG24" s="1590"/>
      <c r="BH24" s="1591"/>
      <c r="BI24" s="1591"/>
      <c r="BJ24" s="1591"/>
      <c r="BK24" s="1591"/>
      <c r="BL24" s="1591"/>
      <c r="BM24" s="1591"/>
      <c r="BN24" s="1592"/>
      <c r="BO24" s="1595"/>
      <c r="BP24" s="1595"/>
      <c r="BQ24" s="1595"/>
      <c r="BR24" s="1597"/>
      <c r="BS24" s="1597"/>
      <c r="BT24" s="1597"/>
      <c r="BU24" s="1597"/>
      <c r="BV24" s="1597"/>
      <c r="BW24" s="1597"/>
      <c r="BX24" s="1580"/>
      <c r="BY24" s="1600"/>
      <c r="BZ24" s="1601"/>
      <c r="CA24" s="1575"/>
      <c r="CB24" s="265"/>
      <c r="CC24" s="265"/>
      <c r="CD24" s="265"/>
      <c r="CE24" s="265"/>
      <c r="CF24" s="265"/>
      <c r="CG24" s="265"/>
      <c r="CH24" s="265"/>
    </row>
    <row r="25" spans="2:86" ht="8.75" customHeight="1">
      <c r="B25" s="1529"/>
      <c r="C25" s="1550"/>
      <c r="D25" s="1551"/>
      <c r="E25" s="1551"/>
      <c r="F25" s="1551"/>
      <c r="G25" s="1551"/>
      <c r="H25" s="1551"/>
      <c r="I25" s="1551"/>
      <c r="J25" s="1551"/>
      <c r="K25" s="1548"/>
      <c r="L25" s="1548"/>
      <c r="M25" s="1548"/>
      <c r="N25" s="1548"/>
      <c r="O25" s="1548"/>
      <c r="P25" s="1548"/>
      <c r="Q25" s="1548"/>
      <c r="R25" s="1486"/>
      <c r="S25" s="1486"/>
      <c r="T25" s="1486"/>
      <c r="U25" s="1486"/>
      <c r="V25" s="1486"/>
      <c r="W25" s="1486"/>
      <c r="X25" s="1486"/>
      <c r="Y25" s="1486"/>
      <c r="Z25" s="1486"/>
      <c r="AA25" s="1486"/>
      <c r="AB25" s="1486"/>
      <c r="AC25" s="1486"/>
      <c r="AD25" s="1548"/>
      <c r="AE25" s="1548"/>
      <c r="AF25" s="1650"/>
      <c r="AG25" s="1650"/>
      <c r="AH25" s="1650"/>
      <c r="AI25" s="1651"/>
      <c r="AJ25" s="1656"/>
      <c r="AK25" s="1656"/>
      <c r="AL25" s="1656"/>
      <c r="AM25" s="1656"/>
      <c r="AN25" s="1656"/>
      <c r="AO25" s="1656"/>
      <c r="AP25" s="1657"/>
      <c r="AQ25" s="1582"/>
      <c r="AR25" s="1602"/>
      <c r="AS25" s="1603"/>
      <c r="AT25" s="265"/>
      <c r="AU25" s="1529"/>
      <c r="AV25" s="1588"/>
      <c r="AW25" s="1588"/>
      <c r="AX25" s="1588"/>
      <c r="AY25" s="1588"/>
      <c r="AZ25" s="1589"/>
      <c r="BA25" s="1580"/>
      <c r="BB25" s="1600"/>
      <c r="BC25" s="1600"/>
      <c r="BD25" s="1581"/>
      <c r="BE25" s="1580"/>
      <c r="BF25" s="1581"/>
      <c r="BG25" s="1486"/>
      <c r="BH25" s="1486"/>
      <c r="BI25" s="1486"/>
      <c r="BJ25" s="1486"/>
      <c r="BK25" s="1486"/>
      <c r="BL25" s="1486"/>
      <c r="BM25" s="1548"/>
      <c r="BN25" s="1548"/>
      <c r="BO25" s="1595"/>
      <c r="BP25" s="1595"/>
      <c r="BQ25" s="1595"/>
      <c r="BR25" s="1597"/>
      <c r="BS25" s="1597"/>
      <c r="BT25" s="1597"/>
      <c r="BU25" s="1597"/>
      <c r="BV25" s="1597"/>
      <c r="BW25" s="1597"/>
      <c r="BX25" s="1580"/>
      <c r="BY25" s="1600"/>
      <c r="BZ25" s="1601"/>
      <c r="CA25" s="1575"/>
      <c r="CB25" s="265"/>
      <c r="CC25" s="265"/>
      <c r="CD25" s="265"/>
      <c r="CE25" s="265"/>
      <c r="CF25" s="265"/>
      <c r="CG25" s="265"/>
      <c r="CH25" s="265"/>
    </row>
    <row r="26" spans="2:86" ht="8.75" customHeight="1">
      <c r="B26" s="1529"/>
      <c r="C26" s="1550"/>
      <c r="D26" s="1551"/>
      <c r="E26" s="1551"/>
      <c r="F26" s="1551"/>
      <c r="G26" s="1551"/>
      <c r="H26" s="1551"/>
      <c r="I26" s="1551"/>
      <c r="J26" s="1551"/>
      <c r="K26" s="1548"/>
      <c r="L26" s="1548"/>
      <c r="M26" s="1548"/>
      <c r="N26" s="1548"/>
      <c r="O26" s="1548"/>
      <c r="P26" s="1548"/>
      <c r="Q26" s="1548"/>
      <c r="R26" s="1486"/>
      <c r="S26" s="1486"/>
      <c r="T26" s="1486"/>
      <c r="U26" s="1486"/>
      <c r="V26" s="1486"/>
      <c r="W26" s="1486"/>
      <c r="X26" s="1486"/>
      <c r="Y26" s="1486"/>
      <c r="Z26" s="1486"/>
      <c r="AA26" s="1486"/>
      <c r="AB26" s="1486"/>
      <c r="AC26" s="1486"/>
      <c r="AD26" s="1548"/>
      <c r="AE26" s="1548"/>
      <c r="AF26" s="1650" t="str">
        <f>IF($CC$26=1,"新","旧")</f>
        <v>旧</v>
      </c>
      <c r="AG26" s="1650"/>
      <c r="AH26" s="1650"/>
      <c r="AI26" s="1651" t="s">
        <v>593</v>
      </c>
      <c r="AJ26" s="1652"/>
      <c r="AK26" s="1652"/>
      <c r="AL26" s="1652"/>
      <c r="AM26" s="1652"/>
      <c r="AN26" s="1652"/>
      <c r="AO26" s="1652"/>
      <c r="AP26" s="1653"/>
      <c r="AQ26" s="1578"/>
      <c r="AR26" s="1598"/>
      <c r="AS26" s="1599"/>
      <c r="AT26" s="265"/>
      <c r="AU26" s="1529"/>
      <c r="AV26" s="1588"/>
      <c r="AW26" s="1588"/>
      <c r="AX26" s="1588"/>
      <c r="AY26" s="1588"/>
      <c r="AZ26" s="1589"/>
      <c r="BA26" s="1580"/>
      <c r="BB26" s="1600"/>
      <c r="BC26" s="1600"/>
      <c r="BD26" s="1581"/>
      <c r="BE26" s="1580"/>
      <c r="BF26" s="1581"/>
      <c r="BG26" s="1486"/>
      <c r="BH26" s="1486"/>
      <c r="BI26" s="1486"/>
      <c r="BJ26" s="1486"/>
      <c r="BK26" s="1486"/>
      <c r="BL26" s="1486"/>
      <c r="BM26" s="1548"/>
      <c r="BN26" s="1548"/>
      <c r="BO26" s="1595"/>
      <c r="BP26" s="1595"/>
      <c r="BQ26" s="1595"/>
      <c r="BR26" s="1597"/>
      <c r="BS26" s="1597"/>
      <c r="BT26" s="1597"/>
      <c r="BU26" s="1597"/>
      <c r="BV26" s="1597"/>
      <c r="BW26" s="1597"/>
      <c r="BX26" s="1580"/>
      <c r="BY26" s="1600"/>
      <c r="BZ26" s="1601"/>
      <c r="CA26" s="1575"/>
      <c r="CB26" s="265"/>
      <c r="CC26" s="265">
        <v>2</v>
      </c>
      <c r="CD26" s="265"/>
      <c r="CE26" s="265"/>
      <c r="CF26" s="265"/>
      <c r="CG26" s="265"/>
      <c r="CH26" s="265"/>
    </row>
    <row r="27" spans="2:86" ht="8.75" customHeight="1">
      <c r="B27" s="1529"/>
      <c r="C27" s="1550"/>
      <c r="D27" s="1551"/>
      <c r="E27" s="1551"/>
      <c r="F27" s="1551"/>
      <c r="G27" s="1551"/>
      <c r="H27" s="1551"/>
      <c r="I27" s="1551"/>
      <c r="J27" s="1551"/>
      <c r="K27" s="1548"/>
      <c r="L27" s="1548"/>
      <c r="M27" s="1548"/>
      <c r="N27" s="1548"/>
      <c r="O27" s="1548"/>
      <c r="P27" s="1548"/>
      <c r="Q27" s="1548"/>
      <c r="R27" s="1486"/>
      <c r="S27" s="1486"/>
      <c r="T27" s="1486"/>
      <c r="U27" s="1486"/>
      <c r="V27" s="1486"/>
      <c r="W27" s="1486"/>
      <c r="X27" s="1486"/>
      <c r="Y27" s="1486"/>
      <c r="Z27" s="1486"/>
      <c r="AA27" s="1486"/>
      <c r="AB27" s="1486"/>
      <c r="AC27" s="1486"/>
      <c r="AD27" s="1548"/>
      <c r="AE27" s="1548"/>
      <c r="AF27" s="1650"/>
      <c r="AG27" s="1650"/>
      <c r="AH27" s="1650"/>
      <c r="AI27" s="1651"/>
      <c r="AJ27" s="1654"/>
      <c r="AK27" s="1654"/>
      <c r="AL27" s="1654"/>
      <c r="AM27" s="1654"/>
      <c r="AN27" s="1654"/>
      <c r="AO27" s="1654"/>
      <c r="AP27" s="1655"/>
      <c r="AQ27" s="1580"/>
      <c r="AR27" s="1600"/>
      <c r="AS27" s="1601"/>
      <c r="AT27" s="265"/>
      <c r="AU27" s="1529"/>
      <c r="AV27" s="1591"/>
      <c r="AW27" s="1591"/>
      <c r="AX27" s="1591"/>
      <c r="AY27" s="1591"/>
      <c r="AZ27" s="1592"/>
      <c r="BA27" s="1582"/>
      <c r="BB27" s="1602"/>
      <c r="BC27" s="1602"/>
      <c r="BD27" s="1583"/>
      <c r="BE27" s="1582"/>
      <c r="BF27" s="1583"/>
      <c r="BG27" s="1486"/>
      <c r="BH27" s="1486"/>
      <c r="BI27" s="1486"/>
      <c r="BJ27" s="1486"/>
      <c r="BK27" s="1486"/>
      <c r="BL27" s="1486"/>
      <c r="BM27" s="1548"/>
      <c r="BN27" s="1548"/>
      <c r="BO27" s="1595"/>
      <c r="BP27" s="1595"/>
      <c r="BQ27" s="1595"/>
      <c r="BR27" s="1597"/>
      <c r="BS27" s="1597"/>
      <c r="BT27" s="1597"/>
      <c r="BU27" s="1597"/>
      <c r="BV27" s="1597"/>
      <c r="BW27" s="1597"/>
      <c r="BX27" s="1582"/>
      <c r="BY27" s="1602"/>
      <c r="BZ27" s="1603"/>
      <c r="CA27" s="1575"/>
      <c r="CB27" s="265"/>
      <c r="CC27" s="265"/>
      <c r="CD27" s="265"/>
      <c r="CE27" s="265"/>
      <c r="CF27" s="265"/>
      <c r="CG27" s="265"/>
      <c r="CH27" s="265"/>
    </row>
    <row r="28" spans="2:86" ht="8.75" customHeight="1">
      <c r="B28" s="1529"/>
      <c r="C28" s="1550"/>
      <c r="D28" s="1551"/>
      <c r="E28" s="1551"/>
      <c r="F28" s="1551"/>
      <c r="G28" s="1551"/>
      <c r="H28" s="1551"/>
      <c r="I28" s="1551"/>
      <c r="J28" s="1551"/>
      <c r="K28" s="1548"/>
      <c r="L28" s="1548"/>
      <c r="M28" s="1548"/>
      <c r="N28" s="1548"/>
      <c r="O28" s="1548"/>
      <c r="P28" s="1548"/>
      <c r="Q28" s="1548"/>
      <c r="R28" s="1486"/>
      <c r="S28" s="1486"/>
      <c r="T28" s="1486"/>
      <c r="U28" s="1486"/>
      <c r="V28" s="1486"/>
      <c r="W28" s="1486"/>
      <c r="X28" s="1486"/>
      <c r="Y28" s="1486"/>
      <c r="Z28" s="1486"/>
      <c r="AA28" s="1486"/>
      <c r="AB28" s="1486"/>
      <c r="AC28" s="1486"/>
      <c r="AD28" s="1548"/>
      <c r="AE28" s="1548"/>
      <c r="AF28" s="1650"/>
      <c r="AG28" s="1650"/>
      <c r="AH28" s="1650"/>
      <c r="AI28" s="1651"/>
      <c r="AJ28" s="1656"/>
      <c r="AK28" s="1656"/>
      <c r="AL28" s="1656"/>
      <c r="AM28" s="1656"/>
      <c r="AN28" s="1656"/>
      <c r="AO28" s="1656"/>
      <c r="AP28" s="1657"/>
      <c r="AQ28" s="1582"/>
      <c r="AR28" s="1602"/>
      <c r="AS28" s="1603"/>
      <c r="AT28" s="265"/>
      <c r="AU28" s="1529"/>
      <c r="AV28" s="1585"/>
      <c r="AW28" s="1585"/>
      <c r="AX28" s="1585"/>
      <c r="AY28" s="1585"/>
      <c r="AZ28" s="1586"/>
      <c r="BA28" s="1578"/>
      <c r="BB28" s="1598"/>
      <c r="BC28" s="1598"/>
      <c r="BD28" s="1579"/>
      <c r="BE28" s="1578"/>
      <c r="BF28" s="1579"/>
      <c r="BG28" s="1584"/>
      <c r="BH28" s="1585"/>
      <c r="BI28" s="1585"/>
      <c r="BJ28" s="1585"/>
      <c r="BK28" s="1585"/>
      <c r="BL28" s="1585"/>
      <c r="BM28" s="1585"/>
      <c r="BN28" s="1586"/>
      <c r="BO28" s="1593" t="str">
        <f>IF($CD$28=1,"地震","旧長期")</f>
        <v>旧長期</v>
      </c>
      <c r="BP28" s="1594"/>
      <c r="BQ28" s="1594"/>
      <c r="BR28" s="1596"/>
      <c r="BS28" s="1596"/>
      <c r="BT28" s="1596"/>
      <c r="BU28" s="1596"/>
      <c r="BV28" s="1596"/>
      <c r="BW28" s="1596"/>
      <c r="BX28" s="1578"/>
      <c r="BY28" s="1598"/>
      <c r="BZ28" s="1599"/>
      <c r="CA28" s="1575"/>
      <c r="CB28" s="265"/>
      <c r="CC28" s="265"/>
      <c r="CD28" s="265">
        <v>2</v>
      </c>
      <c r="CE28" s="265"/>
      <c r="CF28" s="265"/>
      <c r="CG28" s="265"/>
      <c r="CH28" s="265"/>
    </row>
    <row r="29" spans="2:86" ht="8.75" customHeight="1">
      <c r="B29" s="1529"/>
      <c r="C29" s="1550"/>
      <c r="D29" s="1551"/>
      <c r="E29" s="1551"/>
      <c r="F29" s="1551"/>
      <c r="G29" s="1551"/>
      <c r="H29" s="1551"/>
      <c r="I29" s="1551"/>
      <c r="J29" s="1551"/>
      <c r="K29" s="1548"/>
      <c r="L29" s="1548"/>
      <c r="M29" s="1548"/>
      <c r="N29" s="1548"/>
      <c r="O29" s="1548"/>
      <c r="P29" s="1548"/>
      <c r="Q29" s="1548"/>
      <c r="R29" s="1486"/>
      <c r="S29" s="1486"/>
      <c r="T29" s="1486"/>
      <c r="U29" s="1486"/>
      <c r="V29" s="1486"/>
      <c r="W29" s="1486"/>
      <c r="X29" s="1486"/>
      <c r="Y29" s="1486"/>
      <c r="Z29" s="1486"/>
      <c r="AA29" s="1486"/>
      <c r="AB29" s="1486"/>
      <c r="AC29" s="1486"/>
      <c r="AD29" s="1548"/>
      <c r="AE29" s="1548"/>
      <c r="AF29" s="1650" t="str">
        <f>IF($CC$29=1,"新","旧")</f>
        <v>新</v>
      </c>
      <c r="AG29" s="1650"/>
      <c r="AH29" s="1650"/>
      <c r="AI29" s="1651" t="s">
        <v>593</v>
      </c>
      <c r="AJ29" s="1652"/>
      <c r="AK29" s="1652"/>
      <c r="AL29" s="1652"/>
      <c r="AM29" s="1652"/>
      <c r="AN29" s="1652"/>
      <c r="AO29" s="1652"/>
      <c r="AP29" s="1653"/>
      <c r="AQ29" s="1578"/>
      <c r="AR29" s="1598"/>
      <c r="AS29" s="1599"/>
      <c r="AT29" s="265"/>
      <c r="AU29" s="1529"/>
      <c r="AV29" s="1588"/>
      <c r="AW29" s="1588"/>
      <c r="AX29" s="1588"/>
      <c r="AY29" s="1588"/>
      <c r="AZ29" s="1589"/>
      <c r="BA29" s="1580"/>
      <c r="BB29" s="1600"/>
      <c r="BC29" s="1600"/>
      <c r="BD29" s="1581"/>
      <c r="BE29" s="1580"/>
      <c r="BF29" s="1581"/>
      <c r="BG29" s="1587"/>
      <c r="BH29" s="1588"/>
      <c r="BI29" s="1588"/>
      <c r="BJ29" s="1588"/>
      <c r="BK29" s="1588"/>
      <c r="BL29" s="1588"/>
      <c r="BM29" s="1588"/>
      <c r="BN29" s="1589"/>
      <c r="BO29" s="1595"/>
      <c r="BP29" s="1595"/>
      <c r="BQ29" s="1595"/>
      <c r="BR29" s="1597"/>
      <c r="BS29" s="1597"/>
      <c r="BT29" s="1597"/>
      <c r="BU29" s="1597"/>
      <c r="BV29" s="1597"/>
      <c r="BW29" s="1597"/>
      <c r="BX29" s="1580"/>
      <c r="BY29" s="1600"/>
      <c r="BZ29" s="1601"/>
      <c r="CA29" s="1575"/>
      <c r="CB29" s="265"/>
      <c r="CC29" s="265">
        <v>1</v>
      </c>
      <c r="CD29" s="265"/>
      <c r="CE29" s="265"/>
      <c r="CF29" s="265"/>
      <c r="CG29" s="265"/>
      <c r="CH29" s="265"/>
    </row>
    <row r="30" spans="2:86" ht="8.75" customHeight="1">
      <c r="B30" s="1529"/>
      <c r="C30" s="1550"/>
      <c r="D30" s="1551"/>
      <c r="E30" s="1551"/>
      <c r="F30" s="1551"/>
      <c r="G30" s="1551"/>
      <c r="H30" s="1551"/>
      <c r="I30" s="1551"/>
      <c r="J30" s="1551"/>
      <c r="K30" s="1548"/>
      <c r="L30" s="1548"/>
      <c r="M30" s="1548"/>
      <c r="N30" s="1548"/>
      <c r="O30" s="1548"/>
      <c r="P30" s="1548"/>
      <c r="Q30" s="1548"/>
      <c r="R30" s="1486"/>
      <c r="S30" s="1486"/>
      <c r="T30" s="1486"/>
      <c r="U30" s="1486"/>
      <c r="V30" s="1486"/>
      <c r="W30" s="1486"/>
      <c r="X30" s="1486"/>
      <c r="Y30" s="1486"/>
      <c r="Z30" s="1486"/>
      <c r="AA30" s="1486"/>
      <c r="AB30" s="1486"/>
      <c r="AC30" s="1486"/>
      <c r="AD30" s="1548"/>
      <c r="AE30" s="1548"/>
      <c r="AF30" s="1650"/>
      <c r="AG30" s="1650"/>
      <c r="AH30" s="1650"/>
      <c r="AI30" s="1651"/>
      <c r="AJ30" s="1654"/>
      <c r="AK30" s="1654"/>
      <c r="AL30" s="1654"/>
      <c r="AM30" s="1654"/>
      <c r="AN30" s="1654"/>
      <c r="AO30" s="1654"/>
      <c r="AP30" s="1655"/>
      <c r="AQ30" s="1580"/>
      <c r="AR30" s="1600"/>
      <c r="AS30" s="1601"/>
      <c r="AT30" s="265"/>
      <c r="AU30" s="1529"/>
      <c r="AV30" s="1588"/>
      <c r="AW30" s="1588"/>
      <c r="AX30" s="1588"/>
      <c r="AY30" s="1588"/>
      <c r="AZ30" s="1589"/>
      <c r="BA30" s="1580"/>
      <c r="BB30" s="1600"/>
      <c r="BC30" s="1600"/>
      <c r="BD30" s="1581"/>
      <c r="BE30" s="1580"/>
      <c r="BF30" s="1581"/>
      <c r="BG30" s="1590"/>
      <c r="BH30" s="1591"/>
      <c r="BI30" s="1591"/>
      <c r="BJ30" s="1591"/>
      <c r="BK30" s="1591"/>
      <c r="BL30" s="1591"/>
      <c r="BM30" s="1591"/>
      <c r="BN30" s="1592"/>
      <c r="BO30" s="1595"/>
      <c r="BP30" s="1595"/>
      <c r="BQ30" s="1595"/>
      <c r="BR30" s="1597"/>
      <c r="BS30" s="1597"/>
      <c r="BT30" s="1597"/>
      <c r="BU30" s="1597"/>
      <c r="BV30" s="1597"/>
      <c r="BW30" s="1597"/>
      <c r="BX30" s="1580"/>
      <c r="BY30" s="1600"/>
      <c r="BZ30" s="1601"/>
      <c r="CA30" s="1575"/>
      <c r="CB30" s="265"/>
      <c r="CC30" s="265"/>
      <c r="CD30" s="265"/>
      <c r="CE30" s="265"/>
      <c r="CF30" s="265"/>
      <c r="CG30" s="265"/>
      <c r="CH30" s="265"/>
    </row>
    <row r="31" spans="2:86" ht="8.75" customHeight="1">
      <c r="B31" s="1529"/>
      <c r="C31" s="1550"/>
      <c r="D31" s="1551"/>
      <c r="E31" s="1551"/>
      <c r="F31" s="1551"/>
      <c r="G31" s="1551"/>
      <c r="H31" s="1551"/>
      <c r="I31" s="1551"/>
      <c r="J31" s="1551"/>
      <c r="K31" s="1548"/>
      <c r="L31" s="1548"/>
      <c r="M31" s="1548"/>
      <c r="N31" s="1548"/>
      <c r="O31" s="1548"/>
      <c r="P31" s="1548"/>
      <c r="Q31" s="1548"/>
      <c r="R31" s="1486"/>
      <c r="S31" s="1486"/>
      <c r="T31" s="1486"/>
      <c r="U31" s="1486"/>
      <c r="V31" s="1486"/>
      <c r="W31" s="1486"/>
      <c r="X31" s="1486"/>
      <c r="Y31" s="1486"/>
      <c r="Z31" s="1486"/>
      <c r="AA31" s="1486"/>
      <c r="AB31" s="1486"/>
      <c r="AC31" s="1486"/>
      <c r="AD31" s="1548"/>
      <c r="AE31" s="1548"/>
      <c r="AF31" s="1650"/>
      <c r="AG31" s="1650"/>
      <c r="AH31" s="1650"/>
      <c r="AI31" s="1651"/>
      <c r="AJ31" s="1656"/>
      <c r="AK31" s="1656"/>
      <c r="AL31" s="1656"/>
      <c r="AM31" s="1656"/>
      <c r="AN31" s="1656"/>
      <c r="AO31" s="1656"/>
      <c r="AP31" s="1657"/>
      <c r="AQ31" s="1582"/>
      <c r="AR31" s="1602"/>
      <c r="AS31" s="1603"/>
      <c r="AT31" s="265"/>
      <c r="AU31" s="1529"/>
      <c r="AV31" s="1588"/>
      <c r="AW31" s="1588"/>
      <c r="AX31" s="1588"/>
      <c r="AY31" s="1588"/>
      <c r="AZ31" s="1589"/>
      <c r="BA31" s="1580"/>
      <c r="BB31" s="1600"/>
      <c r="BC31" s="1600"/>
      <c r="BD31" s="1581"/>
      <c r="BE31" s="1580"/>
      <c r="BF31" s="1581"/>
      <c r="BG31" s="1486"/>
      <c r="BH31" s="1486"/>
      <c r="BI31" s="1486"/>
      <c r="BJ31" s="1486"/>
      <c r="BK31" s="1486"/>
      <c r="BL31" s="1486"/>
      <c r="BM31" s="1548"/>
      <c r="BN31" s="1548"/>
      <c r="BO31" s="1595"/>
      <c r="BP31" s="1595"/>
      <c r="BQ31" s="1595"/>
      <c r="BR31" s="1597"/>
      <c r="BS31" s="1597"/>
      <c r="BT31" s="1597"/>
      <c r="BU31" s="1597"/>
      <c r="BV31" s="1597"/>
      <c r="BW31" s="1597"/>
      <c r="BX31" s="1580"/>
      <c r="BY31" s="1600"/>
      <c r="BZ31" s="1601"/>
      <c r="CA31" s="1575"/>
      <c r="CB31" s="265"/>
      <c r="CC31" s="265"/>
      <c r="CD31" s="265"/>
      <c r="CE31" s="265"/>
      <c r="CF31" s="265"/>
      <c r="CG31" s="265"/>
      <c r="CH31" s="265"/>
    </row>
    <row r="32" spans="2:86" ht="8.75" customHeight="1">
      <c r="B32" s="1529"/>
      <c r="C32" s="1550"/>
      <c r="D32" s="1551"/>
      <c r="E32" s="1551"/>
      <c r="F32" s="1551"/>
      <c r="G32" s="1551"/>
      <c r="H32" s="1551"/>
      <c r="I32" s="1551"/>
      <c r="J32" s="1551"/>
      <c r="K32" s="1548"/>
      <c r="L32" s="1548"/>
      <c r="M32" s="1548"/>
      <c r="N32" s="1548"/>
      <c r="O32" s="1548"/>
      <c r="P32" s="1548"/>
      <c r="Q32" s="1548"/>
      <c r="R32" s="1486"/>
      <c r="S32" s="1486"/>
      <c r="T32" s="1486"/>
      <c r="U32" s="1486"/>
      <c r="V32" s="1486"/>
      <c r="W32" s="1486"/>
      <c r="X32" s="1486"/>
      <c r="Y32" s="1486"/>
      <c r="Z32" s="1486"/>
      <c r="AA32" s="1486"/>
      <c r="AB32" s="1486"/>
      <c r="AC32" s="1486"/>
      <c r="AD32" s="1548"/>
      <c r="AE32" s="1548"/>
      <c r="AF32" s="1650" t="str">
        <f>IF($CC$32=1,"新","旧")</f>
        <v>新</v>
      </c>
      <c r="AG32" s="1650"/>
      <c r="AH32" s="1650"/>
      <c r="AI32" s="1651" t="s">
        <v>593</v>
      </c>
      <c r="AJ32" s="1652"/>
      <c r="AK32" s="1652"/>
      <c r="AL32" s="1652"/>
      <c r="AM32" s="1652"/>
      <c r="AN32" s="1652"/>
      <c r="AO32" s="1652"/>
      <c r="AP32" s="1653"/>
      <c r="AQ32" s="1578"/>
      <c r="AR32" s="1598"/>
      <c r="AS32" s="1599"/>
      <c r="AT32" s="265"/>
      <c r="AU32" s="1529"/>
      <c r="AV32" s="1588"/>
      <c r="AW32" s="1588"/>
      <c r="AX32" s="1588"/>
      <c r="AY32" s="1588"/>
      <c r="AZ32" s="1589"/>
      <c r="BA32" s="1580"/>
      <c r="BB32" s="1600"/>
      <c r="BC32" s="1600"/>
      <c r="BD32" s="1581"/>
      <c r="BE32" s="1580"/>
      <c r="BF32" s="1581"/>
      <c r="BG32" s="1486"/>
      <c r="BH32" s="1486"/>
      <c r="BI32" s="1486"/>
      <c r="BJ32" s="1486"/>
      <c r="BK32" s="1486"/>
      <c r="BL32" s="1486"/>
      <c r="BM32" s="1548"/>
      <c r="BN32" s="1548"/>
      <c r="BO32" s="1595"/>
      <c r="BP32" s="1595"/>
      <c r="BQ32" s="1595"/>
      <c r="BR32" s="1597"/>
      <c r="BS32" s="1597"/>
      <c r="BT32" s="1597"/>
      <c r="BU32" s="1597"/>
      <c r="BV32" s="1597"/>
      <c r="BW32" s="1597"/>
      <c r="BX32" s="1580"/>
      <c r="BY32" s="1600"/>
      <c r="BZ32" s="1601"/>
      <c r="CA32" s="1575"/>
      <c r="CB32" s="265"/>
      <c r="CC32" s="265">
        <v>1</v>
      </c>
      <c r="CD32" s="265"/>
      <c r="CE32" s="265"/>
      <c r="CF32" s="265"/>
      <c r="CG32" s="265"/>
      <c r="CH32" s="265"/>
    </row>
    <row r="33" spans="2:86" ht="8.75" customHeight="1" thickBot="1">
      <c r="B33" s="1529"/>
      <c r="C33" s="1550"/>
      <c r="D33" s="1551"/>
      <c r="E33" s="1551"/>
      <c r="F33" s="1551"/>
      <c r="G33" s="1551"/>
      <c r="H33" s="1551"/>
      <c r="I33" s="1551"/>
      <c r="J33" s="1551"/>
      <c r="K33" s="1548"/>
      <c r="L33" s="1548"/>
      <c r="M33" s="1548"/>
      <c r="N33" s="1548"/>
      <c r="O33" s="1548"/>
      <c r="P33" s="1548"/>
      <c r="Q33" s="1548"/>
      <c r="R33" s="1486"/>
      <c r="S33" s="1486"/>
      <c r="T33" s="1486"/>
      <c r="U33" s="1486"/>
      <c r="V33" s="1486"/>
      <c r="W33" s="1486"/>
      <c r="X33" s="1486"/>
      <c r="Y33" s="1486"/>
      <c r="Z33" s="1486"/>
      <c r="AA33" s="1486"/>
      <c r="AB33" s="1486"/>
      <c r="AC33" s="1486"/>
      <c r="AD33" s="1548"/>
      <c r="AE33" s="1548"/>
      <c r="AF33" s="1650"/>
      <c r="AG33" s="1650"/>
      <c r="AH33" s="1650"/>
      <c r="AI33" s="1651"/>
      <c r="AJ33" s="1654"/>
      <c r="AK33" s="1654"/>
      <c r="AL33" s="1654"/>
      <c r="AM33" s="1654"/>
      <c r="AN33" s="1654"/>
      <c r="AO33" s="1654"/>
      <c r="AP33" s="1655"/>
      <c r="AQ33" s="1580"/>
      <c r="AR33" s="1600"/>
      <c r="AS33" s="1601"/>
      <c r="AT33" s="265"/>
      <c r="AU33" s="1529"/>
      <c r="AV33" s="1591"/>
      <c r="AW33" s="1591"/>
      <c r="AX33" s="1591"/>
      <c r="AY33" s="1591"/>
      <c r="AZ33" s="1592"/>
      <c r="BA33" s="1582"/>
      <c r="BB33" s="1602"/>
      <c r="BC33" s="1602"/>
      <c r="BD33" s="1583"/>
      <c r="BE33" s="1582"/>
      <c r="BF33" s="1583"/>
      <c r="BG33" s="1486"/>
      <c r="BH33" s="1486"/>
      <c r="BI33" s="1486"/>
      <c r="BJ33" s="1486"/>
      <c r="BK33" s="1486"/>
      <c r="BL33" s="1486"/>
      <c r="BM33" s="1548"/>
      <c r="BN33" s="1548"/>
      <c r="BO33" s="1606"/>
      <c r="BP33" s="1606"/>
      <c r="BQ33" s="1606"/>
      <c r="BR33" s="1607"/>
      <c r="BS33" s="1597"/>
      <c r="BT33" s="1597"/>
      <c r="BU33" s="1597"/>
      <c r="BV33" s="1597"/>
      <c r="BW33" s="1597"/>
      <c r="BX33" s="1580"/>
      <c r="BY33" s="1600"/>
      <c r="BZ33" s="1601"/>
      <c r="CA33" s="1575"/>
      <c r="CB33" s="265"/>
      <c r="CC33" s="265"/>
      <c r="CD33" s="265"/>
      <c r="CE33" s="265"/>
      <c r="CF33" s="265"/>
      <c r="CG33" s="265"/>
      <c r="CH33" s="265"/>
    </row>
    <row r="34" spans="2:86" ht="8.75" customHeight="1" thickBot="1">
      <c r="B34" s="1529"/>
      <c r="C34" s="1550"/>
      <c r="D34" s="1551"/>
      <c r="E34" s="1551"/>
      <c r="F34" s="1551"/>
      <c r="G34" s="1551"/>
      <c r="H34" s="1551"/>
      <c r="I34" s="1551"/>
      <c r="J34" s="1551"/>
      <c r="K34" s="1548"/>
      <c r="L34" s="1548"/>
      <c r="M34" s="1548"/>
      <c r="N34" s="1548"/>
      <c r="O34" s="1548"/>
      <c r="P34" s="1548"/>
      <c r="Q34" s="1548"/>
      <c r="R34" s="1486"/>
      <c r="S34" s="1486"/>
      <c r="T34" s="1486"/>
      <c r="U34" s="1486"/>
      <c r="V34" s="1486"/>
      <c r="W34" s="1486"/>
      <c r="X34" s="1486"/>
      <c r="Y34" s="1486"/>
      <c r="Z34" s="1486"/>
      <c r="AA34" s="1486"/>
      <c r="AB34" s="1486"/>
      <c r="AC34" s="1486"/>
      <c r="AD34" s="1548"/>
      <c r="AE34" s="1548"/>
      <c r="AF34" s="1650"/>
      <c r="AG34" s="1650"/>
      <c r="AH34" s="1650"/>
      <c r="AI34" s="1651"/>
      <c r="AJ34" s="1656"/>
      <c r="AK34" s="1656"/>
      <c r="AL34" s="1656"/>
      <c r="AM34" s="1656"/>
      <c r="AN34" s="1656"/>
      <c r="AO34" s="1656"/>
      <c r="AP34" s="1657"/>
      <c r="AQ34" s="1582"/>
      <c r="AR34" s="1602"/>
      <c r="AS34" s="1603"/>
      <c r="AT34" s="265"/>
      <c r="AU34" s="1529"/>
      <c r="AV34" s="1696" t="s">
        <v>594</v>
      </c>
      <c r="AW34" s="1697"/>
      <c r="AX34" s="1697"/>
      <c r="AY34" s="1697"/>
      <c r="AZ34" s="1697"/>
      <c r="BA34" s="1697"/>
      <c r="BB34" s="1697"/>
      <c r="BC34" s="1697"/>
      <c r="BD34" s="1697"/>
      <c r="BE34" s="1697"/>
      <c r="BF34" s="1697"/>
      <c r="BG34" s="1697"/>
      <c r="BH34" s="1697"/>
      <c r="BI34" s="1697"/>
      <c r="BJ34" s="1697"/>
      <c r="BK34" s="1697"/>
      <c r="BL34" s="1697"/>
      <c r="BM34" s="1697"/>
      <c r="BN34" s="1697"/>
      <c r="BO34" s="1697"/>
      <c r="BP34" s="1697"/>
      <c r="BQ34" s="1697"/>
      <c r="BR34" s="1698"/>
      <c r="BS34" s="1608" t="s">
        <v>595</v>
      </c>
      <c r="BT34" s="1604">
        <f>IF(CD22=1,BR22,0)+IF(CD28=1,BR28,0)</f>
        <v>0</v>
      </c>
      <c r="BU34" s="1604"/>
      <c r="BV34" s="1604"/>
      <c r="BW34" s="1604"/>
      <c r="BX34" s="1604"/>
      <c r="BY34" s="1604"/>
      <c r="BZ34" s="1605"/>
      <c r="CA34" s="1575"/>
      <c r="CB34" s="265"/>
      <c r="CC34" s="265"/>
      <c r="CD34" s="265"/>
      <c r="CE34" s="265"/>
      <c r="CF34" s="265"/>
      <c r="CG34" s="265"/>
      <c r="CH34" s="265"/>
    </row>
    <row r="35" spans="2:86" ht="8.75" customHeight="1" thickBot="1">
      <c r="B35" s="1529"/>
      <c r="C35" s="1550"/>
      <c r="D35" s="1700" t="s">
        <v>596</v>
      </c>
      <c r="E35" s="1701"/>
      <c r="F35" s="1701"/>
      <c r="G35" s="1701"/>
      <c r="H35" s="1701"/>
      <c r="I35" s="1701"/>
      <c r="J35" s="1702" t="s">
        <v>30</v>
      </c>
      <c r="K35" s="1703">
        <f>IF(CC23=1,AJ23,0)+IF(CC26=1,AJ26,0)+IF(CC29=1,AJ29,0)+IF(CC32=1,AJ32,0)</f>
        <v>0</v>
      </c>
      <c r="L35" s="1703"/>
      <c r="M35" s="1703"/>
      <c r="N35" s="1703"/>
      <c r="O35" s="1704" t="s">
        <v>597</v>
      </c>
      <c r="P35" s="1705"/>
      <c r="Q35" s="1705"/>
      <c r="R35" s="1705"/>
      <c r="S35" s="1705"/>
      <c r="T35" s="1705"/>
      <c r="U35" s="1705"/>
      <c r="V35" s="1705"/>
      <c r="W35" s="1705"/>
      <c r="X35" s="1699" t="s">
        <v>51</v>
      </c>
      <c r="Y35" s="1549" t="s">
        <v>598</v>
      </c>
      <c r="Z35" s="1549"/>
      <c r="AA35" s="1549"/>
      <c r="AB35" s="1549"/>
      <c r="AC35" s="1549"/>
      <c r="AD35" s="1549"/>
      <c r="AE35" s="1549"/>
      <c r="AF35" s="1650" t="s">
        <v>599</v>
      </c>
      <c r="AG35" s="1650"/>
      <c r="AH35" s="1650"/>
      <c r="AI35" s="1650"/>
      <c r="AJ35" s="1650"/>
      <c r="AK35" s="1650"/>
      <c r="AL35" s="1699" t="s">
        <v>52</v>
      </c>
      <c r="AM35" s="1658" t="s">
        <v>598</v>
      </c>
      <c r="AN35" s="1658"/>
      <c r="AO35" s="1658"/>
      <c r="AP35" s="1658"/>
      <c r="AQ35" s="1658"/>
      <c r="AR35" s="1658"/>
      <c r="AS35" s="1659"/>
      <c r="AT35" s="269"/>
      <c r="AU35" s="1529"/>
      <c r="AV35" s="1678"/>
      <c r="AW35" s="1679"/>
      <c r="AX35" s="1679"/>
      <c r="AY35" s="1679"/>
      <c r="AZ35" s="1679"/>
      <c r="BA35" s="1679"/>
      <c r="BB35" s="1679"/>
      <c r="BC35" s="1679"/>
      <c r="BD35" s="1679"/>
      <c r="BE35" s="1679"/>
      <c r="BF35" s="1679"/>
      <c r="BG35" s="1679"/>
      <c r="BH35" s="1679"/>
      <c r="BI35" s="1679"/>
      <c r="BJ35" s="1679"/>
      <c r="BK35" s="1679"/>
      <c r="BL35" s="1679"/>
      <c r="BM35" s="1679"/>
      <c r="BN35" s="1679"/>
      <c r="BO35" s="1679"/>
      <c r="BP35" s="1679"/>
      <c r="BQ35" s="1679"/>
      <c r="BR35" s="1680"/>
      <c r="BS35" s="1608"/>
      <c r="BT35" s="1604"/>
      <c r="BU35" s="1604"/>
      <c r="BV35" s="1604"/>
      <c r="BW35" s="1604"/>
      <c r="BX35" s="1604"/>
      <c r="BY35" s="1604"/>
      <c r="BZ35" s="1605"/>
      <c r="CA35" s="1575"/>
      <c r="CB35" s="265"/>
      <c r="CC35" s="265"/>
      <c r="CD35" s="265"/>
      <c r="CE35" s="265"/>
      <c r="CF35" s="265"/>
      <c r="CG35" s="265"/>
      <c r="CH35" s="265"/>
    </row>
    <row r="36" spans="2:86" ht="8.75" customHeight="1" thickBot="1">
      <c r="B36" s="1529"/>
      <c r="C36" s="1550"/>
      <c r="D36" s="1701"/>
      <c r="E36" s="1701"/>
      <c r="F36" s="1701"/>
      <c r="G36" s="1701"/>
      <c r="H36" s="1701"/>
      <c r="I36" s="1701"/>
      <c r="J36" s="1702"/>
      <c r="K36" s="1703"/>
      <c r="L36" s="1703"/>
      <c r="M36" s="1703"/>
      <c r="N36" s="1703"/>
      <c r="O36" s="1705"/>
      <c r="P36" s="1705"/>
      <c r="Q36" s="1705"/>
      <c r="R36" s="1705"/>
      <c r="S36" s="1705"/>
      <c r="T36" s="1705"/>
      <c r="U36" s="1705"/>
      <c r="V36" s="1705"/>
      <c r="W36" s="1705"/>
      <c r="X36" s="1699"/>
      <c r="Y36" s="1706">
        <f>IF(K35&lt;=20000,K35,IF(K35&lt;=40000,ROUNDUP(K35*0.5,0)+10000,IF(K35&lt;=80000,ROUNDUP(K35*0.25,0)+20000,40000)))</f>
        <v>0</v>
      </c>
      <c r="Z36" s="1706"/>
      <c r="AA36" s="1706"/>
      <c r="AB36" s="1706"/>
      <c r="AC36" s="1706"/>
      <c r="AD36" s="1706"/>
      <c r="AE36" s="1706"/>
      <c r="AF36" s="1650"/>
      <c r="AG36" s="1650"/>
      <c r="AH36" s="1650"/>
      <c r="AI36" s="1650"/>
      <c r="AJ36" s="1650"/>
      <c r="AK36" s="1650"/>
      <c r="AL36" s="1699"/>
      <c r="AM36" s="1668">
        <f>IF((Y36+Y40)&lt;=40000,(Y36+Y40),40000)</f>
        <v>0</v>
      </c>
      <c r="AN36" s="1668"/>
      <c r="AO36" s="1668"/>
      <c r="AP36" s="1668"/>
      <c r="AQ36" s="1668"/>
      <c r="AR36" s="1668"/>
      <c r="AS36" s="1675"/>
      <c r="AT36" s="265"/>
      <c r="AU36" s="1529"/>
      <c r="AV36" s="1678"/>
      <c r="AW36" s="1679"/>
      <c r="AX36" s="1679"/>
      <c r="AY36" s="1679"/>
      <c r="AZ36" s="1679"/>
      <c r="BA36" s="1679"/>
      <c r="BB36" s="1679"/>
      <c r="BC36" s="1679"/>
      <c r="BD36" s="1679"/>
      <c r="BE36" s="1679"/>
      <c r="BF36" s="1679"/>
      <c r="BG36" s="1679"/>
      <c r="BH36" s="1679"/>
      <c r="BI36" s="1679"/>
      <c r="BJ36" s="1679"/>
      <c r="BK36" s="1679"/>
      <c r="BL36" s="1679"/>
      <c r="BM36" s="1679"/>
      <c r="BN36" s="1679"/>
      <c r="BO36" s="1679"/>
      <c r="BP36" s="1679"/>
      <c r="BQ36" s="1679"/>
      <c r="BR36" s="1680"/>
      <c r="BS36" s="1608"/>
      <c r="BT36" s="1604"/>
      <c r="BU36" s="1604"/>
      <c r="BV36" s="1604"/>
      <c r="BW36" s="1604"/>
      <c r="BX36" s="1604"/>
      <c r="BY36" s="1604"/>
      <c r="BZ36" s="1605"/>
      <c r="CA36" s="1575"/>
      <c r="CB36" s="265"/>
      <c r="CC36" s="265"/>
      <c r="CD36" s="265"/>
      <c r="CE36" s="265"/>
      <c r="CF36" s="265"/>
      <c r="CG36" s="265"/>
      <c r="CH36" s="265"/>
    </row>
    <row r="37" spans="2:86" ht="8.75" customHeight="1" thickBot="1">
      <c r="B37" s="1529"/>
      <c r="C37" s="1550"/>
      <c r="D37" s="1701"/>
      <c r="E37" s="1701"/>
      <c r="F37" s="1701"/>
      <c r="G37" s="1701"/>
      <c r="H37" s="1701"/>
      <c r="I37" s="1701"/>
      <c r="J37" s="1702"/>
      <c r="K37" s="1703"/>
      <c r="L37" s="1703"/>
      <c r="M37" s="1703"/>
      <c r="N37" s="1703"/>
      <c r="O37" s="1705"/>
      <c r="P37" s="1705"/>
      <c r="Q37" s="1705"/>
      <c r="R37" s="1705"/>
      <c r="S37" s="1705"/>
      <c r="T37" s="1705"/>
      <c r="U37" s="1705"/>
      <c r="V37" s="1705"/>
      <c r="W37" s="1705"/>
      <c r="X37" s="1699"/>
      <c r="Y37" s="1706"/>
      <c r="Z37" s="1706"/>
      <c r="AA37" s="1706"/>
      <c r="AB37" s="1706"/>
      <c r="AC37" s="1706"/>
      <c r="AD37" s="1706"/>
      <c r="AE37" s="1706"/>
      <c r="AF37" s="1650"/>
      <c r="AG37" s="1650"/>
      <c r="AH37" s="1650"/>
      <c r="AI37" s="1650"/>
      <c r="AJ37" s="1650"/>
      <c r="AK37" s="1650"/>
      <c r="AL37" s="1699"/>
      <c r="AM37" s="1668"/>
      <c r="AN37" s="1668"/>
      <c r="AO37" s="1668"/>
      <c r="AP37" s="1668"/>
      <c r="AQ37" s="1668"/>
      <c r="AR37" s="1668"/>
      <c r="AS37" s="1675"/>
      <c r="AT37" s="265"/>
      <c r="AU37" s="1529"/>
      <c r="AV37" s="1678" t="s">
        <v>600</v>
      </c>
      <c r="AW37" s="1679"/>
      <c r="AX37" s="1679"/>
      <c r="AY37" s="1679"/>
      <c r="AZ37" s="1679"/>
      <c r="BA37" s="1679"/>
      <c r="BB37" s="1679"/>
      <c r="BC37" s="1679"/>
      <c r="BD37" s="1679"/>
      <c r="BE37" s="1679"/>
      <c r="BF37" s="1679"/>
      <c r="BG37" s="1679"/>
      <c r="BH37" s="1679"/>
      <c r="BI37" s="1679"/>
      <c r="BJ37" s="1679"/>
      <c r="BK37" s="1679"/>
      <c r="BL37" s="1679"/>
      <c r="BM37" s="1679"/>
      <c r="BN37" s="1679"/>
      <c r="BO37" s="1679"/>
      <c r="BP37" s="1679"/>
      <c r="BQ37" s="1679"/>
      <c r="BR37" s="1680"/>
      <c r="BS37" s="1608" t="s">
        <v>601</v>
      </c>
      <c r="BT37" s="1604">
        <f>IF(CD22=2,BR22,0)+IF(CD28=2,BR28,0)</f>
        <v>0</v>
      </c>
      <c r="BU37" s="1604"/>
      <c r="BV37" s="1604"/>
      <c r="BW37" s="1604"/>
      <c r="BX37" s="1604"/>
      <c r="BY37" s="1604"/>
      <c r="BZ37" s="1605"/>
      <c r="CA37" s="1575"/>
      <c r="CB37" s="265"/>
      <c r="CC37" s="265"/>
      <c r="CD37" s="265"/>
      <c r="CE37" s="265"/>
      <c r="CF37" s="265"/>
      <c r="CG37" s="265"/>
      <c r="CH37" s="265"/>
    </row>
    <row r="38" spans="2:86" ht="8.75" customHeight="1" thickBot="1">
      <c r="B38" s="1529"/>
      <c r="C38" s="1550"/>
      <c r="D38" s="1701"/>
      <c r="E38" s="1701"/>
      <c r="F38" s="1701"/>
      <c r="G38" s="1701"/>
      <c r="H38" s="1701"/>
      <c r="I38" s="1701"/>
      <c r="J38" s="1702"/>
      <c r="K38" s="1703"/>
      <c r="L38" s="1703"/>
      <c r="M38" s="1703"/>
      <c r="N38" s="1703"/>
      <c r="O38" s="1705"/>
      <c r="P38" s="1705"/>
      <c r="Q38" s="1705"/>
      <c r="R38" s="1705"/>
      <c r="S38" s="1705"/>
      <c r="T38" s="1705"/>
      <c r="U38" s="1705"/>
      <c r="V38" s="1705"/>
      <c r="W38" s="1705"/>
      <c r="X38" s="1699"/>
      <c r="Y38" s="1706"/>
      <c r="Z38" s="1706"/>
      <c r="AA38" s="1706"/>
      <c r="AB38" s="1706"/>
      <c r="AC38" s="1706"/>
      <c r="AD38" s="1706"/>
      <c r="AE38" s="1706"/>
      <c r="AF38" s="1650"/>
      <c r="AG38" s="1650"/>
      <c r="AH38" s="1650"/>
      <c r="AI38" s="1650"/>
      <c r="AJ38" s="1650"/>
      <c r="AK38" s="1650"/>
      <c r="AL38" s="1699"/>
      <c r="AM38" s="1676"/>
      <c r="AN38" s="1676"/>
      <c r="AO38" s="1676"/>
      <c r="AP38" s="1676"/>
      <c r="AQ38" s="1676"/>
      <c r="AR38" s="1676"/>
      <c r="AS38" s="1677"/>
      <c r="AT38" s="265"/>
      <c r="AU38" s="1529"/>
      <c r="AV38" s="1678"/>
      <c r="AW38" s="1679"/>
      <c r="AX38" s="1679"/>
      <c r="AY38" s="1679"/>
      <c r="AZ38" s="1679"/>
      <c r="BA38" s="1679"/>
      <c r="BB38" s="1679"/>
      <c r="BC38" s="1679"/>
      <c r="BD38" s="1679"/>
      <c r="BE38" s="1679"/>
      <c r="BF38" s="1679"/>
      <c r="BG38" s="1679"/>
      <c r="BH38" s="1679"/>
      <c r="BI38" s="1679"/>
      <c r="BJ38" s="1679"/>
      <c r="BK38" s="1679"/>
      <c r="BL38" s="1679"/>
      <c r="BM38" s="1679"/>
      <c r="BN38" s="1679"/>
      <c r="BO38" s="1679"/>
      <c r="BP38" s="1679"/>
      <c r="BQ38" s="1679"/>
      <c r="BR38" s="1680"/>
      <c r="BS38" s="1608"/>
      <c r="BT38" s="1604"/>
      <c r="BU38" s="1604"/>
      <c r="BV38" s="1604"/>
      <c r="BW38" s="1604"/>
      <c r="BX38" s="1604"/>
      <c r="BY38" s="1604"/>
      <c r="BZ38" s="1605"/>
      <c r="CA38" s="1575"/>
      <c r="CB38" s="265"/>
      <c r="CC38" s="265"/>
      <c r="CD38" s="265"/>
      <c r="CE38" s="265"/>
      <c r="CF38" s="265"/>
      <c r="CG38" s="265"/>
      <c r="CH38" s="265"/>
    </row>
    <row r="39" spans="2:86" ht="8.75" customHeight="1" thickBot="1">
      <c r="B39" s="1529"/>
      <c r="C39" s="1550"/>
      <c r="D39" s="1700" t="s">
        <v>602</v>
      </c>
      <c r="E39" s="1701"/>
      <c r="F39" s="1701"/>
      <c r="G39" s="1701"/>
      <c r="H39" s="1701"/>
      <c r="I39" s="1701"/>
      <c r="J39" s="1702" t="s">
        <v>28</v>
      </c>
      <c r="K39" s="1703">
        <f>IF(CC23=2,AJ23,0)+IF(CC26=2,AJ26,0)+IF(CC29=2,AJ29,0)+IF(CC32=2,AJ32,0)</f>
        <v>0</v>
      </c>
      <c r="L39" s="1703"/>
      <c r="M39" s="1703"/>
      <c r="N39" s="1703"/>
      <c r="O39" s="1704" t="s">
        <v>603</v>
      </c>
      <c r="P39" s="1705"/>
      <c r="Q39" s="1705"/>
      <c r="R39" s="1705"/>
      <c r="S39" s="1705"/>
      <c r="T39" s="1705"/>
      <c r="U39" s="1705"/>
      <c r="V39" s="1705"/>
      <c r="W39" s="1705"/>
      <c r="X39" s="1699" t="s">
        <v>85</v>
      </c>
      <c r="Y39" s="1549" t="s">
        <v>604</v>
      </c>
      <c r="Z39" s="1549"/>
      <c r="AA39" s="1549"/>
      <c r="AB39" s="1549"/>
      <c r="AC39" s="1549"/>
      <c r="AD39" s="1549"/>
      <c r="AE39" s="1549"/>
      <c r="AF39" s="1711" t="s">
        <v>605</v>
      </c>
      <c r="AG39" s="1712"/>
      <c r="AH39" s="1712"/>
      <c r="AI39" s="1712"/>
      <c r="AJ39" s="1712"/>
      <c r="AK39" s="1712"/>
      <c r="AL39" s="1702" t="s">
        <v>606</v>
      </c>
      <c r="AM39" s="1658"/>
      <c r="AN39" s="1658"/>
      <c r="AO39" s="1658"/>
      <c r="AP39" s="1658"/>
      <c r="AQ39" s="1658"/>
      <c r="AR39" s="1658"/>
      <c r="AS39" s="1659"/>
      <c r="AT39" s="269"/>
      <c r="AU39" s="1529"/>
      <c r="AV39" s="1678"/>
      <c r="AW39" s="1679"/>
      <c r="AX39" s="1679"/>
      <c r="AY39" s="1679"/>
      <c r="AZ39" s="1679"/>
      <c r="BA39" s="1679"/>
      <c r="BB39" s="1679"/>
      <c r="BC39" s="1679"/>
      <c r="BD39" s="1679"/>
      <c r="BE39" s="1679"/>
      <c r="BF39" s="1679"/>
      <c r="BG39" s="1679"/>
      <c r="BH39" s="1679"/>
      <c r="BI39" s="1679"/>
      <c r="BJ39" s="1679"/>
      <c r="BK39" s="1679"/>
      <c r="BL39" s="1679"/>
      <c r="BM39" s="1679"/>
      <c r="BN39" s="1679"/>
      <c r="BO39" s="1679"/>
      <c r="BP39" s="1679"/>
      <c r="BQ39" s="1679"/>
      <c r="BR39" s="1680"/>
      <c r="BS39" s="1608"/>
      <c r="BT39" s="1604"/>
      <c r="BU39" s="1604"/>
      <c r="BV39" s="1604"/>
      <c r="BW39" s="1604"/>
      <c r="BX39" s="1604"/>
      <c r="BY39" s="1604"/>
      <c r="BZ39" s="1605"/>
      <c r="CA39" s="1575"/>
      <c r="CB39" s="265"/>
      <c r="CC39" s="265"/>
      <c r="CD39" s="265"/>
      <c r="CE39" s="265"/>
      <c r="CF39" s="265"/>
      <c r="CG39" s="265"/>
      <c r="CH39" s="265"/>
    </row>
    <row r="40" spans="2:86" ht="8.75" customHeight="1" thickBot="1">
      <c r="B40" s="1529"/>
      <c r="C40" s="1550"/>
      <c r="D40" s="1701"/>
      <c r="E40" s="1701"/>
      <c r="F40" s="1701"/>
      <c r="G40" s="1701"/>
      <c r="H40" s="1701"/>
      <c r="I40" s="1701"/>
      <c r="J40" s="1702"/>
      <c r="K40" s="1703"/>
      <c r="L40" s="1703"/>
      <c r="M40" s="1703"/>
      <c r="N40" s="1703"/>
      <c r="O40" s="1705"/>
      <c r="P40" s="1705"/>
      <c r="Q40" s="1705"/>
      <c r="R40" s="1705"/>
      <c r="S40" s="1705"/>
      <c r="T40" s="1705"/>
      <c r="U40" s="1705"/>
      <c r="V40" s="1705"/>
      <c r="W40" s="1705"/>
      <c r="X40" s="1699"/>
      <c r="Y40" s="1706">
        <f>IF(K39&lt;=25000,K39,IF(K39&lt;=50000,ROUNDUP(K39*0.5,0)+12500,IF(K39&lt;=100000,ROUNDUP(K39*0.25,0)+25000,50000)))</f>
        <v>0</v>
      </c>
      <c r="Z40" s="1706"/>
      <c r="AA40" s="1706"/>
      <c r="AB40" s="1706"/>
      <c r="AC40" s="1706"/>
      <c r="AD40" s="1706"/>
      <c r="AE40" s="1706"/>
      <c r="AF40" s="1712"/>
      <c r="AG40" s="1712"/>
      <c r="AH40" s="1712"/>
      <c r="AI40" s="1712"/>
      <c r="AJ40" s="1712"/>
      <c r="AK40" s="1712"/>
      <c r="AL40" s="1702"/>
      <c r="AM40" s="1668">
        <f>IF(AM36&lt;Y40,Y40,AM36)</f>
        <v>0</v>
      </c>
      <c r="AN40" s="1668"/>
      <c r="AO40" s="1668"/>
      <c r="AP40" s="1668"/>
      <c r="AQ40" s="1668"/>
      <c r="AR40" s="1668"/>
      <c r="AS40" s="1675"/>
      <c r="AT40" s="265"/>
      <c r="AU40" s="1529"/>
      <c r="AV40" s="1707" t="s">
        <v>607</v>
      </c>
      <c r="AW40" s="1708"/>
      <c r="AX40" s="1708"/>
      <c r="AY40" s="1708"/>
      <c r="AZ40" s="1660" t="s">
        <v>358</v>
      </c>
      <c r="BA40" s="1662" t="s">
        <v>608</v>
      </c>
      <c r="BB40" s="1662"/>
      <c r="BC40" s="1662"/>
      <c r="BD40" s="1664" t="s">
        <v>604</v>
      </c>
      <c r="BE40" s="1665"/>
      <c r="BF40" s="1665"/>
      <c r="BG40" s="1665"/>
      <c r="BH40" s="1666"/>
      <c r="BI40" s="1685" t="s">
        <v>360</v>
      </c>
      <c r="BJ40" s="1686" t="s">
        <v>609</v>
      </c>
      <c r="BK40" s="1686" t="s">
        <v>358</v>
      </c>
      <c r="BL40" s="1688" t="s">
        <v>610</v>
      </c>
      <c r="BM40" s="1688"/>
      <c r="BN40" s="1688"/>
      <c r="BO40" s="1688"/>
      <c r="BP40" s="1688"/>
      <c r="BQ40" s="1688"/>
      <c r="BR40" s="1688"/>
      <c r="BS40" s="1689"/>
      <c r="BT40" s="1689"/>
      <c r="BU40" s="1690" t="s">
        <v>611</v>
      </c>
      <c r="BV40" s="1691"/>
      <c r="BW40" s="1691"/>
      <c r="BX40" s="1691"/>
      <c r="BY40" s="1692"/>
      <c r="BZ40" s="1601" t="s">
        <v>360</v>
      </c>
      <c r="CA40" s="1575"/>
      <c r="CB40" s="265"/>
      <c r="CC40" s="265"/>
      <c r="CD40" s="265"/>
      <c r="CE40" s="265"/>
      <c r="CF40" s="265"/>
      <c r="CG40" s="265"/>
      <c r="CH40" s="265"/>
    </row>
    <row r="41" spans="2:86" ht="8.75" customHeight="1" thickBot="1">
      <c r="B41" s="1529"/>
      <c r="C41" s="1550"/>
      <c r="D41" s="1701"/>
      <c r="E41" s="1701"/>
      <c r="F41" s="1701"/>
      <c r="G41" s="1701"/>
      <c r="H41" s="1701"/>
      <c r="I41" s="1701"/>
      <c r="J41" s="1702"/>
      <c r="K41" s="1703"/>
      <c r="L41" s="1703"/>
      <c r="M41" s="1703"/>
      <c r="N41" s="1703"/>
      <c r="O41" s="1705"/>
      <c r="P41" s="1705"/>
      <c r="Q41" s="1705"/>
      <c r="R41" s="1705"/>
      <c r="S41" s="1705"/>
      <c r="T41" s="1705"/>
      <c r="U41" s="1705"/>
      <c r="V41" s="1705"/>
      <c r="W41" s="1705"/>
      <c r="X41" s="1699"/>
      <c r="Y41" s="1706"/>
      <c r="Z41" s="1706"/>
      <c r="AA41" s="1706"/>
      <c r="AB41" s="1706"/>
      <c r="AC41" s="1706"/>
      <c r="AD41" s="1706"/>
      <c r="AE41" s="1706"/>
      <c r="AF41" s="1712"/>
      <c r="AG41" s="1712"/>
      <c r="AH41" s="1712"/>
      <c r="AI41" s="1712"/>
      <c r="AJ41" s="1712"/>
      <c r="AK41" s="1712"/>
      <c r="AL41" s="1702"/>
      <c r="AM41" s="1668"/>
      <c r="AN41" s="1668"/>
      <c r="AO41" s="1668"/>
      <c r="AP41" s="1668"/>
      <c r="AQ41" s="1668"/>
      <c r="AR41" s="1668"/>
      <c r="AS41" s="1675"/>
      <c r="AT41" s="265"/>
      <c r="AU41" s="1529"/>
      <c r="AV41" s="1707"/>
      <c r="AW41" s="1708"/>
      <c r="AX41" s="1708"/>
      <c r="AY41" s="1708"/>
      <c r="AZ41" s="1661"/>
      <c r="BA41" s="1663"/>
      <c r="BB41" s="1663"/>
      <c r="BC41" s="1663"/>
      <c r="BD41" s="1667">
        <f>IF(BT34&lt;=50000,BT34,50000)</f>
        <v>0</v>
      </c>
      <c r="BE41" s="1668"/>
      <c r="BF41" s="1668"/>
      <c r="BG41" s="1668"/>
      <c r="BH41" s="1669"/>
      <c r="BI41" s="1600"/>
      <c r="BJ41" s="1687"/>
      <c r="BK41" s="1687"/>
      <c r="BL41" s="1689"/>
      <c r="BM41" s="1689"/>
      <c r="BN41" s="1689"/>
      <c r="BO41" s="1689"/>
      <c r="BP41" s="1689"/>
      <c r="BQ41" s="1689"/>
      <c r="BR41" s="1689"/>
      <c r="BS41" s="1689"/>
      <c r="BT41" s="1689"/>
      <c r="BU41" s="1667">
        <f>IF(IF(BT37&lt;=10000,BT37,ROUNDUP(BT37*0.5,0)+5000)&lt;=15000,IF(BT37&lt;=10000,BT37,ROUNDUP(BT37*0.5,0)+5000),15000)</f>
        <v>0</v>
      </c>
      <c r="BV41" s="1668"/>
      <c r="BW41" s="1668"/>
      <c r="BX41" s="1668"/>
      <c r="BY41" s="1669"/>
      <c r="BZ41" s="1601"/>
      <c r="CA41" s="1575"/>
      <c r="CB41" s="265"/>
      <c r="CC41" s="265"/>
      <c r="CD41" s="265"/>
      <c r="CE41" s="265"/>
      <c r="CF41" s="265"/>
      <c r="CG41" s="265"/>
      <c r="CH41" s="265"/>
    </row>
    <row r="42" spans="2:86" ht="8.75" customHeight="1" thickBot="1">
      <c r="B42" s="1529"/>
      <c r="C42" s="1550"/>
      <c r="D42" s="1701"/>
      <c r="E42" s="1701"/>
      <c r="F42" s="1701"/>
      <c r="G42" s="1701"/>
      <c r="H42" s="1701"/>
      <c r="I42" s="1701"/>
      <c r="J42" s="1702"/>
      <c r="K42" s="1703"/>
      <c r="L42" s="1703"/>
      <c r="M42" s="1703"/>
      <c r="N42" s="1703"/>
      <c r="O42" s="1705"/>
      <c r="P42" s="1705"/>
      <c r="Q42" s="1705"/>
      <c r="R42" s="1705"/>
      <c r="S42" s="1705"/>
      <c r="T42" s="1705"/>
      <c r="U42" s="1705"/>
      <c r="V42" s="1705"/>
      <c r="W42" s="1705"/>
      <c r="X42" s="1699"/>
      <c r="Y42" s="1706"/>
      <c r="Z42" s="1706"/>
      <c r="AA42" s="1706"/>
      <c r="AB42" s="1706"/>
      <c r="AC42" s="1706"/>
      <c r="AD42" s="1706"/>
      <c r="AE42" s="1706"/>
      <c r="AF42" s="1712"/>
      <c r="AG42" s="1712"/>
      <c r="AH42" s="1712"/>
      <c r="AI42" s="1712"/>
      <c r="AJ42" s="1712"/>
      <c r="AK42" s="1712"/>
      <c r="AL42" s="1702"/>
      <c r="AM42" s="1676"/>
      <c r="AN42" s="1676"/>
      <c r="AO42" s="1676"/>
      <c r="AP42" s="1676"/>
      <c r="AQ42" s="1676"/>
      <c r="AR42" s="1676"/>
      <c r="AS42" s="1677"/>
      <c r="AT42" s="265"/>
      <c r="AU42" s="1529"/>
      <c r="AV42" s="1707"/>
      <c r="AW42" s="1708"/>
      <c r="AX42" s="1708"/>
      <c r="AY42" s="1708"/>
      <c r="AZ42" s="1661"/>
      <c r="BA42" s="1663"/>
      <c r="BB42" s="1663"/>
      <c r="BC42" s="1663"/>
      <c r="BD42" s="1667"/>
      <c r="BE42" s="1668"/>
      <c r="BF42" s="1668"/>
      <c r="BG42" s="1668"/>
      <c r="BH42" s="1669"/>
      <c r="BI42" s="1600"/>
      <c r="BJ42" s="1687"/>
      <c r="BK42" s="1687"/>
      <c r="BL42" s="1689"/>
      <c r="BM42" s="1689"/>
      <c r="BN42" s="1689"/>
      <c r="BO42" s="1689"/>
      <c r="BP42" s="1689"/>
      <c r="BQ42" s="1689"/>
      <c r="BR42" s="1689"/>
      <c r="BS42" s="1689"/>
      <c r="BT42" s="1689"/>
      <c r="BU42" s="1667"/>
      <c r="BV42" s="1668"/>
      <c r="BW42" s="1668"/>
      <c r="BX42" s="1668"/>
      <c r="BY42" s="1669"/>
      <c r="BZ42" s="1601"/>
      <c r="CA42" s="1575"/>
      <c r="CB42" s="265"/>
      <c r="CC42" s="265"/>
      <c r="CD42" s="265"/>
      <c r="CE42" s="265"/>
      <c r="CF42" s="265"/>
      <c r="CG42" s="265"/>
      <c r="CH42" s="265"/>
    </row>
    <row r="43" spans="2:86" ht="8.75" customHeight="1" thickBot="1">
      <c r="B43" s="1529"/>
      <c r="C43" s="1550" t="s">
        <v>612</v>
      </c>
      <c r="D43" s="1486"/>
      <c r="E43" s="1486"/>
      <c r="F43" s="1486"/>
      <c r="G43" s="1486"/>
      <c r="H43" s="1486"/>
      <c r="I43" s="1486"/>
      <c r="J43" s="1486"/>
      <c r="K43" s="1548"/>
      <c r="L43" s="1548"/>
      <c r="M43" s="1548"/>
      <c r="N43" s="1548"/>
      <c r="O43" s="1548"/>
      <c r="P43" s="1548"/>
      <c r="Q43" s="1548"/>
      <c r="R43" s="1486"/>
      <c r="S43" s="1486"/>
      <c r="T43" s="1486"/>
      <c r="U43" s="1486"/>
      <c r="V43" s="1486"/>
      <c r="W43" s="1486"/>
      <c r="X43" s="1486"/>
      <c r="Y43" s="1486"/>
      <c r="Z43" s="1486"/>
      <c r="AA43" s="1486"/>
      <c r="AB43" s="1486"/>
      <c r="AC43" s="1486"/>
      <c r="AD43" s="1548"/>
      <c r="AE43" s="1548"/>
      <c r="AF43" s="1723"/>
      <c r="AG43" s="1723"/>
      <c r="AH43" s="1723"/>
      <c r="AI43" s="1651" t="s">
        <v>593</v>
      </c>
      <c r="AJ43" s="1713"/>
      <c r="AK43" s="1713"/>
      <c r="AL43" s="1713"/>
      <c r="AM43" s="1713"/>
      <c r="AN43" s="1713"/>
      <c r="AO43" s="1713"/>
      <c r="AP43" s="1714"/>
      <c r="AQ43" s="1717"/>
      <c r="AR43" s="1718"/>
      <c r="AS43" s="1719"/>
      <c r="AT43" s="265"/>
      <c r="AU43" s="1529"/>
      <c r="AV43" s="1707"/>
      <c r="AW43" s="1708"/>
      <c r="AX43" s="1708"/>
      <c r="AY43" s="1708"/>
      <c r="AZ43" s="1661"/>
      <c r="BA43" s="1663"/>
      <c r="BB43" s="1663"/>
      <c r="BC43" s="1663"/>
      <c r="BD43" s="1670"/>
      <c r="BE43" s="1671"/>
      <c r="BF43" s="1671"/>
      <c r="BG43" s="1671"/>
      <c r="BH43" s="1672"/>
      <c r="BI43" s="1600"/>
      <c r="BJ43" s="1687"/>
      <c r="BK43" s="1687"/>
      <c r="BL43" s="1689"/>
      <c r="BM43" s="1689"/>
      <c r="BN43" s="1689"/>
      <c r="BO43" s="1689"/>
      <c r="BP43" s="1689"/>
      <c r="BQ43" s="1689"/>
      <c r="BR43" s="1689"/>
      <c r="BS43" s="1689"/>
      <c r="BT43" s="1689"/>
      <c r="BU43" s="1693"/>
      <c r="BV43" s="1694"/>
      <c r="BW43" s="1694"/>
      <c r="BX43" s="1694"/>
      <c r="BY43" s="1695"/>
      <c r="BZ43" s="1601"/>
      <c r="CA43" s="1575"/>
      <c r="CB43" s="265"/>
      <c r="CC43" s="265"/>
      <c r="CD43" s="265"/>
      <c r="CE43" s="265"/>
      <c r="CF43" s="265"/>
      <c r="CG43" s="265"/>
      <c r="CH43" s="265"/>
    </row>
    <row r="44" spans="2:86" ht="8.75" customHeight="1">
      <c r="B44" s="1529"/>
      <c r="C44" s="1550"/>
      <c r="D44" s="1486"/>
      <c r="E44" s="1486"/>
      <c r="F44" s="1486"/>
      <c r="G44" s="1486"/>
      <c r="H44" s="1486"/>
      <c r="I44" s="1486"/>
      <c r="J44" s="1486"/>
      <c r="K44" s="1548"/>
      <c r="L44" s="1548"/>
      <c r="M44" s="1548"/>
      <c r="N44" s="1548"/>
      <c r="O44" s="1548"/>
      <c r="P44" s="1548"/>
      <c r="Q44" s="1548"/>
      <c r="R44" s="1486"/>
      <c r="S44" s="1486"/>
      <c r="T44" s="1486"/>
      <c r="U44" s="1486"/>
      <c r="V44" s="1486"/>
      <c r="W44" s="1486"/>
      <c r="X44" s="1486"/>
      <c r="Y44" s="1486"/>
      <c r="Z44" s="1486"/>
      <c r="AA44" s="1486"/>
      <c r="AB44" s="1486"/>
      <c r="AC44" s="1486"/>
      <c r="AD44" s="1548"/>
      <c r="AE44" s="1548"/>
      <c r="AF44" s="1723"/>
      <c r="AG44" s="1723"/>
      <c r="AH44" s="1723"/>
      <c r="AI44" s="1651"/>
      <c r="AJ44" s="1715"/>
      <c r="AK44" s="1715"/>
      <c r="AL44" s="1715"/>
      <c r="AM44" s="1715"/>
      <c r="AN44" s="1715"/>
      <c r="AO44" s="1715"/>
      <c r="AP44" s="1716"/>
      <c r="AQ44" s="1720"/>
      <c r="AR44" s="1721"/>
      <c r="AS44" s="1722"/>
      <c r="AT44" s="265"/>
      <c r="AU44" s="1529"/>
      <c r="AV44" s="1707"/>
      <c r="AW44" s="1708"/>
      <c r="AX44" s="1708"/>
      <c r="AY44" s="1708"/>
      <c r="AZ44" s="1681"/>
      <c r="BA44" s="1682"/>
      <c r="BB44" s="1682"/>
      <c r="BC44" s="1682"/>
      <c r="BD44" s="1682"/>
      <c r="BE44" s="1682"/>
      <c r="BF44" s="1682"/>
      <c r="BG44" s="1682"/>
      <c r="BH44" s="1682"/>
      <c r="BI44" s="1682"/>
      <c r="BJ44" s="1682"/>
      <c r="BK44" s="1682"/>
      <c r="BL44" s="1682"/>
      <c r="BM44" s="1682"/>
      <c r="BN44" s="1682"/>
      <c r="BO44" s="1682"/>
      <c r="BP44" s="1682"/>
      <c r="BQ44" s="1600" t="s">
        <v>613</v>
      </c>
      <c r="BR44" s="1746" t="s">
        <v>604</v>
      </c>
      <c r="BS44" s="1691"/>
      <c r="BT44" s="1691"/>
      <c r="BU44" s="1691"/>
      <c r="BV44" s="1691"/>
      <c r="BW44" s="1691"/>
      <c r="BX44" s="1691"/>
      <c r="BY44" s="1691"/>
      <c r="BZ44" s="1747"/>
      <c r="CA44" s="1575"/>
      <c r="CB44" s="265"/>
      <c r="CC44" s="265"/>
      <c r="CD44" s="265"/>
      <c r="CE44" s="265"/>
      <c r="CF44" s="265"/>
      <c r="CG44" s="265"/>
      <c r="CH44" s="265"/>
    </row>
    <row r="45" spans="2:86" ht="8.75" customHeight="1" thickBot="1">
      <c r="B45" s="1529"/>
      <c r="C45" s="1550"/>
      <c r="D45" s="1486"/>
      <c r="E45" s="1486"/>
      <c r="F45" s="1486"/>
      <c r="G45" s="1486"/>
      <c r="H45" s="1486"/>
      <c r="I45" s="1486"/>
      <c r="J45" s="1486"/>
      <c r="K45" s="1548"/>
      <c r="L45" s="1548"/>
      <c r="M45" s="1548"/>
      <c r="N45" s="1548"/>
      <c r="O45" s="1548"/>
      <c r="P45" s="1548"/>
      <c r="Q45" s="1548"/>
      <c r="R45" s="1486"/>
      <c r="S45" s="1486"/>
      <c r="T45" s="1486"/>
      <c r="U45" s="1486"/>
      <c r="V45" s="1486"/>
      <c r="W45" s="1486"/>
      <c r="X45" s="1486"/>
      <c r="Y45" s="1486"/>
      <c r="Z45" s="1486"/>
      <c r="AA45" s="1486"/>
      <c r="AB45" s="1486"/>
      <c r="AC45" s="1486"/>
      <c r="AD45" s="1548"/>
      <c r="AE45" s="1548"/>
      <c r="AF45" s="1723"/>
      <c r="AG45" s="1723"/>
      <c r="AH45" s="1723"/>
      <c r="AI45" s="1651"/>
      <c r="AJ45" s="1715"/>
      <c r="AK45" s="1715"/>
      <c r="AL45" s="1715"/>
      <c r="AM45" s="1715"/>
      <c r="AN45" s="1715"/>
      <c r="AO45" s="1715"/>
      <c r="AP45" s="1716"/>
      <c r="AQ45" s="1720"/>
      <c r="AR45" s="1721"/>
      <c r="AS45" s="1722"/>
      <c r="AT45" s="265"/>
      <c r="AU45" s="1529"/>
      <c r="AV45" s="1707"/>
      <c r="AW45" s="1708"/>
      <c r="AX45" s="1708"/>
      <c r="AY45" s="1708"/>
      <c r="AZ45" s="1681"/>
      <c r="BA45" s="1682"/>
      <c r="BB45" s="1682"/>
      <c r="BC45" s="1682"/>
      <c r="BD45" s="1682"/>
      <c r="BE45" s="1682"/>
      <c r="BF45" s="1682"/>
      <c r="BG45" s="1682"/>
      <c r="BH45" s="1682"/>
      <c r="BI45" s="1682"/>
      <c r="BJ45" s="1682"/>
      <c r="BK45" s="1682"/>
      <c r="BL45" s="1682"/>
      <c r="BM45" s="1682"/>
      <c r="BN45" s="1682"/>
      <c r="BO45" s="1682"/>
      <c r="BP45" s="1682"/>
      <c r="BQ45" s="1600"/>
      <c r="BR45" s="1748">
        <f>IF((BD41+BU41)&gt;50000,50000,(BD41+BU41))</f>
        <v>0</v>
      </c>
      <c r="BS45" s="1668"/>
      <c r="BT45" s="1668"/>
      <c r="BU45" s="1668"/>
      <c r="BV45" s="1668"/>
      <c r="BW45" s="1668"/>
      <c r="BX45" s="1668"/>
      <c r="BY45" s="1668"/>
      <c r="BZ45" s="1675"/>
      <c r="CA45" s="1575"/>
      <c r="CB45" s="265"/>
      <c r="CC45" s="265"/>
      <c r="CD45" s="265"/>
      <c r="CE45" s="265"/>
      <c r="CF45" s="265"/>
      <c r="CG45" s="265"/>
      <c r="CH45" s="265"/>
    </row>
    <row r="46" spans="2:86" ht="8.75" customHeight="1">
      <c r="B46" s="1529"/>
      <c r="C46" s="1550"/>
      <c r="D46" s="1486"/>
      <c r="E46" s="1486"/>
      <c r="F46" s="1486"/>
      <c r="G46" s="1486"/>
      <c r="H46" s="1486"/>
      <c r="I46" s="1486"/>
      <c r="J46" s="1486"/>
      <c r="K46" s="1548"/>
      <c r="L46" s="1548"/>
      <c r="M46" s="1548"/>
      <c r="N46" s="1548"/>
      <c r="O46" s="1548"/>
      <c r="P46" s="1548"/>
      <c r="Q46" s="1548"/>
      <c r="R46" s="1486"/>
      <c r="S46" s="1486"/>
      <c r="T46" s="1486"/>
      <c r="U46" s="1486"/>
      <c r="V46" s="1486"/>
      <c r="W46" s="1486"/>
      <c r="X46" s="1486"/>
      <c r="Y46" s="1486"/>
      <c r="Z46" s="1486"/>
      <c r="AA46" s="1486"/>
      <c r="AB46" s="1486"/>
      <c r="AC46" s="1486"/>
      <c r="AD46" s="1548"/>
      <c r="AE46" s="1548"/>
      <c r="AF46" s="1723"/>
      <c r="AG46" s="1723"/>
      <c r="AH46" s="1723"/>
      <c r="AI46" s="1651" t="s">
        <v>593</v>
      </c>
      <c r="AJ46" s="1713"/>
      <c r="AK46" s="1713"/>
      <c r="AL46" s="1713"/>
      <c r="AM46" s="1713"/>
      <c r="AN46" s="1713"/>
      <c r="AO46" s="1713"/>
      <c r="AP46" s="1714"/>
      <c r="AQ46" s="1717"/>
      <c r="AR46" s="1718"/>
      <c r="AS46" s="1719"/>
      <c r="AT46" s="265"/>
      <c r="AU46" s="1529"/>
      <c r="AV46" s="1707"/>
      <c r="AW46" s="1708"/>
      <c r="AX46" s="1708"/>
      <c r="AY46" s="1708"/>
      <c r="AZ46" s="1681"/>
      <c r="BA46" s="1682"/>
      <c r="BB46" s="1682"/>
      <c r="BC46" s="1682"/>
      <c r="BD46" s="1682"/>
      <c r="BE46" s="1682"/>
      <c r="BF46" s="1682"/>
      <c r="BG46" s="1682"/>
      <c r="BH46" s="1682"/>
      <c r="BI46" s="1682"/>
      <c r="BJ46" s="1682"/>
      <c r="BK46" s="1682"/>
      <c r="BL46" s="1682"/>
      <c r="BM46" s="1682"/>
      <c r="BN46" s="1682"/>
      <c r="BO46" s="1682"/>
      <c r="BP46" s="1682"/>
      <c r="BQ46" s="1600"/>
      <c r="BR46" s="1748"/>
      <c r="BS46" s="1668"/>
      <c r="BT46" s="1668"/>
      <c r="BU46" s="1668"/>
      <c r="BV46" s="1668"/>
      <c r="BW46" s="1668"/>
      <c r="BX46" s="1668"/>
      <c r="BY46" s="1668"/>
      <c r="BZ46" s="1675"/>
      <c r="CA46" s="1575"/>
      <c r="CB46" s="265"/>
      <c r="CC46" s="265"/>
      <c r="CD46" s="265"/>
      <c r="CE46" s="265"/>
      <c r="CF46" s="265"/>
      <c r="CG46" s="265"/>
      <c r="CH46" s="265"/>
    </row>
    <row r="47" spans="2:86" ht="8.75" customHeight="1" thickBot="1">
      <c r="B47" s="1529"/>
      <c r="C47" s="1550"/>
      <c r="D47" s="1486"/>
      <c r="E47" s="1486"/>
      <c r="F47" s="1486"/>
      <c r="G47" s="1486"/>
      <c r="H47" s="1486"/>
      <c r="I47" s="1486"/>
      <c r="J47" s="1486"/>
      <c r="K47" s="1548"/>
      <c r="L47" s="1548"/>
      <c r="M47" s="1548"/>
      <c r="N47" s="1548"/>
      <c r="O47" s="1548"/>
      <c r="P47" s="1548"/>
      <c r="Q47" s="1548"/>
      <c r="R47" s="1486"/>
      <c r="S47" s="1486"/>
      <c r="T47" s="1486"/>
      <c r="U47" s="1486"/>
      <c r="V47" s="1486"/>
      <c r="W47" s="1486"/>
      <c r="X47" s="1486"/>
      <c r="Y47" s="1486"/>
      <c r="Z47" s="1486"/>
      <c r="AA47" s="1486"/>
      <c r="AB47" s="1486"/>
      <c r="AC47" s="1486"/>
      <c r="AD47" s="1548"/>
      <c r="AE47" s="1548"/>
      <c r="AF47" s="1723"/>
      <c r="AG47" s="1723"/>
      <c r="AH47" s="1723"/>
      <c r="AI47" s="1651"/>
      <c r="AJ47" s="1715"/>
      <c r="AK47" s="1715"/>
      <c r="AL47" s="1715"/>
      <c r="AM47" s="1715"/>
      <c r="AN47" s="1715"/>
      <c r="AO47" s="1715"/>
      <c r="AP47" s="1716"/>
      <c r="AQ47" s="1720"/>
      <c r="AR47" s="1721"/>
      <c r="AS47" s="1722"/>
      <c r="AT47" s="265"/>
      <c r="AU47" s="1530"/>
      <c r="AV47" s="1709"/>
      <c r="AW47" s="1710"/>
      <c r="AX47" s="1710"/>
      <c r="AY47" s="1710"/>
      <c r="AZ47" s="1683"/>
      <c r="BA47" s="1684"/>
      <c r="BB47" s="1684"/>
      <c r="BC47" s="1684"/>
      <c r="BD47" s="1684"/>
      <c r="BE47" s="1684"/>
      <c r="BF47" s="1684"/>
      <c r="BG47" s="1684"/>
      <c r="BH47" s="1684"/>
      <c r="BI47" s="1684"/>
      <c r="BJ47" s="1684"/>
      <c r="BK47" s="1684"/>
      <c r="BL47" s="1684"/>
      <c r="BM47" s="1684"/>
      <c r="BN47" s="1684"/>
      <c r="BO47" s="1684"/>
      <c r="BP47" s="1684"/>
      <c r="BQ47" s="1745"/>
      <c r="BR47" s="1749"/>
      <c r="BS47" s="1694"/>
      <c r="BT47" s="1694"/>
      <c r="BU47" s="1694"/>
      <c r="BV47" s="1694"/>
      <c r="BW47" s="1694"/>
      <c r="BX47" s="1694"/>
      <c r="BY47" s="1694"/>
      <c r="BZ47" s="1750"/>
      <c r="CA47" s="1575"/>
      <c r="CB47" s="265"/>
      <c r="CC47" s="265"/>
      <c r="CD47" s="265"/>
      <c r="CE47" s="265"/>
      <c r="CF47" s="265"/>
      <c r="CG47" s="265"/>
      <c r="CH47" s="265"/>
    </row>
    <row r="48" spans="2:86" ht="8.75" customHeight="1" thickBot="1">
      <c r="B48" s="1529"/>
      <c r="C48" s="1550"/>
      <c r="D48" s="1486"/>
      <c r="E48" s="1486"/>
      <c r="F48" s="1486"/>
      <c r="G48" s="1486"/>
      <c r="H48" s="1486"/>
      <c r="I48" s="1486"/>
      <c r="J48" s="1486"/>
      <c r="K48" s="1548"/>
      <c r="L48" s="1548"/>
      <c r="M48" s="1548"/>
      <c r="N48" s="1548"/>
      <c r="O48" s="1548"/>
      <c r="P48" s="1548"/>
      <c r="Q48" s="1548"/>
      <c r="R48" s="1486"/>
      <c r="S48" s="1486"/>
      <c r="T48" s="1486"/>
      <c r="U48" s="1486"/>
      <c r="V48" s="1486"/>
      <c r="W48" s="1486"/>
      <c r="X48" s="1486"/>
      <c r="Y48" s="1486"/>
      <c r="Z48" s="1486"/>
      <c r="AA48" s="1486"/>
      <c r="AB48" s="1486"/>
      <c r="AC48" s="1486"/>
      <c r="AD48" s="1548"/>
      <c r="AE48" s="1548"/>
      <c r="AF48" s="1723"/>
      <c r="AG48" s="1723"/>
      <c r="AH48" s="1723"/>
      <c r="AI48" s="1651"/>
      <c r="AJ48" s="1715"/>
      <c r="AK48" s="1715"/>
      <c r="AL48" s="1715"/>
      <c r="AM48" s="1715"/>
      <c r="AN48" s="1715"/>
      <c r="AO48" s="1715"/>
      <c r="AP48" s="1716"/>
      <c r="AQ48" s="1720"/>
      <c r="AR48" s="1721"/>
      <c r="AS48" s="1722"/>
      <c r="AT48" s="265"/>
      <c r="AU48" s="270"/>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273"/>
      <c r="BS48" s="273"/>
      <c r="BT48" s="273"/>
      <c r="BU48" s="273"/>
      <c r="BV48" s="273"/>
      <c r="BW48" s="273"/>
      <c r="BX48" s="273"/>
      <c r="BY48" s="273"/>
      <c r="BZ48" s="273"/>
      <c r="CA48" s="1575"/>
      <c r="CB48" s="265"/>
      <c r="CC48" s="265"/>
      <c r="CD48" s="265"/>
      <c r="CE48" s="265"/>
      <c r="CF48" s="265"/>
      <c r="CG48" s="265"/>
      <c r="CH48" s="265"/>
    </row>
    <row r="49" spans="2:86" ht="8.75" customHeight="1">
      <c r="B49" s="1529"/>
      <c r="C49" s="1550"/>
      <c r="D49" s="1486"/>
      <c r="E49" s="1486"/>
      <c r="F49" s="1486"/>
      <c r="G49" s="1486"/>
      <c r="H49" s="1486"/>
      <c r="I49" s="1486"/>
      <c r="J49" s="1486"/>
      <c r="K49" s="1548"/>
      <c r="L49" s="1548"/>
      <c r="M49" s="1548"/>
      <c r="N49" s="1548"/>
      <c r="O49" s="1548"/>
      <c r="P49" s="1548"/>
      <c r="Q49" s="1548"/>
      <c r="R49" s="1486"/>
      <c r="S49" s="1486"/>
      <c r="T49" s="1486"/>
      <c r="U49" s="1486"/>
      <c r="V49" s="1486"/>
      <c r="W49" s="1486"/>
      <c r="X49" s="1486"/>
      <c r="Y49" s="1486"/>
      <c r="Z49" s="1486"/>
      <c r="AA49" s="1486"/>
      <c r="AB49" s="1486"/>
      <c r="AC49" s="1486"/>
      <c r="AD49" s="1548"/>
      <c r="AE49" s="1548"/>
      <c r="AF49" s="1723"/>
      <c r="AG49" s="1723"/>
      <c r="AH49" s="1723"/>
      <c r="AI49" s="1651" t="s">
        <v>593</v>
      </c>
      <c r="AJ49" s="1713"/>
      <c r="AK49" s="1713"/>
      <c r="AL49" s="1713"/>
      <c r="AM49" s="1713"/>
      <c r="AN49" s="1713"/>
      <c r="AO49" s="1713"/>
      <c r="AP49" s="1714"/>
      <c r="AQ49" s="1717"/>
      <c r="AR49" s="1718"/>
      <c r="AS49" s="1719"/>
      <c r="AT49" s="265"/>
      <c r="AU49" s="1737" t="s">
        <v>617</v>
      </c>
      <c r="AV49" s="1642" t="s">
        <v>618</v>
      </c>
      <c r="AW49" s="1642"/>
      <c r="AX49" s="1642"/>
      <c r="AY49" s="1642"/>
      <c r="AZ49" s="1642"/>
      <c r="BA49" s="1740"/>
      <c r="BB49" s="1609" t="s">
        <v>619</v>
      </c>
      <c r="BC49" s="1610"/>
      <c r="BD49" s="1610"/>
      <c r="BE49" s="1610"/>
      <c r="BF49" s="1610"/>
      <c r="BG49" s="1610"/>
      <c r="BH49" s="1611"/>
      <c r="BI49" s="1618" t="s">
        <v>620</v>
      </c>
      <c r="BJ49" s="1619"/>
      <c r="BK49" s="1619"/>
      <c r="BL49" s="1619"/>
      <c r="BM49" s="1619"/>
      <c r="BN49" s="1619"/>
      <c r="BO49" s="1619"/>
      <c r="BP49" s="1619"/>
      <c r="BQ49" s="1619"/>
      <c r="BR49" s="1620"/>
      <c r="BS49" s="1624" t="s">
        <v>621</v>
      </c>
      <c r="BT49" s="1553"/>
      <c r="BU49" s="1553"/>
      <c r="BV49" s="1553"/>
      <c r="BW49" s="1553"/>
      <c r="BX49" s="1553"/>
      <c r="BY49" s="1553"/>
      <c r="BZ49" s="1625"/>
      <c r="CA49" s="1575"/>
      <c r="CB49" s="265"/>
      <c r="CC49" s="265"/>
      <c r="CD49" s="265"/>
      <c r="CE49" s="265"/>
      <c r="CF49" s="265"/>
      <c r="CG49" s="265"/>
      <c r="CH49" s="265"/>
    </row>
    <row r="50" spans="2:86" ht="8.75" customHeight="1">
      <c r="B50" s="1529"/>
      <c r="C50" s="1550"/>
      <c r="D50" s="1486"/>
      <c r="E50" s="1486"/>
      <c r="F50" s="1486"/>
      <c r="G50" s="1486"/>
      <c r="H50" s="1486"/>
      <c r="I50" s="1486"/>
      <c r="J50" s="1486"/>
      <c r="K50" s="1548"/>
      <c r="L50" s="1548"/>
      <c r="M50" s="1548"/>
      <c r="N50" s="1548"/>
      <c r="O50" s="1548"/>
      <c r="P50" s="1548"/>
      <c r="Q50" s="1548"/>
      <c r="R50" s="1486"/>
      <c r="S50" s="1486"/>
      <c r="T50" s="1486"/>
      <c r="U50" s="1486"/>
      <c r="V50" s="1486"/>
      <c r="W50" s="1486"/>
      <c r="X50" s="1486"/>
      <c r="Y50" s="1486"/>
      <c r="Z50" s="1486"/>
      <c r="AA50" s="1486"/>
      <c r="AB50" s="1486"/>
      <c r="AC50" s="1486"/>
      <c r="AD50" s="1548"/>
      <c r="AE50" s="1548"/>
      <c r="AF50" s="1723"/>
      <c r="AG50" s="1723"/>
      <c r="AH50" s="1723"/>
      <c r="AI50" s="1651"/>
      <c r="AJ50" s="1715"/>
      <c r="AK50" s="1715"/>
      <c r="AL50" s="1715"/>
      <c r="AM50" s="1715"/>
      <c r="AN50" s="1715"/>
      <c r="AO50" s="1715"/>
      <c r="AP50" s="1716"/>
      <c r="AQ50" s="1720"/>
      <c r="AR50" s="1721"/>
      <c r="AS50" s="1722"/>
      <c r="AT50" s="265"/>
      <c r="AU50" s="1738"/>
      <c r="AV50" s="1645"/>
      <c r="AW50" s="1645"/>
      <c r="AX50" s="1645"/>
      <c r="AY50" s="1645"/>
      <c r="AZ50" s="1645"/>
      <c r="BA50" s="1741"/>
      <c r="BB50" s="1612"/>
      <c r="BC50" s="1613"/>
      <c r="BD50" s="1613"/>
      <c r="BE50" s="1613"/>
      <c r="BF50" s="1613"/>
      <c r="BG50" s="1613"/>
      <c r="BH50" s="1614"/>
      <c r="BI50" s="1621"/>
      <c r="BJ50" s="1622"/>
      <c r="BK50" s="1622"/>
      <c r="BL50" s="1622"/>
      <c r="BM50" s="1622"/>
      <c r="BN50" s="1622"/>
      <c r="BO50" s="1622"/>
      <c r="BP50" s="1622"/>
      <c r="BQ50" s="1622"/>
      <c r="BR50" s="1623"/>
      <c r="BS50" s="1626"/>
      <c r="BT50" s="1556"/>
      <c r="BU50" s="1556"/>
      <c r="BV50" s="1556"/>
      <c r="BW50" s="1556"/>
      <c r="BX50" s="1556"/>
      <c r="BY50" s="1556"/>
      <c r="BZ50" s="1627"/>
      <c r="CA50" s="1575"/>
      <c r="CB50" s="265"/>
      <c r="CC50" s="265"/>
      <c r="CD50" s="265"/>
      <c r="CE50" s="265"/>
      <c r="CF50" s="265"/>
      <c r="CG50" s="265"/>
      <c r="CH50" s="265"/>
    </row>
    <row r="51" spans="2:86" ht="8.75" customHeight="1" thickBot="1">
      <c r="B51" s="1529"/>
      <c r="C51" s="1550"/>
      <c r="D51" s="1486"/>
      <c r="E51" s="1486"/>
      <c r="F51" s="1486"/>
      <c r="G51" s="1486"/>
      <c r="H51" s="1486"/>
      <c r="I51" s="1486"/>
      <c r="J51" s="1486"/>
      <c r="K51" s="1548"/>
      <c r="L51" s="1548"/>
      <c r="M51" s="1548"/>
      <c r="N51" s="1548"/>
      <c r="O51" s="1548"/>
      <c r="P51" s="1548"/>
      <c r="Q51" s="1548"/>
      <c r="R51" s="1486"/>
      <c r="S51" s="1486"/>
      <c r="T51" s="1486"/>
      <c r="U51" s="1486"/>
      <c r="V51" s="1486"/>
      <c r="W51" s="1486"/>
      <c r="X51" s="1486"/>
      <c r="Y51" s="1486"/>
      <c r="Z51" s="1486"/>
      <c r="AA51" s="1486"/>
      <c r="AB51" s="1486"/>
      <c r="AC51" s="1486"/>
      <c r="AD51" s="1548"/>
      <c r="AE51" s="1548"/>
      <c r="AF51" s="1723"/>
      <c r="AG51" s="1723"/>
      <c r="AH51" s="1723"/>
      <c r="AI51" s="1651"/>
      <c r="AJ51" s="1715"/>
      <c r="AK51" s="1715"/>
      <c r="AL51" s="1715"/>
      <c r="AM51" s="1715"/>
      <c r="AN51" s="1715"/>
      <c r="AO51" s="1715"/>
      <c r="AP51" s="1716"/>
      <c r="AQ51" s="1720"/>
      <c r="AR51" s="1721"/>
      <c r="AS51" s="1722"/>
      <c r="AT51" s="265"/>
      <c r="AU51" s="1738"/>
      <c r="AV51" s="1645"/>
      <c r="AW51" s="1645"/>
      <c r="AX51" s="1645"/>
      <c r="AY51" s="1645"/>
      <c r="AZ51" s="1645"/>
      <c r="BA51" s="1741"/>
      <c r="BB51" s="1612"/>
      <c r="BC51" s="1613"/>
      <c r="BD51" s="1613"/>
      <c r="BE51" s="1613"/>
      <c r="BF51" s="1613"/>
      <c r="BG51" s="1613"/>
      <c r="BH51" s="1614"/>
      <c r="BI51" s="1631" t="s">
        <v>6</v>
      </c>
      <c r="BJ51" s="1632"/>
      <c r="BK51" s="1632"/>
      <c r="BL51" s="1632"/>
      <c r="BM51" s="1632"/>
      <c r="BN51" s="1632"/>
      <c r="BO51" s="1633"/>
      <c r="BP51" s="1733" t="s">
        <v>402</v>
      </c>
      <c r="BQ51" s="1734"/>
      <c r="BR51" s="1735"/>
      <c r="BS51" s="1626"/>
      <c r="BT51" s="1556"/>
      <c r="BU51" s="1556"/>
      <c r="BV51" s="1556"/>
      <c r="BW51" s="1556"/>
      <c r="BX51" s="1556"/>
      <c r="BY51" s="1556"/>
      <c r="BZ51" s="1627"/>
      <c r="CA51" s="1575"/>
      <c r="CB51" s="265"/>
      <c r="CC51" s="265"/>
      <c r="CD51" s="265"/>
      <c r="CE51" s="265"/>
      <c r="CF51" s="265"/>
      <c r="CG51" s="265"/>
      <c r="CH51" s="265"/>
    </row>
    <row r="52" spans="2:86" ht="8.75" customHeight="1" thickBot="1">
      <c r="B52" s="1529"/>
      <c r="C52" s="1550"/>
      <c r="D52" s="1701" t="s">
        <v>614</v>
      </c>
      <c r="E52" s="1701"/>
      <c r="F52" s="1701"/>
      <c r="G52" s="1701"/>
      <c r="H52" s="1701"/>
      <c r="I52" s="1701"/>
      <c r="J52" s="1702" t="s">
        <v>32</v>
      </c>
      <c r="K52" s="1724">
        <f>AJ43+AJ46+AJ49</f>
        <v>0</v>
      </c>
      <c r="L52" s="1724"/>
      <c r="M52" s="1724"/>
      <c r="N52" s="1724"/>
      <c r="O52" s="1725"/>
      <c r="P52" s="1725"/>
      <c r="Q52" s="1725"/>
      <c r="R52" s="1725"/>
      <c r="S52" s="1725"/>
      <c r="T52" s="1725"/>
      <c r="U52" s="1725"/>
      <c r="V52" s="1725"/>
      <c r="W52" s="1725"/>
      <c r="X52" s="1725"/>
      <c r="Y52" s="1725"/>
      <c r="Z52" s="1725"/>
      <c r="AA52" s="1725"/>
      <c r="AB52" s="1700" t="s">
        <v>615</v>
      </c>
      <c r="AC52" s="1701"/>
      <c r="AD52" s="1701"/>
      <c r="AE52" s="1701"/>
      <c r="AF52" s="1701"/>
      <c r="AG52" s="1701"/>
      <c r="AH52" s="1701"/>
      <c r="AI52" s="1701"/>
      <c r="AJ52" s="1701"/>
      <c r="AK52" s="1701"/>
      <c r="AL52" s="1702" t="s">
        <v>616</v>
      </c>
      <c r="AM52" s="1726" t="s">
        <v>598</v>
      </c>
      <c r="AN52" s="1726"/>
      <c r="AO52" s="1726"/>
      <c r="AP52" s="1726"/>
      <c r="AQ52" s="1726"/>
      <c r="AR52" s="1726"/>
      <c r="AS52" s="1727"/>
      <c r="AT52" s="269"/>
      <c r="AU52" s="1738"/>
      <c r="AV52" s="1742"/>
      <c r="AW52" s="1742"/>
      <c r="AX52" s="1742"/>
      <c r="AY52" s="1742"/>
      <c r="AZ52" s="1742"/>
      <c r="BA52" s="1743"/>
      <c r="BB52" s="1615"/>
      <c r="BC52" s="1616"/>
      <c r="BD52" s="1616"/>
      <c r="BE52" s="1616"/>
      <c r="BF52" s="1616"/>
      <c r="BG52" s="1616"/>
      <c r="BH52" s="1617"/>
      <c r="BI52" s="1615"/>
      <c r="BJ52" s="1616"/>
      <c r="BK52" s="1616"/>
      <c r="BL52" s="1616"/>
      <c r="BM52" s="1616"/>
      <c r="BN52" s="1616"/>
      <c r="BO52" s="1617"/>
      <c r="BP52" s="1628"/>
      <c r="BQ52" s="1629"/>
      <c r="BR52" s="1736"/>
      <c r="BS52" s="1628"/>
      <c r="BT52" s="1629"/>
      <c r="BU52" s="1629"/>
      <c r="BV52" s="1629"/>
      <c r="BW52" s="1629"/>
      <c r="BX52" s="1629"/>
      <c r="BY52" s="1629"/>
      <c r="BZ52" s="1630"/>
      <c r="CA52" s="1575"/>
      <c r="CB52" s="265"/>
      <c r="CC52" s="265"/>
      <c r="CD52" s="265"/>
      <c r="CE52" s="265"/>
      <c r="CF52" s="265"/>
      <c r="CG52" s="265"/>
      <c r="CH52" s="265"/>
    </row>
    <row r="53" spans="2:86" ht="8.75" customHeight="1" thickBot="1">
      <c r="B53" s="1529"/>
      <c r="C53" s="1550"/>
      <c r="D53" s="1701"/>
      <c r="E53" s="1701"/>
      <c r="F53" s="1701"/>
      <c r="G53" s="1701"/>
      <c r="H53" s="1701"/>
      <c r="I53" s="1701"/>
      <c r="J53" s="1702"/>
      <c r="K53" s="1724"/>
      <c r="L53" s="1724"/>
      <c r="M53" s="1724"/>
      <c r="N53" s="1724"/>
      <c r="O53" s="1725"/>
      <c r="P53" s="1725"/>
      <c r="Q53" s="1725"/>
      <c r="R53" s="1725"/>
      <c r="S53" s="1725"/>
      <c r="T53" s="1725"/>
      <c r="U53" s="1725"/>
      <c r="V53" s="1725"/>
      <c r="W53" s="1725"/>
      <c r="X53" s="1725"/>
      <c r="Y53" s="1725"/>
      <c r="Z53" s="1725"/>
      <c r="AA53" s="1725"/>
      <c r="AB53" s="1701"/>
      <c r="AC53" s="1701"/>
      <c r="AD53" s="1701"/>
      <c r="AE53" s="1701"/>
      <c r="AF53" s="1701"/>
      <c r="AG53" s="1701"/>
      <c r="AH53" s="1701"/>
      <c r="AI53" s="1701"/>
      <c r="AJ53" s="1701"/>
      <c r="AK53" s="1701"/>
      <c r="AL53" s="1702"/>
      <c r="AM53" s="1728">
        <f>IF(K52&lt;=20000,K52,IF(K52&lt;=40000,ROUNDUP(K52*0.5,0)+10000,IF(K52&lt;=80000,ROUNDUP(K52*0.25,0)+20000,40000)))</f>
        <v>0</v>
      </c>
      <c r="AN53" s="1728"/>
      <c r="AO53" s="1728"/>
      <c r="AP53" s="1728"/>
      <c r="AQ53" s="1728"/>
      <c r="AR53" s="1728"/>
      <c r="AS53" s="1729"/>
      <c r="AT53" s="265"/>
      <c r="AU53" s="1738"/>
      <c r="AV53" s="1744"/>
      <c r="AW53" s="1744"/>
      <c r="AX53" s="1744"/>
      <c r="AY53" s="1744"/>
      <c r="AZ53" s="1744"/>
      <c r="BA53" s="1744"/>
      <c r="BB53" s="1544"/>
      <c r="BC53" s="1544"/>
      <c r="BD53" s="1544"/>
      <c r="BE53" s="1544"/>
      <c r="BF53" s="1544"/>
      <c r="BG53" s="1544"/>
      <c r="BH53" s="1544"/>
      <c r="BI53" s="1544"/>
      <c r="BJ53" s="1544"/>
      <c r="BK53" s="1544"/>
      <c r="BL53" s="1544"/>
      <c r="BM53" s="1544"/>
      <c r="BN53" s="1544"/>
      <c r="BO53" s="1544"/>
      <c r="BP53" s="1544"/>
      <c r="BQ53" s="1544"/>
      <c r="BR53" s="1544"/>
      <c r="BS53" s="1754"/>
      <c r="BT53" s="1754"/>
      <c r="BU53" s="1754"/>
      <c r="BV53" s="1754"/>
      <c r="BW53" s="1754"/>
      <c r="BX53" s="1754"/>
      <c r="BY53" s="1754"/>
      <c r="BZ53" s="1755"/>
      <c r="CA53" s="1575"/>
      <c r="CB53" s="265"/>
      <c r="CC53" s="265"/>
      <c r="CD53" s="265"/>
      <c r="CE53" s="265"/>
      <c r="CF53" s="265"/>
      <c r="CG53" s="265"/>
      <c r="CH53" s="265"/>
    </row>
    <row r="54" spans="2:86" ht="8.75" customHeight="1" thickBot="1">
      <c r="B54" s="1529"/>
      <c r="C54" s="1550"/>
      <c r="D54" s="1701"/>
      <c r="E54" s="1701"/>
      <c r="F54" s="1701"/>
      <c r="G54" s="1701"/>
      <c r="H54" s="1701"/>
      <c r="I54" s="1701"/>
      <c r="J54" s="1702"/>
      <c r="K54" s="1724"/>
      <c r="L54" s="1724"/>
      <c r="M54" s="1724"/>
      <c r="N54" s="1724"/>
      <c r="O54" s="1725"/>
      <c r="P54" s="1725"/>
      <c r="Q54" s="1725"/>
      <c r="R54" s="1725"/>
      <c r="S54" s="1725"/>
      <c r="T54" s="1725"/>
      <c r="U54" s="1725"/>
      <c r="V54" s="1725"/>
      <c r="W54" s="1725"/>
      <c r="X54" s="1725"/>
      <c r="Y54" s="1725"/>
      <c r="Z54" s="1725"/>
      <c r="AA54" s="1725"/>
      <c r="AB54" s="1701"/>
      <c r="AC54" s="1701"/>
      <c r="AD54" s="1701"/>
      <c r="AE54" s="1701"/>
      <c r="AF54" s="1701"/>
      <c r="AG54" s="1701"/>
      <c r="AH54" s="1701"/>
      <c r="AI54" s="1701"/>
      <c r="AJ54" s="1701"/>
      <c r="AK54" s="1701"/>
      <c r="AL54" s="1702"/>
      <c r="AM54" s="1728"/>
      <c r="AN54" s="1728"/>
      <c r="AO54" s="1728"/>
      <c r="AP54" s="1728"/>
      <c r="AQ54" s="1728"/>
      <c r="AR54" s="1728"/>
      <c r="AS54" s="1729"/>
      <c r="AT54" s="265"/>
      <c r="AU54" s="1738"/>
      <c r="AV54" s="1744"/>
      <c r="AW54" s="1744"/>
      <c r="AX54" s="1744"/>
      <c r="AY54" s="1744"/>
      <c r="AZ54" s="1744"/>
      <c r="BA54" s="1744"/>
      <c r="BB54" s="1544"/>
      <c r="BC54" s="1544"/>
      <c r="BD54" s="1544"/>
      <c r="BE54" s="1544"/>
      <c r="BF54" s="1544"/>
      <c r="BG54" s="1544"/>
      <c r="BH54" s="1544"/>
      <c r="BI54" s="1544"/>
      <c r="BJ54" s="1544"/>
      <c r="BK54" s="1544"/>
      <c r="BL54" s="1544"/>
      <c r="BM54" s="1544"/>
      <c r="BN54" s="1544"/>
      <c r="BO54" s="1544"/>
      <c r="BP54" s="1544"/>
      <c r="BQ54" s="1544"/>
      <c r="BR54" s="1544"/>
      <c r="BS54" s="1754"/>
      <c r="BT54" s="1754"/>
      <c r="BU54" s="1754"/>
      <c r="BV54" s="1754"/>
      <c r="BW54" s="1754"/>
      <c r="BX54" s="1754"/>
      <c r="BY54" s="1754"/>
      <c r="BZ54" s="1755"/>
      <c r="CA54" s="1575"/>
      <c r="CB54" s="265"/>
      <c r="CC54" s="265"/>
      <c r="CD54" s="265"/>
      <c r="CE54" s="265"/>
      <c r="CF54" s="265"/>
      <c r="CG54" s="265"/>
      <c r="CH54" s="265"/>
    </row>
    <row r="55" spans="2:86" ht="8.75" customHeight="1" thickBot="1">
      <c r="B55" s="1529"/>
      <c r="C55" s="1550"/>
      <c r="D55" s="1701"/>
      <c r="E55" s="1701"/>
      <c r="F55" s="1701"/>
      <c r="G55" s="1701"/>
      <c r="H55" s="1701"/>
      <c r="I55" s="1701"/>
      <c r="J55" s="1702"/>
      <c r="K55" s="1724"/>
      <c r="L55" s="1724"/>
      <c r="M55" s="1724"/>
      <c r="N55" s="1724"/>
      <c r="O55" s="1725"/>
      <c r="P55" s="1725"/>
      <c r="Q55" s="1725"/>
      <c r="R55" s="1725"/>
      <c r="S55" s="1725"/>
      <c r="T55" s="1725"/>
      <c r="U55" s="1725"/>
      <c r="V55" s="1725"/>
      <c r="W55" s="1725"/>
      <c r="X55" s="1725"/>
      <c r="Y55" s="1725"/>
      <c r="Z55" s="1725"/>
      <c r="AA55" s="1725"/>
      <c r="AB55" s="1701"/>
      <c r="AC55" s="1701"/>
      <c r="AD55" s="1701"/>
      <c r="AE55" s="1701"/>
      <c r="AF55" s="1701"/>
      <c r="AG55" s="1701"/>
      <c r="AH55" s="1701"/>
      <c r="AI55" s="1701"/>
      <c r="AJ55" s="1701"/>
      <c r="AK55" s="1701"/>
      <c r="AL55" s="1702"/>
      <c r="AM55" s="1730"/>
      <c r="AN55" s="1730"/>
      <c r="AO55" s="1730"/>
      <c r="AP55" s="1730"/>
      <c r="AQ55" s="1730"/>
      <c r="AR55" s="1730"/>
      <c r="AS55" s="1731"/>
      <c r="AT55" s="265"/>
      <c r="AU55" s="1738"/>
      <c r="AV55" s="1744"/>
      <c r="AW55" s="1744"/>
      <c r="AX55" s="1744"/>
      <c r="AY55" s="1744"/>
      <c r="AZ55" s="1744"/>
      <c r="BA55" s="1744"/>
      <c r="BB55" s="1544"/>
      <c r="BC55" s="1544"/>
      <c r="BD55" s="1544"/>
      <c r="BE55" s="1544"/>
      <c r="BF55" s="1544"/>
      <c r="BG55" s="1544"/>
      <c r="BH55" s="1544"/>
      <c r="BI55" s="1544"/>
      <c r="BJ55" s="1544"/>
      <c r="BK55" s="1544"/>
      <c r="BL55" s="1544"/>
      <c r="BM55" s="1544"/>
      <c r="BN55" s="1544"/>
      <c r="BO55" s="1544"/>
      <c r="BP55" s="1544"/>
      <c r="BQ55" s="1544"/>
      <c r="BR55" s="1544"/>
      <c r="BS55" s="1754"/>
      <c r="BT55" s="1754"/>
      <c r="BU55" s="1754"/>
      <c r="BV55" s="1754"/>
      <c r="BW55" s="1754"/>
      <c r="BX55" s="1754"/>
      <c r="BY55" s="1754"/>
      <c r="BZ55" s="1755"/>
      <c r="CA55" s="1575"/>
      <c r="CB55" s="265"/>
      <c r="CC55" s="265"/>
      <c r="CD55" s="265"/>
      <c r="CE55" s="265"/>
      <c r="CF55" s="265"/>
      <c r="CG55" s="265"/>
      <c r="CH55" s="265"/>
    </row>
    <row r="56" spans="2:86" ht="8.75" customHeight="1">
      <c r="B56" s="1529"/>
      <c r="C56" s="1550" t="s">
        <v>622</v>
      </c>
      <c r="D56" s="1486"/>
      <c r="E56" s="1486"/>
      <c r="F56" s="1486"/>
      <c r="G56" s="1486"/>
      <c r="H56" s="1486"/>
      <c r="I56" s="1486"/>
      <c r="J56" s="1486"/>
      <c r="K56" s="1548"/>
      <c r="L56" s="1548"/>
      <c r="M56" s="1548"/>
      <c r="N56" s="1548"/>
      <c r="O56" s="1548"/>
      <c r="P56" s="1548"/>
      <c r="Q56" s="1548"/>
      <c r="R56" s="1486"/>
      <c r="S56" s="1486"/>
      <c r="T56" s="1486"/>
      <c r="U56" s="1486"/>
      <c r="V56" s="1486"/>
      <c r="W56" s="1486"/>
      <c r="X56" s="1751"/>
      <c r="Y56" s="1752"/>
      <c r="Z56" s="1752"/>
      <c r="AA56" s="1752"/>
      <c r="AB56" s="1752"/>
      <c r="AC56" s="1753"/>
      <c r="AD56" s="1548"/>
      <c r="AE56" s="1548"/>
      <c r="AF56" s="1650" t="str">
        <f>IF($CC$56=1,"新","旧")</f>
        <v>旧</v>
      </c>
      <c r="AG56" s="1650"/>
      <c r="AH56" s="1650"/>
      <c r="AI56" s="1651" t="s">
        <v>593</v>
      </c>
      <c r="AJ56" s="1713"/>
      <c r="AK56" s="1713"/>
      <c r="AL56" s="1713"/>
      <c r="AM56" s="1713"/>
      <c r="AN56" s="1713"/>
      <c r="AO56" s="1713"/>
      <c r="AP56" s="1714"/>
      <c r="AQ56" s="1717"/>
      <c r="AR56" s="1718"/>
      <c r="AS56" s="1719"/>
      <c r="AT56" s="265"/>
      <c r="AU56" s="1738"/>
      <c r="AV56" s="1744"/>
      <c r="AW56" s="1744"/>
      <c r="AX56" s="1744"/>
      <c r="AY56" s="1744"/>
      <c r="AZ56" s="1744"/>
      <c r="BA56" s="1744"/>
      <c r="BB56" s="1544"/>
      <c r="BC56" s="1544"/>
      <c r="BD56" s="1544"/>
      <c r="BE56" s="1544"/>
      <c r="BF56" s="1544"/>
      <c r="BG56" s="1544"/>
      <c r="BH56" s="1544"/>
      <c r="BI56" s="1544"/>
      <c r="BJ56" s="1544"/>
      <c r="BK56" s="1544"/>
      <c r="BL56" s="1544"/>
      <c r="BM56" s="1544"/>
      <c r="BN56" s="1544"/>
      <c r="BO56" s="1544"/>
      <c r="BP56" s="1544"/>
      <c r="BQ56" s="1544"/>
      <c r="BR56" s="1544"/>
      <c r="BS56" s="1754"/>
      <c r="BT56" s="1754"/>
      <c r="BU56" s="1754"/>
      <c r="BV56" s="1754"/>
      <c r="BW56" s="1754"/>
      <c r="BX56" s="1754"/>
      <c r="BY56" s="1754"/>
      <c r="BZ56" s="1755"/>
      <c r="CA56" s="1575"/>
      <c r="CB56" s="265"/>
      <c r="CC56" s="265">
        <v>2</v>
      </c>
      <c r="CD56" s="265"/>
      <c r="CE56" s="265"/>
      <c r="CF56" s="265"/>
      <c r="CG56" s="265"/>
      <c r="CH56" s="265"/>
    </row>
    <row r="57" spans="2:86" ht="8.75" customHeight="1">
      <c r="B57" s="1529"/>
      <c r="C57" s="1550"/>
      <c r="D57" s="1486"/>
      <c r="E57" s="1486"/>
      <c r="F57" s="1486"/>
      <c r="G57" s="1486"/>
      <c r="H57" s="1486"/>
      <c r="I57" s="1486"/>
      <c r="J57" s="1486"/>
      <c r="K57" s="1548"/>
      <c r="L57" s="1548"/>
      <c r="M57" s="1548"/>
      <c r="N57" s="1548"/>
      <c r="O57" s="1548"/>
      <c r="P57" s="1548"/>
      <c r="Q57" s="1548"/>
      <c r="R57" s="1486"/>
      <c r="S57" s="1486"/>
      <c r="T57" s="1486"/>
      <c r="U57" s="1486"/>
      <c r="V57" s="1486"/>
      <c r="W57" s="1486"/>
      <c r="X57" s="1751"/>
      <c r="Y57" s="1752"/>
      <c r="Z57" s="1752"/>
      <c r="AA57" s="1752"/>
      <c r="AB57" s="1752"/>
      <c r="AC57" s="1753"/>
      <c r="AD57" s="1548"/>
      <c r="AE57" s="1548"/>
      <c r="AF57" s="1650"/>
      <c r="AG57" s="1650"/>
      <c r="AH57" s="1650"/>
      <c r="AI57" s="1651"/>
      <c r="AJ57" s="1715"/>
      <c r="AK57" s="1715"/>
      <c r="AL57" s="1715"/>
      <c r="AM57" s="1715"/>
      <c r="AN57" s="1715"/>
      <c r="AO57" s="1715"/>
      <c r="AP57" s="1716"/>
      <c r="AQ57" s="1720"/>
      <c r="AR57" s="1721"/>
      <c r="AS57" s="1722"/>
      <c r="AT57" s="265"/>
      <c r="AU57" s="1738"/>
      <c r="AV57" s="1744"/>
      <c r="AW57" s="1744"/>
      <c r="AX57" s="1744"/>
      <c r="AY57" s="1744"/>
      <c r="AZ57" s="1744"/>
      <c r="BA57" s="1744"/>
      <c r="BB57" s="1544"/>
      <c r="BC57" s="1544"/>
      <c r="BD57" s="1544"/>
      <c r="BE57" s="1544"/>
      <c r="BF57" s="1544"/>
      <c r="BG57" s="1544"/>
      <c r="BH57" s="1544"/>
      <c r="BI57" s="1544"/>
      <c r="BJ57" s="1544"/>
      <c r="BK57" s="1544"/>
      <c r="BL57" s="1544"/>
      <c r="BM57" s="1544"/>
      <c r="BN57" s="1544"/>
      <c r="BO57" s="1544"/>
      <c r="BP57" s="1544"/>
      <c r="BQ57" s="1544"/>
      <c r="BR57" s="1544"/>
      <c r="BS57" s="1754"/>
      <c r="BT57" s="1754"/>
      <c r="BU57" s="1754"/>
      <c r="BV57" s="1754"/>
      <c r="BW57" s="1754"/>
      <c r="BX57" s="1754"/>
      <c r="BY57" s="1754"/>
      <c r="BZ57" s="1755"/>
      <c r="CA57" s="1575"/>
      <c r="CB57" s="265"/>
      <c r="CC57" s="265"/>
      <c r="CD57" s="265"/>
      <c r="CE57" s="265"/>
      <c r="CF57" s="265"/>
      <c r="CG57" s="265"/>
      <c r="CH57" s="265"/>
    </row>
    <row r="58" spans="2:86" ht="8.75" customHeight="1">
      <c r="B58" s="1529"/>
      <c r="C58" s="1550"/>
      <c r="D58" s="1486"/>
      <c r="E58" s="1486"/>
      <c r="F58" s="1486"/>
      <c r="G58" s="1486"/>
      <c r="H58" s="1486"/>
      <c r="I58" s="1486"/>
      <c r="J58" s="1486"/>
      <c r="K58" s="1548"/>
      <c r="L58" s="1548"/>
      <c r="M58" s="1548"/>
      <c r="N58" s="1548"/>
      <c r="O58" s="1548"/>
      <c r="P58" s="1548"/>
      <c r="Q58" s="1548"/>
      <c r="R58" s="1486"/>
      <c r="S58" s="1486"/>
      <c r="T58" s="1486"/>
      <c r="U58" s="1486"/>
      <c r="V58" s="1486"/>
      <c r="W58" s="1486"/>
      <c r="X58" s="1732" t="s">
        <v>623</v>
      </c>
      <c r="Y58" s="1732"/>
      <c r="Z58" s="1732"/>
      <c r="AA58" s="1639" t="s">
        <v>624</v>
      </c>
      <c r="AB58" s="1639"/>
      <c r="AC58" s="1639"/>
      <c r="AD58" s="1548"/>
      <c r="AE58" s="1548"/>
      <c r="AF58" s="1650"/>
      <c r="AG58" s="1650"/>
      <c r="AH58" s="1650"/>
      <c r="AI58" s="1651"/>
      <c r="AJ58" s="1715"/>
      <c r="AK58" s="1715"/>
      <c r="AL58" s="1715"/>
      <c r="AM58" s="1715"/>
      <c r="AN58" s="1715"/>
      <c r="AO58" s="1715"/>
      <c r="AP58" s="1716"/>
      <c r="AQ58" s="1720"/>
      <c r="AR58" s="1721"/>
      <c r="AS58" s="1722"/>
      <c r="AT58" s="265"/>
      <c r="AU58" s="1738"/>
      <c r="AV58" s="1744"/>
      <c r="AW58" s="1744"/>
      <c r="AX58" s="1744"/>
      <c r="AY58" s="1744"/>
      <c r="AZ58" s="1744"/>
      <c r="BA58" s="1744"/>
      <c r="BB58" s="1544"/>
      <c r="BC58" s="1544"/>
      <c r="BD58" s="1544"/>
      <c r="BE58" s="1544"/>
      <c r="BF58" s="1544"/>
      <c r="BG58" s="1544"/>
      <c r="BH58" s="1544"/>
      <c r="BI58" s="1544"/>
      <c r="BJ58" s="1544"/>
      <c r="BK58" s="1544"/>
      <c r="BL58" s="1544"/>
      <c r="BM58" s="1544"/>
      <c r="BN58" s="1544"/>
      <c r="BO58" s="1544"/>
      <c r="BP58" s="1544"/>
      <c r="BQ58" s="1544"/>
      <c r="BR58" s="1544"/>
      <c r="BS58" s="1754"/>
      <c r="BT58" s="1754"/>
      <c r="BU58" s="1754"/>
      <c r="BV58" s="1754"/>
      <c r="BW58" s="1754"/>
      <c r="BX58" s="1754"/>
      <c r="BY58" s="1754"/>
      <c r="BZ58" s="1755"/>
      <c r="CA58" s="1575"/>
      <c r="CB58" s="265"/>
      <c r="CC58" s="265"/>
      <c r="CD58" s="265"/>
      <c r="CE58" s="265"/>
      <c r="CF58" s="265"/>
      <c r="CG58" s="265"/>
      <c r="CH58" s="265"/>
    </row>
    <row r="59" spans="2:86" ht="8.75" customHeight="1">
      <c r="B59" s="1529"/>
      <c r="C59" s="1550"/>
      <c r="D59" s="1486"/>
      <c r="E59" s="1486"/>
      <c r="F59" s="1486"/>
      <c r="G59" s="1486"/>
      <c r="H59" s="1486"/>
      <c r="I59" s="1486"/>
      <c r="J59" s="1486"/>
      <c r="K59" s="1548"/>
      <c r="L59" s="1548"/>
      <c r="M59" s="1548"/>
      <c r="N59" s="1548"/>
      <c r="O59" s="1548"/>
      <c r="P59" s="1548"/>
      <c r="Q59" s="1548"/>
      <c r="R59" s="1486"/>
      <c r="S59" s="1486"/>
      <c r="T59" s="1486"/>
      <c r="U59" s="1486"/>
      <c r="V59" s="1486"/>
      <c r="W59" s="1486"/>
      <c r="X59" s="1584"/>
      <c r="Y59" s="1585"/>
      <c r="Z59" s="1585"/>
      <c r="AA59" s="1585"/>
      <c r="AB59" s="1585"/>
      <c r="AC59" s="1586"/>
      <c r="AD59" s="1548"/>
      <c r="AE59" s="1548"/>
      <c r="AF59" s="1650" t="str">
        <f>IF($CC$59=1,"新","旧")</f>
        <v>新</v>
      </c>
      <c r="AG59" s="1650"/>
      <c r="AH59" s="1650"/>
      <c r="AI59" s="1651" t="s">
        <v>593</v>
      </c>
      <c r="AJ59" s="1715"/>
      <c r="AK59" s="1715"/>
      <c r="AL59" s="1715"/>
      <c r="AM59" s="1715"/>
      <c r="AN59" s="1715"/>
      <c r="AO59" s="1715"/>
      <c r="AP59" s="1716"/>
      <c r="AQ59" s="1720"/>
      <c r="AR59" s="1721"/>
      <c r="AS59" s="1722"/>
      <c r="AT59" s="265"/>
      <c r="AU59" s="1738"/>
      <c r="AV59" s="1744"/>
      <c r="AW59" s="1744"/>
      <c r="AX59" s="1744"/>
      <c r="AY59" s="1744"/>
      <c r="AZ59" s="1744"/>
      <c r="BA59" s="1744"/>
      <c r="BB59" s="1544"/>
      <c r="BC59" s="1544"/>
      <c r="BD59" s="1544"/>
      <c r="BE59" s="1544"/>
      <c r="BF59" s="1544"/>
      <c r="BG59" s="1544"/>
      <c r="BH59" s="1544"/>
      <c r="BI59" s="1544"/>
      <c r="BJ59" s="1544"/>
      <c r="BK59" s="1544"/>
      <c r="BL59" s="1544"/>
      <c r="BM59" s="1544"/>
      <c r="BN59" s="1544"/>
      <c r="BO59" s="1544"/>
      <c r="BP59" s="1544"/>
      <c r="BQ59" s="1544"/>
      <c r="BR59" s="1544"/>
      <c r="BS59" s="1754"/>
      <c r="BT59" s="1754"/>
      <c r="BU59" s="1754"/>
      <c r="BV59" s="1754"/>
      <c r="BW59" s="1754"/>
      <c r="BX59" s="1754"/>
      <c r="BY59" s="1754"/>
      <c r="BZ59" s="1755"/>
      <c r="CA59" s="1575"/>
      <c r="CB59" s="265"/>
      <c r="CC59" s="265">
        <v>1</v>
      </c>
      <c r="CD59" s="265"/>
      <c r="CE59" s="265"/>
      <c r="CF59" s="265"/>
      <c r="CG59" s="265"/>
      <c r="CH59" s="265"/>
    </row>
    <row r="60" spans="2:86" ht="8.75" customHeight="1">
      <c r="B60" s="1529"/>
      <c r="C60" s="1550"/>
      <c r="D60" s="1486"/>
      <c r="E60" s="1486"/>
      <c r="F60" s="1486"/>
      <c r="G60" s="1486"/>
      <c r="H60" s="1486"/>
      <c r="I60" s="1486"/>
      <c r="J60" s="1486"/>
      <c r="K60" s="1548"/>
      <c r="L60" s="1548"/>
      <c r="M60" s="1548"/>
      <c r="N60" s="1548"/>
      <c r="O60" s="1548"/>
      <c r="P60" s="1548"/>
      <c r="Q60" s="1548"/>
      <c r="R60" s="1486"/>
      <c r="S60" s="1486"/>
      <c r="T60" s="1486"/>
      <c r="U60" s="1486"/>
      <c r="V60" s="1486"/>
      <c r="W60" s="1486"/>
      <c r="X60" s="1587"/>
      <c r="Y60" s="1588"/>
      <c r="Z60" s="1588"/>
      <c r="AA60" s="1588"/>
      <c r="AB60" s="1588"/>
      <c r="AC60" s="1589"/>
      <c r="AD60" s="1548"/>
      <c r="AE60" s="1548"/>
      <c r="AF60" s="1650"/>
      <c r="AG60" s="1650"/>
      <c r="AH60" s="1650"/>
      <c r="AI60" s="1651"/>
      <c r="AJ60" s="1715"/>
      <c r="AK60" s="1715"/>
      <c r="AL60" s="1715"/>
      <c r="AM60" s="1715"/>
      <c r="AN60" s="1715"/>
      <c r="AO60" s="1715"/>
      <c r="AP60" s="1716"/>
      <c r="AQ60" s="1720"/>
      <c r="AR60" s="1721"/>
      <c r="AS60" s="1722"/>
      <c r="AT60" s="265"/>
      <c r="AU60" s="1738"/>
      <c r="AV60" s="1744"/>
      <c r="AW60" s="1744"/>
      <c r="AX60" s="1744"/>
      <c r="AY60" s="1744"/>
      <c r="AZ60" s="1744"/>
      <c r="BA60" s="1744"/>
      <c r="BB60" s="1544"/>
      <c r="BC60" s="1544"/>
      <c r="BD60" s="1544"/>
      <c r="BE60" s="1544"/>
      <c r="BF60" s="1544"/>
      <c r="BG60" s="1544"/>
      <c r="BH60" s="1544"/>
      <c r="BI60" s="1544"/>
      <c r="BJ60" s="1544"/>
      <c r="BK60" s="1544"/>
      <c r="BL60" s="1544"/>
      <c r="BM60" s="1544"/>
      <c r="BN60" s="1544"/>
      <c r="BO60" s="1544"/>
      <c r="BP60" s="1544"/>
      <c r="BQ60" s="1544"/>
      <c r="BR60" s="1544"/>
      <c r="BS60" s="1754"/>
      <c r="BT60" s="1754"/>
      <c r="BU60" s="1754"/>
      <c r="BV60" s="1754"/>
      <c r="BW60" s="1754"/>
      <c r="BX60" s="1754"/>
      <c r="BY60" s="1754"/>
      <c r="BZ60" s="1755"/>
      <c r="CA60" s="1575"/>
      <c r="CB60" s="265"/>
      <c r="CC60" s="265"/>
      <c r="CD60" s="265"/>
      <c r="CE60" s="265"/>
      <c r="CF60" s="265"/>
      <c r="CG60" s="265"/>
      <c r="CH60" s="265"/>
    </row>
    <row r="61" spans="2:86" ht="8.75" customHeight="1">
      <c r="B61" s="1529"/>
      <c r="C61" s="1550"/>
      <c r="D61" s="1486"/>
      <c r="E61" s="1486"/>
      <c r="F61" s="1486"/>
      <c r="G61" s="1486"/>
      <c r="H61" s="1486"/>
      <c r="I61" s="1486"/>
      <c r="J61" s="1486"/>
      <c r="K61" s="1548"/>
      <c r="L61" s="1548"/>
      <c r="M61" s="1548"/>
      <c r="N61" s="1548"/>
      <c r="O61" s="1548"/>
      <c r="P61" s="1548"/>
      <c r="Q61" s="1548"/>
      <c r="R61" s="1486"/>
      <c r="S61" s="1486"/>
      <c r="T61" s="1486"/>
      <c r="U61" s="1486"/>
      <c r="V61" s="1486"/>
      <c r="W61" s="1486"/>
      <c r="X61" s="1732" t="s">
        <v>623</v>
      </c>
      <c r="Y61" s="1732"/>
      <c r="Z61" s="1732"/>
      <c r="AA61" s="1639" t="s">
        <v>624</v>
      </c>
      <c r="AB61" s="1639"/>
      <c r="AC61" s="1639"/>
      <c r="AD61" s="1548"/>
      <c r="AE61" s="1548"/>
      <c r="AF61" s="1650"/>
      <c r="AG61" s="1650"/>
      <c r="AH61" s="1650"/>
      <c r="AI61" s="1651"/>
      <c r="AJ61" s="1715"/>
      <c r="AK61" s="1715"/>
      <c r="AL61" s="1715"/>
      <c r="AM61" s="1715"/>
      <c r="AN61" s="1715"/>
      <c r="AO61" s="1715"/>
      <c r="AP61" s="1716"/>
      <c r="AQ61" s="1720"/>
      <c r="AR61" s="1721"/>
      <c r="AS61" s="1722"/>
      <c r="AT61" s="265"/>
      <c r="AU61" s="1738"/>
      <c r="AV61" s="1756" t="s">
        <v>625</v>
      </c>
      <c r="AW61" s="1756"/>
      <c r="AX61" s="1756"/>
      <c r="AY61" s="1756"/>
      <c r="AZ61" s="1756"/>
      <c r="BA61" s="1756"/>
      <c r="BB61" s="1756"/>
      <c r="BC61" s="1756"/>
      <c r="BD61" s="1756"/>
      <c r="BE61" s="1756"/>
      <c r="BF61" s="1756"/>
      <c r="BG61" s="1756"/>
      <c r="BH61" s="1756"/>
      <c r="BI61" s="1756"/>
      <c r="BJ61" s="1756"/>
      <c r="BK61" s="1756"/>
      <c r="BL61" s="1756"/>
      <c r="BM61" s="1756"/>
      <c r="BN61" s="1756"/>
      <c r="BO61" s="1756"/>
      <c r="BP61" s="1756"/>
      <c r="BQ61" s="1756"/>
      <c r="BR61" s="1757"/>
      <c r="BS61" s="1762">
        <f>BS53+BS59</f>
        <v>0</v>
      </c>
      <c r="BT61" s="1763"/>
      <c r="BU61" s="1763"/>
      <c r="BV61" s="1763"/>
      <c r="BW61" s="1763"/>
      <c r="BX61" s="1763"/>
      <c r="BY61" s="1763"/>
      <c r="BZ61" s="1764"/>
      <c r="CA61" s="1575"/>
      <c r="CB61" s="265"/>
      <c r="CC61" s="265"/>
      <c r="CD61" s="265"/>
      <c r="CE61" s="265"/>
      <c r="CF61" s="265"/>
      <c r="CG61" s="265"/>
      <c r="CH61" s="265"/>
    </row>
    <row r="62" spans="2:86" ht="8.75" customHeight="1">
      <c r="B62" s="1529"/>
      <c r="C62" s="1550"/>
      <c r="D62" s="1486"/>
      <c r="E62" s="1486"/>
      <c r="F62" s="1486"/>
      <c r="G62" s="1486"/>
      <c r="H62" s="1486"/>
      <c r="I62" s="1486"/>
      <c r="J62" s="1486"/>
      <c r="K62" s="1548"/>
      <c r="L62" s="1548"/>
      <c r="M62" s="1548"/>
      <c r="N62" s="1548"/>
      <c r="O62" s="1548"/>
      <c r="P62" s="1548"/>
      <c r="Q62" s="1548"/>
      <c r="R62" s="1486"/>
      <c r="S62" s="1486"/>
      <c r="T62" s="1486"/>
      <c r="U62" s="1486"/>
      <c r="V62" s="1486"/>
      <c r="W62" s="1486"/>
      <c r="X62" s="1584"/>
      <c r="Y62" s="1585"/>
      <c r="Z62" s="1585"/>
      <c r="AA62" s="1585"/>
      <c r="AB62" s="1585"/>
      <c r="AC62" s="1586"/>
      <c r="AD62" s="1548"/>
      <c r="AE62" s="1548"/>
      <c r="AF62" s="1650" t="str">
        <f>IF($CC$62=1,"新","旧")</f>
        <v>旧</v>
      </c>
      <c r="AG62" s="1650"/>
      <c r="AH62" s="1650"/>
      <c r="AI62" s="1651" t="s">
        <v>593</v>
      </c>
      <c r="AJ62" s="1715"/>
      <c r="AK62" s="1715"/>
      <c r="AL62" s="1715"/>
      <c r="AM62" s="1715"/>
      <c r="AN62" s="1715"/>
      <c r="AO62" s="1715"/>
      <c r="AP62" s="1716"/>
      <c r="AQ62" s="1720"/>
      <c r="AR62" s="1721"/>
      <c r="AS62" s="1722"/>
      <c r="AT62" s="265"/>
      <c r="AU62" s="1738"/>
      <c r="AV62" s="1758"/>
      <c r="AW62" s="1758"/>
      <c r="AX62" s="1758"/>
      <c r="AY62" s="1758"/>
      <c r="AZ62" s="1758"/>
      <c r="BA62" s="1758"/>
      <c r="BB62" s="1758"/>
      <c r="BC62" s="1758"/>
      <c r="BD62" s="1758"/>
      <c r="BE62" s="1758"/>
      <c r="BF62" s="1758"/>
      <c r="BG62" s="1758"/>
      <c r="BH62" s="1758"/>
      <c r="BI62" s="1758"/>
      <c r="BJ62" s="1758"/>
      <c r="BK62" s="1758"/>
      <c r="BL62" s="1758"/>
      <c r="BM62" s="1758"/>
      <c r="BN62" s="1758"/>
      <c r="BO62" s="1758"/>
      <c r="BP62" s="1758"/>
      <c r="BQ62" s="1758"/>
      <c r="BR62" s="1759"/>
      <c r="BS62" s="1667"/>
      <c r="BT62" s="1668"/>
      <c r="BU62" s="1668"/>
      <c r="BV62" s="1668"/>
      <c r="BW62" s="1668"/>
      <c r="BX62" s="1668"/>
      <c r="BY62" s="1668"/>
      <c r="BZ62" s="1675"/>
      <c r="CA62" s="1575"/>
      <c r="CB62" s="265"/>
      <c r="CC62" s="265">
        <v>2</v>
      </c>
      <c r="CD62" s="265"/>
      <c r="CE62" s="265"/>
      <c r="CF62" s="265"/>
      <c r="CG62" s="265"/>
      <c r="CH62" s="265"/>
    </row>
    <row r="63" spans="2:86" ht="8.75" customHeight="1">
      <c r="B63" s="1529"/>
      <c r="C63" s="1550"/>
      <c r="D63" s="1486"/>
      <c r="E63" s="1486"/>
      <c r="F63" s="1486"/>
      <c r="G63" s="1486"/>
      <c r="H63" s="1486"/>
      <c r="I63" s="1486"/>
      <c r="J63" s="1486"/>
      <c r="K63" s="1548"/>
      <c r="L63" s="1548"/>
      <c r="M63" s="1548"/>
      <c r="N63" s="1548"/>
      <c r="O63" s="1548"/>
      <c r="P63" s="1548"/>
      <c r="Q63" s="1548"/>
      <c r="R63" s="1486"/>
      <c r="S63" s="1486"/>
      <c r="T63" s="1486"/>
      <c r="U63" s="1486"/>
      <c r="V63" s="1486"/>
      <c r="W63" s="1486"/>
      <c r="X63" s="1587"/>
      <c r="Y63" s="1588"/>
      <c r="Z63" s="1588"/>
      <c r="AA63" s="1588"/>
      <c r="AB63" s="1588"/>
      <c r="AC63" s="1589"/>
      <c r="AD63" s="1548"/>
      <c r="AE63" s="1548"/>
      <c r="AF63" s="1650"/>
      <c r="AG63" s="1650"/>
      <c r="AH63" s="1650"/>
      <c r="AI63" s="1651"/>
      <c r="AJ63" s="1715"/>
      <c r="AK63" s="1715"/>
      <c r="AL63" s="1715"/>
      <c r="AM63" s="1715"/>
      <c r="AN63" s="1715"/>
      <c r="AO63" s="1715"/>
      <c r="AP63" s="1716"/>
      <c r="AQ63" s="1720"/>
      <c r="AR63" s="1721"/>
      <c r="AS63" s="1722"/>
      <c r="AT63" s="265"/>
      <c r="AU63" s="1738"/>
      <c r="AV63" s="1758"/>
      <c r="AW63" s="1758"/>
      <c r="AX63" s="1758"/>
      <c r="AY63" s="1758"/>
      <c r="AZ63" s="1758"/>
      <c r="BA63" s="1758"/>
      <c r="BB63" s="1758"/>
      <c r="BC63" s="1758"/>
      <c r="BD63" s="1758"/>
      <c r="BE63" s="1758"/>
      <c r="BF63" s="1758"/>
      <c r="BG63" s="1758"/>
      <c r="BH63" s="1758"/>
      <c r="BI63" s="1758"/>
      <c r="BJ63" s="1758"/>
      <c r="BK63" s="1758"/>
      <c r="BL63" s="1758"/>
      <c r="BM63" s="1758"/>
      <c r="BN63" s="1758"/>
      <c r="BO63" s="1758"/>
      <c r="BP63" s="1758"/>
      <c r="BQ63" s="1758"/>
      <c r="BR63" s="1759"/>
      <c r="BS63" s="1667"/>
      <c r="BT63" s="1668"/>
      <c r="BU63" s="1668"/>
      <c r="BV63" s="1668"/>
      <c r="BW63" s="1668"/>
      <c r="BX63" s="1668"/>
      <c r="BY63" s="1668"/>
      <c r="BZ63" s="1675"/>
      <c r="CA63" s="1575"/>
      <c r="CB63" s="265"/>
      <c r="CC63" s="265"/>
      <c r="CD63" s="265"/>
      <c r="CE63" s="265"/>
      <c r="CF63" s="265"/>
      <c r="CG63" s="265"/>
      <c r="CH63" s="265"/>
    </row>
    <row r="64" spans="2:86" ht="8.75" customHeight="1" thickBot="1">
      <c r="B64" s="1529"/>
      <c r="C64" s="1550"/>
      <c r="D64" s="1486"/>
      <c r="E64" s="1486"/>
      <c r="F64" s="1486"/>
      <c r="G64" s="1486"/>
      <c r="H64" s="1486"/>
      <c r="I64" s="1486"/>
      <c r="J64" s="1486"/>
      <c r="K64" s="1548"/>
      <c r="L64" s="1548"/>
      <c r="M64" s="1548"/>
      <c r="N64" s="1548"/>
      <c r="O64" s="1548"/>
      <c r="P64" s="1548"/>
      <c r="Q64" s="1548"/>
      <c r="R64" s="1486"/>
      <c r="S64" s="1486"/>
      <c r="T64" s="1486"/>
      <c r="U64" s="1486"/>
      <c r="V64" s="1486"/>
      <c r="W64" s="1486"/>
      <c r="X64" s="1732" t="s">
        <v>623</v>
      </c>
      <c r="Y64" s="1732"/>
      <c r="Z64" s="1732"/>
      <c r="AA64" s="1639" t="s">
        <v>624</v>
      </c>
      <c r="AB64" s="1639"/>
      <c r="AC64" s="1639"/>
      <c r="AD64" s="1548"/>
      <c r="AE64" s="1548"/>
      <c r="AF64" s="1650"/>
      <c r="AG64" s="1650"/>
      <c r="AH64" s="1650"/>
      <c r="AI64" s="1651"/>
      <c r="AJ64" s="1715"/>
      <c r="AK64" s="1715"/>
      <c r="AL64" s="1715"/>
      <c r="AM64" s="1715"/>
      <c r="AN64" s="1715"/>
      <c r="AO64" s="1715"/>
      <c r="AP64" s="1716"/>
      <c r="AQ64" s="1720"/>
      <c r="AR64" s="1721"/>
      <c r="AS64" s="1722"/>
      <c r="AT64" s="265"/>
      <c r="AU64" s="1739"/>
      <c r="AV64" s="1760"/>
      <c r="AW64" s="1760"/>
      <c r="AX64" s="1760"/>
      <c r="AY64" s="1760"/>
      <c r="AZ64" s="1760"/>
      <c r="BA64" s="1760"/>
      <c r="BB64" s="1760"/>
      <c r="BC64" s="1760"/>
      <c r="BD64" s="1760"/>
      <c r="BE64" s="1760"/>
      <c r="BF64" s="1760"/>
      <c r="BG64" s="1760"/>
      <c r="BH64" s="1760"/>
      <c r="BI64" s="1760"/>
      <c r="BJ64" s="1760"/>
      <c r="BK64" s="1760"/>
      <c r="BL64" s="1760"/>
      <c r="BM64" s="1760"/>
      <c r="BN64" s="1760"/>
      <c r="BO64" s="1760"/>
      <c r="BP64" s="1760"/>
      <c r="BQ64" s="1760"/>
      <c r="BR64" s="1761"/>
      <c r="BS64" s="1693"/>
      <c r="BT64" s="1694"/>
      <c r="BU64" s="1694"/>
      <c r="BV64" s="1694"/>
      <c r="BW64" s="1694"/>
      <c r="BX64" s="1694"/>
      <c r="BY64" s="1694"/>
      <c r="BZ64" s="1750"/>
      <c r="CA64" s="1575"/>
      <c r="CB64" s="265"/>
      <c r="CC64" s="265"/>
      <c r="CD64" s="265"/>
      <c r="CE64" s="265"/>
      <c r="CF64" s="265"/>
      <c r="CG64" s="265"/>
      <c r="CH64" s="265"/>
    </row>
    <row r="65" spans="2:86" ht="8.75" customHeight="1" thickBot="1">
      <c r="B65" s="1529"/>
      <c r="C65" s="1550"/>
      <c r="D65" s="1700" t="s">
        <v>596</v>
      </c>
      <c r="E65" s="1701"/>
      <c r="F65" s="1701"/>
      <c r="G65" s="1701"/>
      <c r="H65" s="1701"/>
      <c r="I65" s="1701"/>
      <c r="J65" s="1702" t="s">
        <v>399</v>
      </c>
      <c r="K65" s="1771">
        <f>IF(CC56=1,AJ56,0)+IF(CC59=1,AJ59,0)+IF(CC62=1,AJ62,0)</f>
        <v>0</v>
      </c>
      <c r="L65" s="1771"/>
      <c r="M65" s="1771"/>
      <c r="N65" s="1771"/>
      <c r="O65" s="1704" t="s">
        <v>626</v>
      </c>
      <c r="P65" s="1705"/>
      <c r="Q65" s="1705"/>
      <c r="R65" s="1705"/>
      <c r="S65" s="1705"/>
      <c r="T65" s="1705"/>
      <c r="U65" s="1705"/>
      <c r="V65" s="1705"/>
      <c r="W65" s="1705"/>
      <c r="X65" s="1772" t="s">
        <v>54</v>
      </c>
      <c r="Y65" s="1773" t="s">
        <v>598</v>
      </c>
      <c r="Z65" s="1773"/>
      <c r="AA65" s="1773"/>
      <c r="AB65" s="1773"/>
      <c r="AC65" s="1773"/>
      <c r="AD65" s="1773"/>
      <c r="AE65" s="1773"/>
      <c r="AF65" s="1650" t="s">
        <v>627</v>
      </c>
      <c r="AG65" s="1650"/>
      <c r="AH65" s="1650"/>
      <c r="AI65" s="1650"/>
      <c r="AJ65" s="1650"/>
      <c r="AK65" s="1650"/>
      <c r="AL65" s="1699" t="s">
        <v>55</v>
      </c>
      <c r="AM65" s="1658" t="s">
        <v>598</v>
      </c>
      <c r="AN65" s="1658"/>
      <c r="AO65" s="1658"/>
      <c r="AP65" s="1658"/>
      <c r="AQ65" s="1658"/>
      <c r="AR65" s="1658"/>
      <c r="AS65" s="1659"/>
      <c r="AT65" s="269"/>
      <c r="AU65" s="274"/>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5"/>
      <c r="BS65" s="275"/>
      <c r="BT65" s="275"/>
      <c r="BU65" s="275"/>
      <c r="BV65" s="275"/>
      <c r="BW65" s="275"/>
      <c r="BX65" s="275"/>
      <c r="BY65" s="275"/>
      <c r="BZ65" s="275"/>
      <c r="CA65" s="1575"/>
      <c r="CB65" s="265"/>
      <c r="CC65" s="265"/>
      <c r="CD65" s="265"/>
      <c r="CE65" s="265"/>
      <c r="CF65" s="265"/>
      <c r="CG65" s="265"/>
      <c r="CH65" s="265"/>
    </row>
    <row r="66" spans="2:86" ht="8.75" customHeight="1" thickBot="1">
      <c r="B66" s="1529"/>
      <c r="C66" s="1550"/>
      <c r="D66" s="1701"/>
      <c r="E66" s="1701"/>
      <c r="F66" s="1701"/>
      <c r="G66" s="1701"/>
      <c r="H66" s="1701"/>
      <c r="I66" s="1701"/>
      <c r="J66" s="1702"/>
      <c r="K66" s="1771"/>
      <c r="L66" s="1771"/>
      <c r="M66" s="1771"/>
      <c r="N66" s="1771"/>
      <c r="O66" s="1705"/>
      <c r="P66" s="1705"/>
      <c r="Q66" s="1705"/>
      <c r="R66" s="1705"/>
      <c r="S66" s="1705"/>
      <c r="T66" s="1705"/>
      <c r="U66" s="1705"/>
      <c r="V66" s="1705"/>
      <c r="W66" s="1705"/>
      <c r="X66" s="1772"/>
      <c r="Y66" s="1779">
        <f>IF(K65&lt;=20000,K65,IF(K65&lt;=40000,ROUNDUP(K65*0.5,0)+10000,IF(K65&lt;=80000,ROUNDUP(K65*0.25,0)+20000,40000)))</f>
        <v>0</v>
      </c>
      <c r="Z66" s="1779"/>
      <c r="AA66" s="1779"/>
      <c r="AB66" s="1779"/>
      <c r="AC66" s="1779"/>
      <c r="AD66" s="1779"/>
      <c r="AE66" s="1779"/>
      <c r="AF66" s="1650"/>
      <c r="AG66" s="1650"/>
      <c r="AH66" s="1650"/>
      <c r="AI66" s="1650"/>
      <c r="AJ66" s="1650"/>
      <c r="AK66" s="1650"/>
      <c r="AL66" s="1699"/>
      <c r="AM66" s="1668">
        <f>IF((Y66+Y70)&lt;=40000,(Y66+Y70),40000)</f>
        <v>0</v>
      </c>
      <c r="AN66" s="1668"/>
      <c r="AO66" s="1668"/>
      <c r="AP66" s="1668"/>
      <c r="AQ66" s="1668"/>
      <c r="AR66" s="1668"/>
      <c r="AS66" s="1675"/>
      <c r="AT66" s="265"/>
      <c r="AU66" s="1792" t="s">
        <v>628</v>
      </c>
      <c r="AV66" s="1774" t="s">
        <v>629</v>
      </c>
      <c r="AW66" s="1774"/>
      <c r="AX66" s="1774"/>
      <c r="AY66" s="1774"/>
      <c r="AZ66" s="1774"/>
      <c r="BA66" s="1774"/>
      <c r="BB66" s="1774"/>
      <c r="BC66" s="1774"/>
      <c r="BD66" s="1774"/>
      <c r="BE66" s="1774"/>
      <c r="BF66" s="1774"/>
      <c r="BG66" s="1774"/>
      <c r="BH66" s="1774"/>
      <c r="BI66" s="1774"/>
      <c r="BJ66" s="1774"/>
      <c r="BK66" s="1774"/>
      <c r="BL66" s="1774"/>
      <c r="BM66" s="1774"/>
      <c r="BN66" s="1774"/>
      <c r="BO66" s="1774"/>
      <c r="BP66" s="1774"/>
      <c r="BQ66" s="1774"/>
      <c r="BR66" s="1774"/>
      <c r="BS66" s="1776" t="s">
        <v>630</v>
      </c>
      <c r="BT66" s="1776"/>
      <c r="BU66" s="1776"/>
      <c r="BV66" s="1776"/>
      <c r="BW66" s="1776"/>
      <c r="BX66" s="1776"/>
      <c r="BY66" s="1776"/>
      <c r="BZ66" s="1777"/>
      <c r="CA66" s="1575"/>
      <c r="CB66" s="265"/>
      <c r="CC66" s="265"/>
      <c r="CD66" s="265"/>
      <c r="CE66" s="265"/>
      <c r="CF66" s="265"/>
      <c r="CG66" s="265"/>
      <c r="CH66" s="265"/>
    </row>
    <row r="67" spans="2:86" ht="8.75" customHeight="1" thickBot="1">
      <c r="B67" s="1529"/>
      <c r="C67" s="1550"/>
      <c r="D67" s="1701"/>
      <c r="E67" s="1701"/>
      <c r="F67" s="1701"/>
      <c r="G67" s="1701"/>
      <c r="H67" s="1701"/>
      <c r="I67" s="1701"/>
      <c r="J67" s="1702"/>
      <c r="K67" s="1771"/>
      <c r="L67" s="1771"/>
      <c r="M67" s="1771"/>
      <c r="N67" s="1771"/>
      <c r="O67" s="1705"/>
      <c r="P67" s="1705"/>
      <c r="Q67" s="1705"/>
      <c r="R67" s="1705"/>
      <c r="S67" s="1705"/>
      <c r="T67" s="1705"/>
      <c r="U67" s="1705"/>
      <c r="V67" s="1705"/>
      <c r="W67" s="1705"/>
      <c r="X67" s="1772"/>
      <c r="Y67" s="1779"/>
      <c r="Z67" s="1779"/>
      <c r="AA67" s="1779"/>
      <c r="AB67" s="1779"/>
      <c r="AC67" s="1779"/>
      <c r="AD67" s="1779"/>
      <c r="AE67" s="1779"/>
      <c r="AF67" s="1650"/>
      <c r="AG67" s="1650"/>
      <c r="AH67" s="1650"/>
      <c r="AI67" s="1650"/>
      <c r="AJ67" s="1650"/>
      <c r="AK67" s="1650"/>
      <c r="AL67" s="1699"/>
      <c r="AM67" s="1668"/>
      <c r="AN67" s="1668"/>
      <c r="AO67" s="1668"/>
      <c r="AP67" s="1668"/>
      <c r="AQ67" s="1668"/>
      <c r="AR67" s="1668"/>
      <c r="AS67" s="1675"/>
      <c r="AT67" s="265"/>
      <c r="AU67" s="1793"/>
      <c r="AV67" s="1775"/>
      <c r="AW67" s="1775"/>
      <c r="AX67" s="1775"/>
      <c r="AY67" s="1775"/>
      <c r="AZ67" s="1775"/>
      <c r="BA67" s="1775"/>
      <c r="BB67" s="1775"/>
      <c r="BC67" s="1775"/>
      <c r="BD67" s="1775"/>
      <c r="BE67" s="1775"/>
      <c r="BF67" s="1775"/>
      <c r="BG67" s="1775"/>
      <c r="BH67" s="1775"/>
      <c r="BI67" s="1775"/>
      <c r="BJ67" s="1775"/>
      <c r="BK67" s="1775"/>
      <c r="BL67" s="1775"/>
      <c r="BM67" s="1775"/>
      <c r="BN67" s="1775"/>
      <c r="BO67" s="1775"/>
      <c r="BP67" s="1775"/>
      <c r="BQ67" s="1775"/>
      <c r="BR67" s="1775"/>
      <c r="BS67" s="1765"/>
      <c r="BT67" s="1765"/>
      <c r="BU67" s="1765"/>
      <c r="BV67" s="1765"/>
      <c r="BW67" s="1765"/>
      <c r="BX67" s="1765"/>
      <c r="BY67" s="1765"/>
      <c r="BZ67" s="1778"/>
      <c r="CA67" s="1575"/>
      <c r="CB67" s="265"/>
      <c r="CC67" s="265"/>
      <c r="CD67" s="265"/>
      <c r="CE67" s="265"/>
      <c r="CF67" s="265"/>
      <c r="CG67" s="265"/>
      <c r="CH67" s="265"/>
    </row>
    <row r="68" spans="2:86" ht="8.75" customHeight="1" thickBot="1">
      <c r="B68" s="1529"/>
      <c r="C68" s="1550"/>
      <c r="D68" s="1701"/>
      <c r="E68" s="1701"/>
      <c r="F68" s="1701"/>
      <c r="G68" s="1701"/>
      <c r="H68" s="1701"/>
      <c r="I68" s="1701"/>
      <c r="J68" s="1702"/>
      <c r="K68" s="1771"/>
      <c r="L68" s="1771"/>
      <c r="M68" s="1771"/>
      <c r="N68" s="1771"/>
      <c r="O68" s="1705"/>
      <c r="P68" s="1705"/>
      <c r="Q68" s="1705"/>
      <c r="R68" s="1705"/>
      <c r="S68" s="1705"/>
      <c r="T68" s="1705"/>
      <c r="U68" s="1705"/>
      <c r="V68" s="1705"/>
      <c r="W68" s="1705"/>
      <c r="X68" s="1772"/>
      <c r="Y68" s="1779"/>
      <c r="Z68" s="1779"/>
      <c r="AA68" s="1779"/>
      <c r="AB68" s="1779"/>
      <c r="AC68" s="1779"/>
      <c r="AD68" s="1779"/>
      <c r="AE68" s="1779"/>
      <c r="AF68" s="1650"/>
      <c r="AG68" s="1650"/>
      <c r="AH68" s="1650"/>
      <c r="AI68" s="1650"/>
      <c r="AJ68" s="1650"/>
      <c r="AK68" s="1650"/>
      <c r="AL68" s="1699"/>
      <c r="AM68" s="1676"/>
      <c r="AN68" s="1676"/>
      <c r="AO68" s="1676"/>
      <c r="AP68" s="1676"/>
      <c r="AQ68" s="1676"/>
      <c r="AR68" s="1676"/>
      <c r="AS68" s="1677"/>
      <c r="AT68" s="265"/>
      <c r="AU68" s="1793"/>
      <c r="AV68" s="1775"/>
      <c r="AW68" s="1775"/>
      <c r="AX68" s="1775"/>
      <c r="AY68" s="1775"/>
      <c r="AZ68" s="1775"/>
      <c r="BA68" s="1775"/>
      <c r="BB68" s="1775"/>
      <c r="BC68" s="1775"/>
      <c r="BD68" s="1775"/>
      <c r="BE68" s="1775"/>
      <c r="BF68" s="1775"/>
      <c r="BG68" s="1775"/>
      <c r="BH68" s="1775"/>
      <c r="BI68" s="1775"/>
      <c r="BJ68" s="1775"/>
      <c r="BK68" s="1775"/>
      <c r="BL68" s="1775"/>
      <c r="BM68" s="1775"/>
      <c r="BN68" s="1775"/>
      <c r="BO68" s="1775"/>
      <c r="BP68" s="1775"/>
      <c r="BQ68" s="1775"/>
      <c r="BR68" s="1775"/>
      <c r="BS68" s="1765"/>
      <c r="BT68" s="1765"/>
      <c r="BU68" s="1765"/>
      <c r="BV68" s="1765"/>
      <c r="BW68" s="1765"/>
      <c r="BX68" s="1765"/>
      <c r="BY68" s="1765"/>
      <c r="BZ68" s="1778"/>
      <c r="CA68" s="1575"/>
      <c r="CB68" s="265"/>
      <c r="CC68" s="265"/>
      <c r="CD68" s="265"/>
      <c r="CE68" s="265"/>
      <c r="CF68" s="265"/>
      <c r="CG68" s="265"/>
      <c r="CH68" s="265"/>
    </row>
    <row r="69" spans="2:86" ht="8.75" customHeight="1" thickBot="1">
      <c r="B69" s="1529"/>
      <c r="C69" s="1550"/>
      <c r="D69" s="1700" t="s">
        <v>602</v>
      </c>
      <c r="E69" s="1701"/>
      <c r="F69" s="1701"/>
      <c r="G69" s="1701"/>
      <c r="H69" s="1701"/>
      <c r="I69" s="1701"/>
      <c r="J69" s="1702" t="s">
        <v>631</v>
      </c>
      <c r="K69" s="1771">
        <f>IF(CC56=2,AJ56,0)+IF(CC59=2,AJ59,0)+IF(CC62=2,AJ62,0)</f>
        <v>0</v>
      </c>
      <c r="L69" s="1771"/>
      <c r="M69" s="1771"/>
      <c r="N69" s="1771"/>
      <c r="O69" s="1704" t="s">
        <v>632</v>
      </c>
      <c r="P69" s="1705"/>
      <c r="Q69" s="1705"/>
      <c r="R69" s="1705"/>
      <c r="S69" s="1705"/>
      <c r="T69" s="1705"/>
      <c r="U69" s="1705"/>
      <c r="V69" s="1705"/>
      <c r="W69" s="1705"/>
      <c r="X69" s="1772" t="s">
        <v>105</v>
      </c>
      <c r="Y69" s="1773" t="s">
        <v>604</v>
      </c>
      <c r="Z69" s="1773"/>
      <c r="AA69" s="1773"/>
      <c r="AB69" s="1773"/>
      <c r="AC69" s="1773"/>
      <c r="AD69" s="1773"/>
      <c r="AE69" s="1773"/>
      <c r="AF69" s="1711" t="s">
        <v>633</v>
      </c>
      <c r="AG69" s="1712"/>
      <c r="AH69" s="1712"/>
      <c r="AI69" s="1712"/>
      <c r="AJ69" s="1712"/>
      <c r="AK69" s="1712"/>
      <c r="AL69" s="1702" t="s">
        <v>634</v>
      </c>
      <c r="AM69" s="1658"/>
      <c r="AN69" s="1658"/>
      <c r="AO69" s="1658"/>
      <c r="AP69" s="1658"/>
      <c r="AQ69" s="1658"/>
      <c r="AR69" s="1658"/>
      <c r="AS69" s="1659"/>
      <c r="AT69" s="269"/>
      <c r="AU69" s="1793"/>
      <c r="AV69" s="1765" t="s">
        <v>635</v>
      </c>
      <c r="AW69" s="1765"/>
      <c r="AX69" s="1765"/>
      <c r="AY69" s="1765"/>
      <c r="AZ69" s="1765"/>
      <c r="BA69" s="1765"/>
      <c r="BB69" s="1765"/>
      <c r="BC69" s="1765"/>
      <c r="BD69" s="1765"/>
      <c r="BE69" s="1765"/>
      <c r="BF69" s="1765"/>
      <c r="BG69" s="1765"/>
      <c r="BH69" s="1765"/>
      <c r="BI69" s="1765"/>
      <c r="BJ69" s="1765"/>
      <c r="BK69" s="1765"/>
      <c r="BL69" s="1765"/>
      <c r="BM69" s="1765"/>
      <c r="BN69" s="1765"/>
      <c r="BO69" s="1765"/>
      <c r="BP69" s="1765"/>
      <c r="BQ69" s="1765"/>
      <c r="BR69" s="1765"/>
      <c r="BS69" s="1754"/>
      <c r="BT69" s="1754"/>
      <c r="BU69" s="1754"/>
      <c r="BV69" s="1754"/>
      <c r="BW69" s="1754"/>
      <c r="BX69" s="1754"/>
      <c r="BY69" s="1754"/>
      <c r="BZ69" s="1755"/>
      <c r="CA69" s="1575"/>
      <c r="CB69" s="265"/>
      <c r="CC69" s="265"/>
      <c r="CD69" s="265"/>
      <c r="CE69" s="265"/>
      <c r="CF69" s="265"/>
      <c r="CG69" s="265"/>
      <c r="CH69" s="265"/>
    </row>
    <row r="70" spans="2:86" ht="8.75" customHeight="1" thickBot="1">
      <c r="B70" s="1529"/>
      <c r="C70" s="1550"/>
      <c r="D70" s="1701"/>
      <c r="E70" s="1701"/>
      <c r="F70" s="1701"/>
      <c r="G70" s="1701"/>
      <c r="H70" s="1701"/>
      <c r="I70" s="1701"/>
      <c r="J70" s="1702"/>
      <c r="K70" s="1771"/>
      <c r="L70" s="1771"/>
      <c r="M70" s="1771"/>
      <c r="N70" s="1771"/>
      <c r="O70" s="1705"/>
      <c r="P70" s="1705"/>
      <c r="Q70" s="1705"/>
      <c r="R70" s="1705"/>
      <c r="S70" s="1705"/>
      <c r="T70" s="1705"/>
      <c r="U70" s="1705"/>
      <c r="V70" s="1705"/>
      <c r="W70" s="1705"/>
      <c r="X70" s="1772"/>
      <c r="Y70" s="1779">
        <f>IF(K69&lt;=25000,K69,IF(K69&lt;=50000,ROUNDUP(K69*0.5,0)+12500,IF(K69&lt;=100000,ROUNDUP(K69*0.25,0)+25000,50000)))</f>
        <v>0</v>
      </c>
      <c r="Z70" s="1779"/>
      <c r="AA70" s="1779"/>
      <c r="AB70" s="1779"/>
      <c r="AC70" s="1779"/>
      <c r="AD70" s="1779"/>
      <c r="AE70" s="1779"/>
      <c r="AF70" s="1712"/>
      <c r="AG70" s="1712"/>
      <c r="AH70" s="1712"/>
      <c r="AI70" s="1712"/>
      <c r="AJ70" s="1712"/>
      <c r="AK70" s="1712"/>
      <c r="AL70" s="1702"/>
      <c r="AM70" s="1668">
        <f>IF(AM66&lt;Y70,Y70,AM66)</f>
        <v>0</v>
      </c>
      <c r="AN70" s="1668"/>
      <c r="AO70" s="1668"/>
      <c r="AP70" s="1668"/>
      <c r="AQ70" s="1668"/>
      <c r="AR70" s="1668"/>
      <c r="AS70" s="1675"/>
      <c r="AT70" s="265"/>
      <c r="AU70" s="1793"/>
      <c r="AV70" s="1765"/>
      <c r="AW70" s="1765"/>
      <c r="AX70" s="1765"/>
      <c r="AY70" s="1765"/>
      <c r="AZ70" s="1765"/>
      <c r="BA70" s="1765"/>
      <c r="BB70" s="1765"/>
      <c r="BC70" s="1765"/>
      <c r="BD70" s="1765"/>
      <c r="BE70" s="1765"/>
      <c r="BF70" s="1765"/>
      <c r="BG70" s="1765"/>
      <c r="BH70" s="1765"/>
      <c r="BI70" s="1765"/>
      <c r="BJ70" s="1765"/>
      <c r="BK70" s="1765"/>
      <c r="BL70" s="1765"/>
      <c r="BM70" s="1765"/>
      <c r="BN70" s="1765"/>
      <c r="BO70" s="1765"/>
      <c r="BP70" s="1765"/>
      <c r="BQ70" s="1765"/>
      <c r="BR70" s="1765"/>
      <c r="BS70" s="1754"/>
      <c r="BT70" s="1754"/>
      <c r="BU70" s="1754"/>
      <c r="BV70" s="1754"/>
      <c r="BW70" s="1754"/>
      <c r="BX70" s="1754"/>
      <c r="BY70" s="1754"/>
      <c r="BZ70" s="1755"/>
      <c r="CA70" s="1575"/>
      <c r="CB70" s="265"/>
      <c r="CC70" s="265"/>
      <c r="CD70" s="265"/>
      <c r="CE70" s="265"/>
      <c r="CF70" s="265"/>
      <c r="CG70" s="265"/>
      <c r="CH70" s="265"/>
    </row>
    <row r="71" spans="2:86" ht="8.75" customHeight="1" thickBot="1">
      <c r="B71" s="1529"/>
      <c r="C71" s="1550"/>
      <c r="D71" s="1701"/>
      <c r="E71" s="1701"/>
      <c r="F71" s="1701"/>
      <c r="G71" s="1701"/>
      <c r="H71" s="1701"/>
      <c r="I71" s="1701"/>
      <c r="J71" s="1702"/>
      <c r="K71" s="1771"/>
      <c r="L71" s="1771"/>
      <c r="M71" s="1771"/>
      <c r="N71" s="1771"/>
      <c r="O71" s="1705"/>
      <c r="P71" s="1705"/>
      <c r="Q71" s="1705"/>
      <c r="R71" s="1705"/>
      <c r="S71" s="1705"/>
      <c r="T71" s="1705"/>
      <c r="U71" s="1705"/>
      <c r="V71" s="1705"/>
      <c r="W71" s="1705"/>
      <c r="X71" s="1772"/>
      <c r="Y71" s="1779"/>
      <c r="Z71" s="1779"/>
      <c r="AA71" s="1779"/>
      <c r="AB71" s="1779"/>
      <c r="AC71" s="1779"/>
      <c r="AD71" s="1779"/>
      <c r="AE71" s="1779"/>
      <c r="AF71" s="1712"/>
      <c r="AG71" s="1712"/>
      <c r="AH71" s="1712"/>
      <c r="AI71" s="1712"/>
      <c r="AJ71" s="1712"/>
      <c r="AK71" s="1712"/>
      <c r="AL71" s="1702"/>
      <c r="AM71" s="1668"/>
      <c r="AN71" s="1668"/>
      <c r="AO71" s="1668"/>
      <c r="AP71" s="1668"/>
      <c r="AQ71" s="1668"/>
      <c r="AR71" s="1668"/>
      <c r="AS71" s="1675"/>
      <c r="AT71" s="265"/>
      <c r="AU71" s="1793"/>
      <c r="AV71" s="1765"/>
      <c r="AW71" s="1765"/>
      <c r="AX71" s="1765"/>
      <c r="AY71" s="1765"/>
      <c r="AZ71" s="1765"/>
      <c r="BA71" s="1765"/>
      <c r="BB71" s="1765"/>
      <c r="BC71" s="1765"/>
      <c r="BD71" s="1765"/>
      <c r="BE71" s="1765"/>
      <c r="BF71" s="1765"/>
      <c r="BG71" s="1765"/>
      <c r="BH71" s="1765"/>
      <c r="BI71" s="1765"/>
      <c r="BJ71" s="1765"/>
      <c r="BK71" s="1765"/>
      <c r="BL71" s="1765"/>
      <c r="BM71" s="1765"/>
      <c r="BN71" s="1765"/>
      <c r="BO71" s="1765"/>
      <c r="BP71" s="1765"/>
      <c r="BQ71" s="1765"/>
      <c r="BR71" s="1765"/>
      <c r="BS71" s="1754"/>
      <c r="BT71" s="1754"/>
      <c r="BU71" s="1754"/>
      <c r="BV71" s="1754"/>
      <c r="BW71" s="1754"/>
      <c r="BX71" s="1754"/>
      <c r="BY71" s="1754"/>
      <c r="BZ71" s="1755"/>
      <c r="CA71" s="1575"/>
      <c r="CB71" s="265"/>
      <c r="CC71" s="265"/>
      <c r="CD71" s="265"/>
      <c r="CE71" s="265"/>
      <c r="CF71" s="265"/>
      <c r="CG71" s="265"/>
      <c r="CH71" s="265"/>
    </row>
    <row r="72" spans="2:86" ht="8.75" customHeight="1" thickBot="1">
      <c r="B72" s="1529"/>
      <c r="C72" s="1550"/>
      <c r="D72" s="1701"/>
      <c r="E72" s="1701"/>
      <c r="F72" s="1701"/>
      <c r="G72" s="1701"/>
      <c r="H72" s="1701"/>
      <c r="I72" s="1701"/>
      <c r="J72" s="1702"/>
      <c r="K72" s="1771"/>
      <c r="L72" s="1771"/>
      <c r="M72" s="1771"/>
      <c r="N72" s="1771"/>
      <c r="O72" s="1705"/>
      <c r="P72" s="1705"/>
      <c r="Q72" s="1705"/>
      <c r="R72" s="1705"/>
      <c r="S72" s="1705"/>
      <c r="T72" s="1705"/>
      <c r="U72" s="1705"/>
      <c r="V72" s="1705"/>
      <c r="W72" s="1705"/>
      <c r="X72" s="1772"/>
      <c r="Y72" s="1779"/>
      <c r="Z72" s="1779"/>
      <c r="AA72" s="1779"/>
      <c r="AB72" s="1779"/>
      <c r="AC72" s="1779"/>
      <c r="AD72" s="1779"/>
      <c r="AE72" s="1779"/>
      <c r="AF72" s="1712"/>
      <c r="AG72" s="1712"/>
      <c r="AH72" s="1712"/>
      <c r="AI72" s="1712"/>
      <c r="AJ72" s="1712"/>
      <c r="AK72" s="1712"/>
      <c r="AL72" s="1702"/>
      <c r="AM72" s="1676"/>
      <c r="AN72" s="1676"/>
      <c r="AO72" s="1676"/>
      <c r="AP72" s="1676"/>
      <c r="AQ72" s="1676"/>
      <c r="AR72" s="1676"/>
      <c r="AS72" s="1677"/>
      <c r="AT72" s="265"/>
      <c r="AU72" s="1793"/>
      <c r="AV72" s="1765" t="s">
        <v>636</v>
      </c>
      <c r="AW72" s="1765"/>
      <c r="AX72" s="1765"/>
      <c r="AY72" s="1765"/>
      <c r="AZ72" s="1765"/>
      <c r="BA72" s="1765"/>
      <c r="BB72" s="1765"/>
      <c r="BC72" s="1765"/>
      <c r="BD72" s="1765"/>
      <c r="BE72" s="1765"/>
      <c r="BF72" s="1765"/>
      <c r="BG72" s="1765"/>
      <c r="BH72" s="1765"/>
      <c r="BI72" s="1765"/>
      <c r="BJ72" s="1765"/>
      <c r="BK72" s="1765"/>
      <c r="BL72" s="1765"/>
      <c r="BM72" s="1765"/>
      <c r="BN72" s="1765"/>
      <c r="BO72" s="1765"/>
      <c r="BP72" s="1765"/>
      <c r="BQ72" s="1765"/>
      <c r="BR72" s="1765"/>
      <c r="BS72" s="1754"/>
      <c r="BT72" s="1754"/>
      <c r="BU72" s="1754"/>
      <c r="BV72" s="1754"/>
      <c r="BW72" s="1754"/>
      <c r="BX72" s="1754"/>
      <c r="BY72" s="1754"/>
      <c r="BZ72" s="1755"/>
      <c r="CA72" s="1575"/>
      <c r="CB72" s="265"/>
      <c r="CC72" s="265"/>
      <c r="CD72" s="265"/>
      <c r="CE72" s="265"/>
      <c r="CF72" s="265"/>
      <c r="CG72" s="265"/>
      <c r="CH72" s="265"/>
    </row>
    <row r="73" spans="2:86" ht="8.75" customHeight="1" thickBot="1">
      <c r="B73" s="1529"/>
      <c r="C73" s="1795" t="s">
        <v>637</v>
      </c>
      <c r="D73" s="1796"/>
      <c r="E73" s="1796"/>
      <c r="F73" s="1796"/>
      <c r="G73" s="1796"/>
      <c r="H73" s="1796"/>
      <c r="I73" s="1796"/>
      <c r="J73" s="1796"/>
      <c r="K73" s="1796"/>
      <c r="L73" s="1796"/>
      <c r="M73" s="1796"/>
      <c r="N73" s="1796"/>
      <c r="O73" s="1796"/>
      <c r="P73" s="1796"/>
      <c r="Q73" s="1796"/>
      <c r="R73" s="1796"/>
      <c r="S73" s="1796"/>
      <c r="T73" s="1796"/>
      <c r="U73" s="1796" t="s">
        <v>638</v>
      </c>
      <c r="V73" s="1796"/>
      <c r="W73" s="1796"/>
      <c r="X73" s="1796"/>
      <c r="Y73" s="1796"/>
      <c r="Z73" s="1796"/>
      <c r="AA73" s="1796"/>
      <c r="AB73" s="1796"/>
      <c r="AC73" s="1796"/>
      <c r="AD73" s="1796"/>
      <c r="AE73" s="1796"/>
      <c r="AF73" s="1796"/>
      <c r="AG73" s="1796"/>
      <c r="AH73" s="1796"/>
      <c r="AI73" s="1796"/>
      <c r="AJ73" s="1796"/>
      <c r="AK73" s="1796"/>
      <c r="AL73" s="1796"/>
      <c r="AM73" s="1797" t="s">
        <v>639</v>
      </c>
      <c r="AN73" s="1798"/>
      <c r="AO73" s="1798"/>
      <c r="AP73" s="1798"/>
      <c r="AQ73" s="1798"/>
      <c r="AR73" s="1798"/>
      <c r="AS73" s="1799"/>
      <c r="AU73" s="1793"/>
      <c r="AV73" s="1765"/>
      <c r="AW73" s="1765"/>
      <c r="AX73" s="1765"/>
      <c r="AY73" s="1765"/>
      <c r="AZ73" s="1765"/>
      <c r="BA73" s="1765"/>
      <c r="BB73" s="1765"/>
      <c r="BC73" s="1765"/>
      <c r="BD73" s="1765"/>
      <c r="BE73" s="1765"/>
      <c r="BF73" s="1765"/>
      <c r="BG73" s="1765"/>
      <c r="BH73" s="1765"/>
      <c r="BI73" s="1765"/>
      <c r="BJ73" s="1765"/>
      <c r="BK73" s="1765"/>
      <c r="BL73" s="1765"/>
      <c r="BM73" s="1765"/>
      <c r="BN73" s="1765"/>
      <c r="BO73" s="1765"/>
      <c r="BP73" s="1765"/>
      <c r="BQ73" s="1765"/>
      <c r="BR73" s="1765"/>
      <c r="BS73" s="1754"/>
      <c r="BT73" s="1754"/>
      <c r="BU73" s="1754"/>
      <c r="BV73" s="1754"/>
      <c r="BW73" s="1754"/>
      <c r="BX73" s="1754"/>
      <c r="BY73" s="1754"/>
      <c r="BZ73" s="1755"/>
      <c r="CA73" s="1575"/>
      <c r="CB73" s="265"/>
      <c r="CC73" s="265"/>
      <c r="CD73" s="265"/>
      <c r="CE73" s="265"/>
      <c r="CF73" s="265"/>
      <c r="CG73" s="265"/>
      <c r="CH73" s="265"/>
    </row>
    <row r="74" spans="2:86" ht="8.75" customHeight="1">
      <c r="B74" s="1529"/>
      <c r="C74" s="1795"/>
      <c r="D74" s="1796"/>
      <c r="E74" s="1796"/>
      <c r="F74" s="1796"/>
      <c r="G74" s="1796"/>
      <c r="H74" s="1796"/>
      <c r="I74" s="1796"/>
      <c r="J74" s="1796"/>
      <c r="K74" s="1796"/>
      <c r="L74" s="1796"/>
      <c r="M74" s="1796"/>
      <c r="N74" s="1796"/>
      <c r="O74" s="1796"/>
      <c r="P74" s="1796"/>
      <c r="Q74" s="1796"/>
      <c r="R74" s="1796"/>
      <c r="S74" s="1796"/>
      <c r="T74" s="1796"/>
      <c r="U74" s="1796"/>
      <c r="V74" s="1796"/>
      <c r="W74" s="1796"/>
      <c r="X74" s="1796"/>
      <c r="Y74" s="1796"/>
      <c r="Z74" s="1796"/>
      <c r="AA74" s="1796"/>
      <c r="AB74" s="1796"/>
      <c r="AC74" s="1796"/>
      <c r="AD74" s="1796"/>
      <c r="AE74" s="1796"/>
      <c r="AF74" s="1796"/>
      <c r="AG74" s="1796"/>
      <c r="AH74" s="1796"/>
      <c r="AI74" s="1796"/>
      <c r="AJ74" s="1796"/>
      <c r="AK74" s="1796"/>
      <c r="AL74" s="1796"/>
      <c r="AM74" s="1800"/>
      <c r="AN74" s="1645"/>
      <c r="AO74" s="1645"/>
      <c r="AP74" s="1645"/>
      <c r="AQ74" s="1645"/>
      <c r="AR74" s="1645"/>
      <c r="AS74" s="1801"/>
      <c r="AU74" s="1793"/>
      <c r="AV74" s="1765"/>
      <c r="AW74" s="1765"/>
      <c r="AX74" s="1765"/>
      <c r="AY74" s="1765"/>
      <c r="AZ74" s="1765"/>
      <c r="BA74" s="1765"/>
      <c r="BB74" s="1765"/>
      <c r="BC74" s="1765"/>
      <c r="BD74" s="1765"/>
      <c r="BE74" s="1765"/>
      <c r="BF74" s="1765"/>
      <c r="BG74" s="1765"/>
      <c r="BH74" s="1765"/>
      <c r="BI74" s="1765"/>
      <c r="BJ74" s="1765"/>
      <c r="BK74" s="1765"/>
      <c r="BL74" s="1765"/>
      <c r="BM74" s="1765"/>
      <c r="BN74" s="1765"/>
      <c r="BO74" s="1765"/>
      <c r="BP74" s="1765"/>
      <c r="BQ74" s="1765"/>
      <c r="BR74" s="1765"/>
      <c r="BS74" s="1754"/>
      <c r="BT74" s="1754"/>
      <c r="BU74" s="1754"/>
      <c r="BV74" s="1754"/>
      <c r="BW74" s="1754"/>
      <c r="BX74" s="1754"/>
      <c r="BY74" s="1754"/>
      <c r="BZ74" s="1755"/>
      <c r="CA74" s="1575"/>
      <c r="CB74" s="265"/>
      <c r="CC74" s="265"/>
      <c r="CD74" s="265"/>
      <c r="CE74" s="265"/>
      <c r="CF74" s="265"/>
      <c r="CG74" s="265"/>
      <c r="CH74" s="265"/>
    </row>
    <row r="75" spans="2:86" ht="8.75" customHeight="1">
      <c r="B75" s="1529"/>
      <c r="C75" s="1802" t="s">
        <v>640</v>
      </c>
      <c r="D75" s="1650"/>
      <c r="E75" s="1650"/>
      <c r="F75" s="1650"/>
      <c r="G75" s="1650"/>
      <c r="H75" s="1650"/>
      <c r="I75" s="1650"/>
      <c r="J75" s="1650"/>
      <c r="K75" s="1650"/>
      <c r="L75" s="1573" t="s">
        <v>641</v>
      </c>
      <c r="M75" s="1573"/>
      <c r="N75" s="1573"/>
      <c r="O75" s="1573"/>
      <c r="P75" s="1573"/>
      <c r="Q75" s="1573"/>
      <c r="R75" s="1573"/>
      <c r="S75" s="1573"/>
      <c r="T75" s="1573"/>
      <c r="U75" s="1650" t="s">
        <v>642</v>
      </c>
      <c r="V75" s="1650"/>
      <c r="W75" s="1650"/>
      <c r="X75" s="1650"/>
      <c r="Y75" s="1650"/>
      <c r="Z75" s="1650"/>
      <c r="AA75" s="1650"/>
      <c r="AB75" s="1650"/>
      <c r="AC75" s="1650"/>
      <c r="AD75" s="1573" t="s">
        <v>641</v>
      </c>
      <c r="AE75" s="1573"/>
      <c r="AF75" s="1573"/>
      <c r="AG75" s="1573"/>
      <c r="AH75" s="1573"/>
      <c r="AI75" s="1573"/>
      <c r="AJ75" s="1573"/>
      <c r="AK75" s="1573"/>
      <c r="AL75" s="1573"/>
      <c r="AM75" s="1800"/>
      <c r="AN75" s="1645"/>
      <c r="AO75" s="1645"/>
      <c r="AP75" s="1645"/>
      <c r="AQ75" s="1645"/>
      <c r="AR75" s="1645"/>
      <c r="AS75" s="1801"/>
      <c r="AU75" s="1793"/>
      <c r="AV75" s="1765" t="s">
        <v>643</v>
      </c>
      <c r="AW75" s="1765"/>
      <c r="AX75" s="1765"/>
      <c r="AY75" s="1765"/>
      <c r="AZ75" s="1765"/>
      <c r="BA75" s="1765"/>
      <c r="BB75" s="1765"/>
      <c r="BC75" s="1765"/>
      <c r="BD75" s="1765"/>
      <c r="BE75" s="1765"/>
      <c r="BF75" s="1765"/>
      <c r="BG75" s="1765"/>
      <c r="BH75" s="1765"/>
      <c r="BI75" s="1765"/>
      <c r="BJ75" s="1765"/>
      <c r="BK75" s="1765"/>
      <c r="BL75" s="1765"/>
      <c r="BM75" s="1765"/>
      <c r="BN75" s="1765"/>
      <c r="BO75" s="1765"/>
      <c r="BP75" s="1765"/>
      <c r="BQ75" s="1765"/>
      <c r="BR75" s="1765"/>
      <c r="BS75" s="1754"/>
      <c r="BT75" s="1754"/>
      <c r="BU75" s="1754"/>
      <c r="BV75" s="1754"/>
      <c r="BW75" s="1754"/>
      <c r="BX75" s="1754"/>
      <c r="BY75" s="1754"/>
      <c r="BZ75" s="1755"/>
      <c r="CA75" s="1575"/>
      <c r="CB75" s="265"/>
      <c r="CC75" s="265"/>
      <c r="CD75" s="265"/>
      <c r="CE75" s="265"/>
      <c r="CF75" s="265"/>
      <c r="CG75" s="265"/>
      <c r="CH75" s="265"/>
    </row>
    <row r="76" spans="2:86" ht="8.75" customHeight="1">
      <c r="B76" s="1529"/>
      <c r="C76" s="1802"/>
      <c r="D76" s="1650"/>
      <c r="E76" s="1650"/>
      <c r="F76" s="1650"/>
      <c r="G76" s="1650"/>
      <c r="H76" s="1650"/>
      <c r="I76" s="1650"/>
      <c r="J76" s="1650"/>
      <c r="K76" s="1650"/>
      <c r="L76" s="1573"/>
      <c r="M76" s="1573"/>
      <c r="N76" s="1573"/>
      <c r="O76" s="1573"/>
      <c r="P76" s="1573"/>
      <c r="Q76" s="1573"/>
      <c r="R76" s="1573"/>
      <c r="S76" s="1573"/>
      <c r="T76" s="1573"/>
      <c r="U76" s="1650"/>
      <c r="V76" s="1650"/>
      <c r="W76" s="1650"/>
      <c r="X76" s="1650"/>
      <c r="Y76" s="1650"/>
      <c r="Z76" s="1650"/>
      <c r="AA76" s="1650"/>
      <c r="AB76" s="1650"/>
      <c r="AC76" s="1650"/>
      <c r="AD76" s="1573"/>
      <c r="AE76" s="1573"/>
      <c r="AF76" s="1573"/>
      <c r="AG76" s="1573"/>
      <c r="AH76" s="1573"/>
      <c r="AI76" s="1573"/>
      <c r="AJ76" s="1573"/>
      <c r="AK76" s="1573"/>
      <c r="AL76" s="1573"/>
      <c r="AM76" s="1800"/>
      <c r="AN76" s="1645"/>
      <c r="AO76" s="1645"/>
      <c r="AP76" s="1645"/>
      <c r="AQ76" s="1645"/>
      <c r="AR76" s="1645"/>
      <c r="AS76" s="1801"/>
      <c r="AU76" s="1793"/>
      <c r="AV76" s="1765"/>
      <c r="AW76" s="1765"/>
      <c r="AX76" s="1765"/>
      <c r="AY76" s="1765"/>
      <c r="AZ76" s="1765"/>
      <c r="BA76" s="1765"/>
      <c r="BB76" s="1765"/>
      <c r="BC76" s="1765"/>
      <c r="BD76" s="1765"/>
      <c r="BE76" s="1765"/>
      <c r="BF76" s="1765"/>
      <c r="BG76" s="1765"/>
      <c r="BH76" s="1765"/>
      <c r="BI76" s="1765"/>
      <c r="BJ76" s="1765"/>
      <c r="BK76" s="1765"/>
      <c r="BL76" s="1765"/>
      <c r="BM76" s="1765"/>
      <c r="BN76" s="1765"/>
      <c r="BO76" s="1765"/>
      <c r="BP76" s="1765"/>
      <c r="BQ76" s="1765"/>
      <c r="BR76" s="1765"/>
      <c r="BS76" s="1754"/>
      <c r="BT76" s="1754"/>
      <c r="BU76" s="1754"/>
      <c r="BV76" s="1754"/>
      <c r="BW76" s="1754"/>
      <c r="BX76" s="1754"/>
      <c r="BY76" s="1754"/>
      <c r="BZ76" s="1755"/>
      <c r="CA76" s="1575"/>
      <c r="CB76" s="265"/>
      <c r="CC76" s="265"/>
      <c r="CD76" s="265"/>
      <c r="CE76" s="265"/>
      <c r="CF76" s="265"/>
      <c r="CG76" s="265"/>
      <c r="CH76" s="265"/>
    </row>
    <row r="77" spans="2:86" ht="8.75" customHeight="1">
      <c r="B77" s="1529"/>
      <c r="C77" s="1766" t="s">
        <v>644</v>
      </c>
      <c r="D77" s="1767"/>
      <c r="E77" s="1767"/>
      <c r="F77" s="1767"/>
      <c r="G77" s="1767"/>
      <c r="H77" s="1767"/>
      <c r="I77" s="1767"/>
      <c r="J77" s="1767"/>
      <c r="K77" s="1767"/>
      <c r="L77" s="1768" t="s">
        <v>645</v>
      </c>
      <c r="M77" s="1768"/>
      <c r="N77" s="1768"/>
      <c r="O77" s="1768"/>
      <c r="P77" s="1768"/>
      <c r="Q77" s="1768"/>
      <c r="R77" s="1768"/>
      <c r="S77" s="1768"/>
      <c r="T77" s="1768"/>
      <c r="U77" s="1767" t="s">
        <v>646</v>
      </c>
      <c r="V77" s="1767"/>
      <c r="W77" s="1767"/>
      <c r="X77" s="1767"/>
      <c r="Y77" s="1767"/>
      <c r="Z77" s="1767"/>
      <c r="AA77" s="1767"/>
      <c r="AB77" s="1767"/>
      <c r="AC77" s="1767"/>
      <c r="AD77" s="1768" t="s">
        <v>647</v>
      </c>
      <c r="AE77" s="1768"/>
      <c r="AF77" s="1768"/>
      <c r="AG77" s="1768"/>
      <c r="AH77" s="1768"/>
      <c r="AI77" s="1768"/>
      <c r="AJ77" s="1768"/>
      <c r="AK77" s="1768"/>
      <c r="AL77" s="1768"/>
      <c r="AM77" s="1800"/>
      <c r="AN77" s="1645"/>
      <c r="AO77" s="1645"/>
      <c r="AP77" s="1645"/>
      <c r="AQ77" s="1645"/>
      <c r="AR77" s="1645"/>
      <c r="AS77" s="1801"/>
      <c r="AU77" s="1793"/>
      <c r="AV77" s="1765"/>
      <c r="AW77" s="1765"/>
      <c r="AX77" s="1765"/>
      <c r="AY77" s="1765"/>
      <c r="AZ77" s="1765"/>
      <c r="BA77" s="1765"/>
      <c r="BB77" s="1765"/>
      <c r="BC77" s="1765"/>
      <c r="BD77" s="1765"/>
      <c r="BE77" s="1765"/>
      <c r="BF77" s="1765"/>
      <c r="BG77" s="1765"/>
      <c r="BH77" s="1765"/>
      <c r="BI77" s="1765"/>
      <c r="BJ77" s="1765"/>
      <c r="BK77" s="1765"/>
      <c r="BL77" s="1765"/>
      <c r="BM77" s="1765"/>
      <c r="BN77" s="1765"/>
      <c r="BO77" s="1765"/>
      <c r="BP77" s="1765"/>
      <c r="BQ77" s="1765"/>
      <c r="BR77" s="1765"/>
      <c r="BS77" s="1754"/>
      <c r="BT77" s="1754"/>
      <c r="BU77" s="1754"/>
      <c r="BV77" s="1754"/>
      <c r="BW77" s="1754"/>
      <c r="BX77" s="1754"/>
      <c r="BY77" s="1754"/>
      <c r="BZ77" s="1755"/>
      <c r="CA77" s="1575"/>
      <c r="CB77" s="265"/>
      <c r="CC77" s="265"/>
      <c r="CD77" s="265"/>
      <c r="CE77" s="265"/>
      <c r="CF77" s="265"/>
      <c r="CG77" s="265"/>
      <c r="CH77" s="265"/>
    </row>
    <row r="78" spans="2:86" ht="8.75" customHeight="1">
      <c r="B78" s="1529"/>
      <c r="C78" s="1766"/>
      <c r="D78" s="1767"/>
      <c r="E78" s="1767"/>
      <c r="F78" s="1767"/>
      <c r="G78" s="1767"/>
      <c r="H78" s="1767"/>
      <c r="I78" s="1767"/>
      <c r="J78" s="1767"/>
      <c r="K78" s="1767"/>
      <c r="L78" s="1768"/>
      <c r="M78" s="1768"/>
      <c r="N78" s="1768"/>
      <c r="O78" s="1768"/>
      <c r="P78" s="1768"/>
      <c r="Q78" s="1768"/>
      <c r="R78" s="1768"/>
      <c r="S78" s="1768"/>
      <c r="T78" s="1768"/>
      <c r="U78" s="1767"/>
      <c r="V78" s="1767"/>
      <c r="W78" s="1767"/>
      <c r="X78" s="1767"/>
      <c r="Y78" s="1767"/>
      <c r="Z78" s="1767"/>
      <c r="AA78" s="1767"/>
      <c r="AB78" s="1767"/>
      <c r="AC78" s="1767"/>
      <c r="AD78" s="1768"/>
      <c r="AE78" s="1768"/>
      <c r="AF78" s="1768"/>
      <c r="AG78" s="1768"/>
      <c r="AH78" s="1768"/>
      <c r="AI78" s="1768"/>
      <c r="AJ78" s="1768"/>
      <c r="AK78" s="1768"/>
      <c r="AL78" s="1768"/>
      <c r="AM78" s="1800"/>
      <c r="AN78" s="1645"/>
      <c r="AO78" s="1645"/>
      <c r="AP78" s="1645"/>
      <c r="AQ78" s="1645"/>
      <c r="AR78" s="1645"/>
      <c r="AS78" s="1801"/>
      <c r="AU78" s="1793"/>
      <c r="AV78" s="1765" t="s">
        <v>648</v>
      </c>
      <c r="AW78" s="1765"/>
      <c r="AX78" s="1765"/>
      <c r="AY78" s="1765"/>
      <c r="AZ78" s="1765"/>
      <c r="BA78" s="1765"/>
      <c r="BB78" s="1765"/>
      <c r="BC78" s="1765"/>
      <c r="BD78" s="1765"/>
      <c r="BE78" s="1765"/>
      <c r="BF78" s="1765"/>
      <c r="BG78" s="1765"/>
      <c r="BH78" s="1765"/>
      <c r="BI78" s="1765"/>
      <c r="BJ78" s="1765"/>
      <c r="BK78" s="1765"/>
      <c r="BL78" s="1765"/>
      <c r="BM78" s="1765"/>
      <c r="BN78" s="1765"/>
      <c r="BO78" s="1765"/>
      <c r="BP78" s="1765"/>
      <c r="BQ78" s="1765"/>
      <c r="BR78" s="1765"/>
      <c r="BS78" s="1754"/>
      <c r="BT78" s="1754"/>
      <c r="BU78" s="1754"/>
      <c r="BV78" s="1754"/>
      <c r="BW78" s="1754"/>
      <c r="BX78" s="1754"/>
      <c r="BY78" s="1754"/>
      <c r="BZ78" s="1755"/>
      <c r="CA78" s="1575"/>
      <c r="CB78" s="265"/>
      <c r="CC78" s="265"/>
      <c r="CD78" s="265"/>
      <c r="CE78" s="265"/>
      <c r="CF78" s="265"/>
      <c r="CG78" s="265"/>
      <c r="CH78" s="265"/>
    </row>
    <row r="79" spans="2:86" ht="8.75" customHeight="1">
      <c r="B79" s="1529"/>
      <c r="C79" s="1766" t="s">
        <v>649</v>
      </c>
      <c r="D79" s="1767"/>
      <c r="E79" s="1767"/>
      <c r="F79" s="1767"/>
      <c r="G79" s="1767"/>
      <c r="H79" s="1767"/>
      <c r="I79" s="1767"/>
      <c r="J79" s="1767"/>
      <c r="K79" s="1767"/>
      <c r="L79" s="1768" t="s">
        <v>650</v>
      </c>
      <c r="M79" s="1768"/>
      <c r="N79" s="1768"/>
      <c r="O79" s="1768"/>
      <c r="P79" s="1768"/>
      <c r="Q79" s="1768"/>
      <c r="R79" s="1768"/>
      <c r="S79" s="1768"/>
      <c r="T79" s="1768"/>
      <c r="U79" s="1767" t="s">
        <v>651</v>
      </c>
      <c r="V79" s="1767"/>
      <c r="W79" s="1767"/>
      <c r="X79" s="1767"/>
      <c r="Y79" s="1767"/>
      <c r="Z79" s="1767"/>
      <c r="AA79" s="1767"/>
      <c r="AB79" s="1767"/>
      <c r="AC79" s="1767"/>
      <c r="AD79" s="1768" t="s">
        <v>652</v>
      </c>
      <c r="AE79" s="1768"/>
      <c r="AF79" s="1768"/>
      <c r="AG79" s="1768"/>
      <c r="AH79" s="1768"/>
      <c r="AI79" s="1768"/>
      <c r="AJ79" s="1768"/>
      <c r="AK79" s="1768"/>
      <c r="AL79" s="1768"/>
      <c r="AM79" s="1769">
        <f>IF((AM40+AM53+AM70)&lt;=120000,(AM40+AM53+AM70),120000)</f>
        <v>0</v>
      </c>
      <c r="AN79" s="1668"/>
      <c r="AO79" s="1668"/>
      <c r="AP79" s="1668"/>
      <c r="AQ79" s="1668"/>
      <c r="AR79" s="1668"/>
      <c r="AS79" s="1675"/>
      <c r="AT79" s="265"/>
      <c r="AU79" s="1793"/>
      <c r="AV79" s="1765"/>
      <c r="AW79" s="1765"/>
      <c r="AX79" s="1765"/>
      <c r="AY79" s="1765"/>
      <c r="AZ79" s="1765"/>
      <c r="BA79" s="1765"/>
      <c r="BB79" s="1765"/>
      <c r="BC79" s="1765"/>
      <c r="BD79" s="1765"/>
      <c r="BE79" s="1765"/>
      <c r="BF79" s="1765"/>
      <c r="BG79" s="1765"/>
      <c r="BH79" s="1765"/>
      <c r="BI79" s="1765"/>
      <c r="BJ79" s="1765"/>
      <c r="BK79" s="1765"/>
      <c r="BL79" s="1765"/>
      <c r="BM79" s="1765"/>
      <c r="BN79" s="1765"/>
      <c r="BO79" s="1765"/>
      <c r="BP79" s="1765"/>
      <c r="BQ79" s="1765"/>
      <c r="BR79" s="1765"/>
      <c r="BS79" s="1754"/>
      <c r="BT79" s="1754"/>
      <c r="BU79" s="1754"/>
      <c r="BV79" s="1754"/>
      <c r="BW79" s="1754"/>
      <c r="BX79" s="1754"/>
      <c r="BY79" s="1754"/>
      <c r="BZ79" s="1755"/>
      <c r="CA79" s="1575"/>
      <c r="CB79" s="265"/>
      <c r="CC79" s="265"/>
      <c r="CD79" s="265"/>
      <c r="CE79" s="265"/>
      <c r="CF79" s="265"/>
      <c r="CG79" s="265"/>
      <c r="CH79" s="265"/>
    </row>
    <row r="80" spans="2:86" ht="8.75" customHeight="1">
      <c r="B80" s="1529"/>
      <c r="C80" s="1766"/>
      <c r="D80" s="1767"/>
      <c r="E80" s="1767"/>
      <c r="F80" s="1767"/>
      <c r="G80" s="1767"/>
      <c r="H80" s="1767"/>
      <c r="I80" s="1767"/>
      <c r="J80" s="1767"/>
      <c r="K80" s="1767"/>
      <c r="L80" s="1768"/>
      <c r="M80" s="1768"/>
      <c r="N80" s="1768"/>
      <c r="O80" s="1768"/>
      <c r="P80" s="1768"/>
      <c r="Q80" s="1768"/>
      <c r="R80" s="1768"/>
      <c r="S80" s="1768"/>
      <c r="T80" s="1768"/>
      <c r="U80" s="1767"/>
      <c r="V80" s="1767"/>
      <c r="W80" s="1767"/>
      <c r="X80" s="1767"/>
      <c r="Y80" s="1767"/>
      <c r="Z80" s="1767"/>
      <c r="AA80" s="1767"/>
      <c r="AB80" s="1767"/>
      <c r="AC80" s="1767"/>
      <c r="AD80" s="1768"/>
      <c r="AE80" s="1768"/>
      <c r="AF80" s="1768"/>
      <c r="AG80" s="1768"/>
      <c r="AH80" s="1768"/>
      <c r="AI80" s="1768"/>
      <c r="AJ80" s="1768"/>
      <c r="AK80" s="1768"/>
      <c r="AL80" s="1768"/>
      <c r="AM80" s="1769"/>
      <c r="AN80" s="1668"/>
      <c r="AO80" s="1668"/>
      <c r="AP80" s="1668"/>
      <c r="AQ80" s="1668"/>
      <c r="AR80" s="1668"/>
      <c r="AS80" s="1675"/>
      <c r="AT80" s="265"/>
      <c r="AU80" s="1793"/>
      <c r="AV80" s="1765"/>
      <c r="AW80" s="1765"/>
      <c r="AX80" s="1765"/>
      <c r="AY80" s="1765"/>
      <c r="AZ80" s="1765"/>
      <c r="BA80" s="1765"/>
      <c r="BB80" s="1765"/>
      <c r="BC80" s="1765"/>
      <c r="BD80" s="1765"/>
      <c r="BE80" s="1765"/>
      <c r="BF80" s="1765"/>
      <c r="BG80" s="1765"/>
      <c r="BH80" s="1765"/>
      <c r="BI80" s="1765"/>
      <c r="BJ80" s="1765"/>
      <c r="BK80" s="1765"/>
      <c r="BL80" s="1765"/>
      <c r="BM80" s="1765"/>
      <c r="BN80" s="1765"/>
      <c r="BO80" s="1765"/>
      <c r="BP80" s="1765"/>
      <c r="BQ80" s="1765"/>
      <c r="BR80" s="1765"/>
      <c r="BS80" s="1754"/>
      <c r="BT80" s="1754"/>
      <c r="BU80" s="1754"/>
      <c r="BV80" s="1754"/>
      <c r="BW80" s="1754"/>
      <c r="BX80" s="1754"/>
      <c r="BY80" s="1754"/>
      <c r="BZ80" s="1755"/>
      <c r="CA80" s="1575"/>
      <c r="CB80" s="265"/>
      <c r="CC80" s="265"/>
      <c r="CD80" s="265"/>
      <c r="CE80" s="265"/>
      <c r="CF80" s="265"/>
      <c r="CG80" s="265"/>
      <c r="CH80" s="265"/>
    </row>
    <row r="81" spans="2:86" ht="8.75" customHeight="1">
      <c r="B81" s="1529"/>
      <c r="C81" s="1766" t="s">
        <v>653</v>
      </c>
      <c r="D81" s="1767"/>
      <c r="E81" s="1767"/>
      <c r="F81" s="1767"/>
      <c r="G81" s="1767"/>
      <c r="H81" s="1767"/>
      <c r="I81" s="1767"/>
      <c r="J81" s="1767"/>
      <c r="K81" s="1767"/>
      <c r="L81" s="1768" t="s">
        <v>654</v>
      </c>
      <c r="M81" s="1768"/>
      <c r="N81" s="1768"/>
      <c r="O81" s="1768"/>
      <c r="P81" s="1768"/>
      <c r="Q81" s="1768"/>
      <c r="R81" s="1768"/>
      <c r="S81" s="1768"/>
      <c r="T81" s="1768"/>
      <c r="U81" s="1767" t="s">
        <v>655</v>
      </c>
      <c r="V81" s="1767"/>
      <c r="W81" s="1767"/>
      <c r="X81" s="1767"/>
      <c r="Y81" s="1767"/>
      <c r="Z81" s="1767"/>
      <c r="AA81" s="1767"/>
      <c r="AB81" s="1767"/>
      <c r="AC81" s="1767"/>
      <c r="AD81" s="1768" t="s">
        <v>656</v>
      </c>
      <c r="AE81" s="1768"/>
      <c r="AF81" s="1768"/>
      <c r="AG81" s="1768"/>
      <c r="AH81" s="1768"/>
      <c r="AI81" s="1768"/>
      <c r="AJ81" s="1768"/>
      <c r="AK81" s="1768"/>
      <c r="AL81" s="1768"/>
      <c r="AM81" s="1769"/>
      <c r="AN81" s="1668"/>
      <c r="AO81" s="1668"/>
      <c r="AP81" s="1668"/>
      <c r="AQ81" s="1668"/>
      <c r="AR81" s="1668"/>
      <c r="AS81" s="1675"/>
      <c r="AT81" s="265"/>
      <c r="AU81" s="1793"/>
      <c r="AV81" s="1765" t="s">
        <v>625</v>
      </c>
      <c r="AW81" s="1765"/>
      <c r="AX81" s="1765"/>
      <c r="AY81" s="1765"/>
      <c r="AZ81" s="1765"/>
      <c r="BA81" s="1765"/>
      <c r="BB81" s="1765"/>
      <c r="BC81" s="1765"/>
      <c r="BD81" s="1765"/>
      <c r="BE81" s="1765"/>
      <c r="BF81" s="1765"/>
      <c r="BG81" s="1765"/>
      <c r="BH81" s="1765"/>
      <c r="BI81" s="1765"/>
      <c r="BJ81" s="1765"/>
      <c r="BK81" s="1765"/>
      <c r="BL81" s="1765"/>
      <c r="BM81" s="1765"/>
      <c r="BN81" s="1765"/>
      <c r="BO81" s="1765"/>
      <c r="BP81" s="1765"/>
      <c r="BQ81" s="1765"/>
      <c r="BR81" s="1765"/>
      <c r="BS81" s="1782">
        <f>BS69+BS72+BS75+BS78</f>
        <v>0</v>
      </c>
      <c r="BT81" s="1782"/>
      <c r="BU81" s="1782"/>
      <c r="BV81" s="1782"/>
      <c r="BW81" s="1782"/>
      <c r="BX81" s="1782"/>
      <c r="BY81" s="1782"/>
      <c r="BZ81" s="1783"/>
      <c r="CA81" s="1575"/>
      <c r="CB81" s="265"/>
      <c r="CC81" s="265"/>
      <c r="CD81" s="265"/>
      <c r="CE81" s="265"/>
      <c r="CF81" s="265"/>
      <c r="CG81" s="265"/>
      <c r="CH81" s="265"/>
    </row>
    <row r="82" spans="2:86" ht="8.75" customHeight="1">
      <c r="B82" s="1529"/>
      <c r="C82" s="1766"/>
      <c r="D82" s="1767"/>
      <c r="E82" s="1767"/>
      <c r="F82" s="1767"/>
      <c r="G82" s="1767"/>
      <c r="H82" s="1767"/>
      <c r="I82" s="1767"/>
      <c r="J82" s="1767"/>
      <c r="K82" s="1767"/>
      <c r="L82" s="1768"/>
      <c r="M82" s="1768"/>
      <c r="N82" s="1768"/>
      <c r="O82" s="1768"/>
      <c r="P82" s="1768"/>
      <c r="Q82" s="1768"/>
      <c r="R82" s="1768"/>
      <c r="S82" s="1768"/>
      <c r="T82" s="1768"/>
      <c r="U82" s="1767"/>
      <c r="V82" s="1767"/>
      <c r="W82" s="1767"/>
      <c r="X82" s="1767"/>
      <c r="Y82" s="1767"/>
      <c r="Z82" s="1767"/>
      <c r="AA82" s="1767"/>
      <c r="AB82" s="1767"/>
      <c r="AC82" s="1767"/>
      <c r="AD82" s="1768"/>
      <c r="AE82" s="1768"/>
      <c r="AF82" s="1768"/>
      <c r="AG82" s="1768"/>
      <c r="AH82" s="1768"/>
      <c r="AI82" s="1768"/>
      <c r="AJ82" s="1768"/>
      <c r="AK82" s="1768"/>
      <c r="AL82" s="1768"/>
      <c r="AM82" s="1769"/>
      <c r="AN82" s="1668"/>
      <c r="AO82" s="1668"/>
      <c r="AP82" s="1668"/>
      <c r="AQ82" s="1668"/>
      <c r="AR82" s="1668"/>
      <c r="AS82" s="1675"/>
      <c r="AT82" s="265"/>
      <c r="AU82" s="1793"/>
      <c r="AV82" s="1765"/>
      <c r="AW82" s="1765"/>
      <c r="AX82" s="1765"/>
      <c r="AY82" s="1765"/>
      <c r="AZ82" s="1765"/>
      <c r="BA82" s="1765"/>
      <c r="BB82" s="1765"/>
      <c r="BC82" s="1765"/>
      <c r="BD82" s="1765"/>
      <c r="BE82" s="1765"/>
      <c r="BF82" s="1765"/>
      <c r="BG82" s="1765"/>
      <c r="BH82" s="1765"/>
      <c r="BI82" s="1765"/>
      <c r="BJ82" s="1765"/>
      <c r="BK82" s="1765"/>
      <c r="BL82" s="1765"/>
      <c r="BM82" s="1765"/>
      <c r="BN82" s="1765"/>
      <c r="BO82" s="1765"/>
      <c r="BP82" s="1765"/>
      <c r="BQ82" s="1765"/>
      <c r="BR82" s="1765"/>
      <c r="BS82" s="1782"/>
      <c r="BT82" s="1782"/>
      <c r="BU82" s="1782"/>
      <c r="BV82" s="1782"/>
      <c r="BW82" s="1782"/>
      <c r="BX82" s="1782"/>
      <c r="BY82" s="1782"/>
      <c r="BZ82" s="1783"/>
      <c r="CA82" s="1575"/>
      <c r="CB82" s="265"/>
      <c r="CC82" s="265"/>
      <c r="CD82" s="265"/>
      <c r="CE82" s="265"/>
      <c r="CF82" s="265"/>
      <c r="CG82" s="265"/>
      <c r="CH82" s="265"/>
    </row>
    <row r="83" spans="2:86" ht="8.75" customHeight="1" thickBot="1">
      <c r="B83" s="1529"/>
      <c r="C83" s="1786" t="s">
        <v>657</v>
      </c>
      <c r="D83" s="1787"/>
      <c r="E83" s="1787"/>
      <c r="F83" s="1787"/>
      <c r="G83" s="1787"/>
      <c r="H83" s="1787"/>
      <c r="I83" s="1787"/>
      <c r="J83" s="1787"/>
      <c r="K83" s="1787"/>
      <c r="L83" s="1790" t="s">
        <v>658</v>
      </c>
      <c r="M83" s="1790"/>
      <c r="N83" s="1790"/>
      <c r="O83" s="1790"/>
      <c r="P83" s="1790"/>
      <c r="Q83" s="1790"/>
      <c r="R83" s="1790"/>
      <c r="S83" s="1790"/>
      <c r="T83" s="1790"/>
      <c r="U83" s="1787" t="s">
        <v>659</v>
      </c>
      <c r="V83" s="1787"/>
      <c r="W83" s="1787"/>
      <c r="X83" s="1787"/>
      <c r="Y83" s="1787"/>
      <c r="Z83" s="1787"/>
      <c r="AA83" s="1787"/>
      <c r="AB83" s="1787"/>
      <c r="AC83" s="1787"/>
      <c r="AD83" s="1790" t="s">
        <v>660</v>
      </c>
      <c r="AE83" s="1790"/>
      <c r="AF83" s="1790"/>
      <c r="AG83" s="1790"/>
      <c r="AH83" s="1790"/>
      <c r="AI83" s="1790"/>
      <c r="AJ83" s="1790"/>
      <c r="AK83" s="1790"/>
      <c r="AL83" s="1790"/>
      <c r="AM83" s="1769"/>
      <c r="AN83" s="1668"/>
      <c r="AO83" s="1668"/>
      <c r="AP83" s="1668"/>
      <c r="AQ83" s="1668"/>
      <c r="AR83" s="1668"/>
      <c r="AS83" s="1675"/>
      <c r="AT83" s="265"/>
      <c r="AU83" s="1793"/>
      <c r="AV83" s="1765"/>
      <c r="AW83" s="1765"/>
      <c r="AX83" s="1765"/>
      <c r="AY83" s="1765"/>
      <c r="AZ83" s="1765"/>
      <c r="BA83" s="1765"/>
      <c r="BB83" s="1765"/>
      <c r="BC83" s="1765"/>
      <c r="BD83" s="1765"/>
      <c r="BE83" s="1765"/>
      <c r="BF83" s="1765"/>
      <c r="BG83" s="1765"/>
      <c r="BH83" s="1765"/>
      <c r="BI83" s="1765"/>
      <c r="BJ83" s="1765"/>
      <c r="BK83" s="1765"/>
      <c r="BL83" s="1765"/>
      <c r="BM83" s="1765"/>
      <c r="BN83" s="1765"/>
      <c r="BO83" s="1765"/>
      <c r="BP83" s="1765"/>
      <c r="BQ83" s="1765"/>
      <c r="BR83" s="1765"/>
      <c r="BS83" s="1782"/>
      <c r="BT83" s="1782"/>
      <c r="BU83" s="1782"/>
      <c r="BV83" s="1782"/>
      <c r="BW83" s="1782"/>
      <c r="BX83" s="1782"/>
      <c r="BY83" s="1782"/>
      <c r="BZ83" s="1783"/>
      <c r="CA83" s="1575"/>
      <c r="CB83" s="265"/>
      <c r="CC83" s="265"/>
      <c r="CD83" s="265"/>
      <c r="CE83" s="265"/>
      <c r="CF83" s="265"/>
      <c r="CG83" s="265"/>
      <c r="CH83" s="265"/>
    </row>
    <row r="84" spans="2:86" ht="8.75" customHeight="1" thickBot="1">
      <c r="B84" s="1530"/>
      <c r="C84" s="1788"/>
      <c r="D84" s="1789"/>
      <c r="E84" s="1789"/>
      <c r="F84" s="1789"/>
      <c r="G84" s="1789"/>
      <c r="H84" s="1789"/>
      <c r="I84" s="1789"/>
      <c r="J84" s="1789"/>
      <c r="K84" s="1789"/>
      <c r="L84" s="1791"/>
      <c r="M84" s="1791"/>
      <c r="N84" s="1791"/>
      <c r="O84" s="1791"/>
      <c r="P84" s="1791"/>
      <c r="Q84" s="1791"/>
      <c r="R84" s="1791"/>
      <c r="S84" s="1791"/>
      <c r="T84" s="1791"/>
      <c r="U84" s="1789"/>
      <c r="V84" s="1789"/>
      <c r="W84" s="1789"/>
      <c r="X84" s="1789"/>
      <c r="Y84" s="1789"/>
      <c r="Z84" s="1789"/>
      <c r="AA84" s="1789"/>
      <c r="AB84" s="1789"/>
      <c r="AC84" s="1789"/>
      <c r="AD84" s="1791"/>
      <c r="AE84" s="1791"/>
      <c r="AF84" s="1791"/>
      <c r="AG84" s="1791"/>
      <c r="AH84" s="1791"/>
      <c r="AI84" s="1791"/>
      <c r="AJ84" s="1791"/>
      <c r="AK84" s="1791"/>
      <c r="AL84" s="1791"/>
      <c r="AM84" s="1770"/>
      <c r="AN84" s="1694"/>
      <c r="AO84" s="1694"/>
      <c r="AP84" s="1694"/>
      <c r="AQ84" s="1694"/>
      <c r="AR84" s="1694"/>
      <c r="AS84" s="1750"/>
      <c r="AT84" s="265"/>
      <c r="AU84" s="1794"/>
      <c r="AV84" s="1781"/>
      <c r="AW84" s="1781"/>
      <c r="AX84" s="1781"/>
      <c r="AY84" s="1781"/>
      <c r="AZ84" s="1781"/>
      <c r="BA84" s="1781"/>
      <c r="BB84" s="1781"/>
      <c r="BC84" s="1781"/>
      <c r="BD84" s="1781"/>
      <c r="BE84" s="1781"/>
      <c r="BF84" s="1781"/>
      <c r="BG84" s="1781"/>
      <c r="BH84" s="1781"/>
      <c r="BI84" s="1781"/>
      <c r="BJ84" s="1781"/>
      <c r="BK84" s="1781"/>
      <c r="BL84" s="1781"/>
      <c r="BM84" s="1781"/>
      <c r="BN84" s="1781"/>
      <c r="BO84" s="1781"/>
      <c r="BP84" s="1781"/>
      <c r="BQ84" s="1781"/>
      <c r="BR84" s="1781"/>
      <c r="BS84" s="1784"/>
      <c r="BT84" s="1784"/>
      <c r="BU84" s="1784"/>
      <c r="BV84" s="1784"/>
      <c r="BW84" s="1784"/>
      <c r="BX84" s="1784"/>
      <c r="BY84" s="1784"/>
      <c r="BZ84" s="1785"/>
      <c r="CA84" s="1575"/>
      <c r="CB84" s="265"/>
      <c r="CC84" s="265"/>
      <c r="CD84" s="265"/>
      <c r="CE84" s="265"/>
      <c r="CF84" s="265"/>
      <c r="CG84" s="265"/>
      <c r="CH84" s="265"/>
    </row>
    <row r="85" spans="2:86" ht="8.75" customHeight="1">
      <c r="B85" s="274"/>
      <c r="C85" s="1780" t="s">
        <v>661</v>
      </c>
      <c r="D85" s="1780"/>
      <c r="E85" s="1780"/>
      <c r="F85" s="1780"/>
      <c r="G85" s="1780"/>
      <c r="H85" s="1780"/>
      <c r="I85" s="1780"/>
      <c r="J85" s="1780"/>
      <c r="K85" s="1780"/>
      <c r="L85" s="1780"/>
      <c r="M85" s="1780"/>
      <c r="N85" s="1780"/>
      <c r="O85" s="1780"/>
      <c r="P85" s="1780"/>
      <c r="Q85" s="1780"/>
      <c r="R85" s="1780"/>
      <c r="S85" s="1780"/>
      <c r="T85" s="1780"/>
      <c r="U85" s="1780"/>
      <c r="V85" s="1780"/>
      <c r="W85" s="1780"/>
      <c r="X85" s="1780"/>
      <c r="Y85" s="1780"/>
      <c r="Z85" s="1780"/>
      <c r="AA85" s="1780"/>
      <c r="AB85" s="1780"/>
      <c r="AC85" s="1780"/>
      <c r="AD85" s="1780"/>
      <c r="AE85" s="1780"/>
      <c r="AF85" s="1780"/>
      <c r="AG85" s="1780"/>
      <c r="AH85" s="1780"/>
      <c r="AI85" s="1780"/>
      <c r="AJ85" s="1780"/>
      <c r="AK85" s="1780"/>
      <c r="AL85" s="1780"/>
      <c r="AM85" s="1780"/>
      <c r="AN85" s="1780"/>
      <c r="AO85" s="1780"/>
      <c r="AP85" s="1780"/>
      <c r="AQ85" s="1780"/>
      <c r="AR85" s="1780"/>
      <c r="AS85" s="1780"/>
      <c r="AU85" s="275"/>
      <c r="CA85" s="1575"/>
      <c r="CB85" s="265"/>
      <c r="CC85" s="265"/>
      <c r="CD85" s="265"/>
      <c r="CE85" s="265"/>
      <c r="CF85" s="265"/>
      <c r="CG85" s="265"/>
      <c r="CH85" s="265"/>
    </row>
    <row r="86" spans="2:86" ht="8.75" customHeight="1">
      <c r="B86" s="274"/>
      <c r="C86" s="1780"/>
      <c r="D86" s="1780"/>
      <c r="E86" s="1780"/>
      <c r="F86" s="1780"/>
      <c r="G86" s="1780"/>
      <c r="H86" s="1780"/>
      <c r="I86" s="1780"/>
      <c r="J86" s="1780"/>
      <c r="K86" s="1780"/>
      <c r="L86" s="1780"/>
      <c r="M86" s="1780"/>
      <c r="N86" s="1780"/>
      <c r="O86" s="1780"/>
      <c r="P86" s="1780"/>
      <c r="Q86" s="1780"/>
      <c r="R86" s="1780"/>
      <c r="S86" s="1780"/>
      <c r="T86" s="1780"/>
      <c r="U86" s="1780"/>
      <c r="V86" s="1780"/>
      <c r="W86" s="1780"/>
      <c r="X86" s="1780"/>
      <c r="Y86" s="1780"/>
      <c r="Z86" s="1780"/>
      <c r="AA86" s="1780"/>
      <c r="AB86" s="1780"/>
      <c r="AC86" s="1780"/>
      <c r="AD86" s="1780"/>
      <c r="AE86" s="1780"/>
      <c r="AF86" s="1780"/>
      <c r="AG86" s="1780"/>
      <c r="AH86" s="1780"/>
      <c r="AI86" s="1780"/>
      <c r="AJ86" s="1780"/>
      <c r="AK86" s="1780"/>
      <c r="AL86" s="1780"/>
      <c r="AM86" s="1780"/>
      <c r="AN86" s="1780"/>
      <c r="AO86" s="1780"/>
      <c r="AP86" s="1780"/>
      <c r="AQ86" s="1780"/>
      <c r="AR86" s="1780"/>
      <c r="AS86" s="1780"/>
      <c r="AU86" s="275"/>
      <c r="BY86" s="275"/>
      <c r="BZ86" s="275"/>
      <c r="CA86" s="275"/>
      <c r="CB86" s="265"/>
      <c r="CC86" s="265"/>
      <c r="CD86" s="265"/>
      <c r="CE86" s="265"/>
      <c r="CF86" s="265"/>
      <c r="CG86" s="265"/>
      <c r="CH86" s="265"/>
    </row>
    <row r="87" spans="2:86" ht="9" customHeight="1">
      <c r="B87" s="274"/>
      <c r="X87" s="268"/>
      <c r="Y87" s="276"/>
      <c r="Z87" s="276"/>
      <c r="AA87" s="276"/>
      <c r="AB87" s="276"/>
      <c r="AC87" s="276"/>
      <c r="AD87" s="268"/>
      <c r="AE87" s="276"/>
      <c r="AF87" s="276"/>
      <c r="AG87" s="276"/>
      <c r="AH87" s="276"/>
      <c r="AI87" s="276"/>
      <c r="AJ87" s="276"/>
      <c r="AK87" s="277"/>
      <c r="AL87" s="277"/>
      <c r="AM87" s="277"/>
      <c r="AN87" s="277"/>
      <c r="AO87" s="277"/>
      <c r="AP87" s="277"/>
      <c r="AQ87" s="277"/>
      <c r="AU87" s="275"/>
      <c r="BY87" s="275"/>
      <c r="BZ87" s="275"/>
      <c r="CA87" s="275"/>
      <c r="CB87" s="265"/>
      <c r="CC87" s="265"/>
      <c r="CD87" s="265"/>
      <c r="CE87" s="265"/>
      <c r="CF87" s="265"/>
      <c r="CG87" s="265"/>
      <c r="CH87" s="265"/>
    </row>
    <row r="88" spans="2:86" ht="9" customHeight="1">
      <c r="B88" s="274"/>
      <c r="X88" s="276"/>
      <c r="Y88" s="276"/>
      <c r="Z88" s="276"/>
      <c r="AA88" s="276"/>
      <c r="AB88" s="276"/>
      <c r="AC88" s="276"/>
      <c r="AD88" s="276"/>
      <c r="AE88" s="276"/>
      <c r="AF88" s="276"/>
      <c r="AG88" s="276"/>
      <c r="AH88" s="276"/>
      <c r="AI88" s="276"/>
      <c r="AJ88" s="276"/>
      <c r="AK88" s="277"/>
      <c r="AL88" s="277"/>
      <c r="AM88" s="277"/>
      <c r="AN88" s="277"/>
      <c r="AO88" s="277"/>
      <c r="AP88" s="277"/>
      <c r="AQ88" s="277"/>
      <c r="AU88" s="275"/>
      <c r="BY88" s="275"/>
      <c r="BZ88" s="275"/>
      <c r="CA88" s="275"/>
      <c r="CB88" s="265"/>
      <c r="CC88" s="265"/>
      <c r="CD88" s="265"/>
      <c r="CE88" s="265"/>
      <c r="CF88" s="265"/>
      <c r="CG88" s="265"/>
      <c r="CH88" s="265"/>
    </row>
    <row r="89" spans="2:86" ht="13.5" customHeight="1">
      <c r="B89" s="274"/>
      <c r="X89" s="276"/>
      <c r="Y89" s="276"/>
      <c r="Z89" s="276"/>
      <c r="AA89" s="276"/>
      <c r="AB89" s="276"/>
      <c r="AC89" s="276"/>
      <c r="AD89" s="276"/>
      <c r="AE89" s="276"/>
      <c r="AF89" s="276"/>
      <c r="AG89" s="276"/>
      <c r="AH89" s="276"/>
      <c r="AI89" s="276"/>
      <c r="AJ89" s="276"/>
      <c r="AK89" s="277"/>
      <c r="AL89" s="277"/>
      <c r="AM89" s="277"/>
      <c r="AN89" s="277"/>
      <c r="AO89" s="277"/>
      <c r="AP89" s="277"/>
      <c r="AQ89" s="277"/>
      <c r="AU89" s="275"/>
      <c r="BY89" s="275"/>
      <c r="BZ89" s="275"/>
      <c r="CA89" s="275"/>
      <c r="CB89" s="265"/>
      <c r="CC89" s="265"/>
      <c r="CD89" s="265"/>
      <c r="CE89" s="265"/>
      <c r="CF89" s="265"/>
      <c r="CG89" s="265"/>
      <c r="CH89" s="265"/>
    </row>
    <row r="90" spans="2:86" ht="13.5" customHeight="1">
      <c r="B90" s="274"/>
      <c r="X90" s="276"/>
      <c r="Y90" s="276"/>
      <c r="Z90" s="276"/>
      <c r="AA90" s="276"/>
      <c r="AB90" s="276"/>
      <c r="AC90" s="276"/>
      <c r="AD90" s="276"/>
      <c r="AE90" s="276"/>
      <c r="AF90" s="278" t="s">
        <v>662</v>
      </c>
      <c r="AG90" s="278"/>
      <c r="AH90" s="278"/>
      <c r="AI90" s="278"/>
      <c r="AL90" s="278"/>
      <c r="AM90" s="278"/>
      <c r="AN90" s="277"/>
      <c r="AO90" s="277"/>
      <c r="AP90" s="277"/>
      <c r="AQ90" s="277"/>
      <c r="AU90" s="275"/>
      <c r="BO90" s="278" t="s">
        <v>663</v>
      </c>
      <c r="BP90" s="278"/>
      <c r="BY90" s="275"/>
      <c r="BZ90" s="275"/>
      <c r="CA90" s="275"/>
      <c r="CB90" s="265"/>
      <c r="CC90" s="265"/>
      <c r="CD90" s="265"/>
      <c r="CE90" s="265"/>
      <c r="CF90" s="265"/>
      <c r="CG90" s="265"/>
      <c r="CH90" s="265"/>
    </row>
    <row r="91" spans="2:86" ht="13.5" customHeight="1">
      <c r="B91" s="274"/>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78" t="s">
        <v>664</v>
      </c>
      <c r="AG91" s="278"/>
      <c r="AH91" s="278"/>
      <c r="AI91" s="278"/>
      <c r="AL91" s="278"/>
      <c r="AM91" s="278"/>
      <c r="AN91" s="265"/>
      <c r="AO91" s="265"/>
      <c r="AP91" s="265"/>
      <c r="AQ91" s="265"/>
      <c r="AR91" s="265"/>
      <c r="AS91" s="265"/>
      <c r="AT91" s="265"/>
      <c r="AU91" s="275"/>
      <c r="BO91" s="278" t="s">
        <v>665</v>
      </c>
      <c r="BP91" s="278"/>
      <c r="BY91" s="275"/>
      <c r="BZ91" s="275"/>
      <c r="CA91" s="275"/>
      <c r="CB91" s="265"/>
      <c r="CC91" s="265"/>
      <c r="CD91" s="265"/>
      <c r="CE91" s="265"/>
      <c r="CF91" s="265"/>
      <c r="CG91" s="265"/>
      <c r="CH91" s="265"/>
    </row>
    <row r="92" spans="2:86" ht="13.5" customHeight="1">
      <c r="B92" s="274"/>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78" t="s">
        <v>666</v>
      </c>
      <c r="AG92" s="278"/>
      <c r="AH92" s="278"/>
      <c r="AI92" s="278"/>
      <c r="AL92" s="278"/>
      <c r="AM92" s="278"/>
      <c r="AN92" s="265"/>
      <c r="AO92" s="265"/>
      <c r="AP92" s="265"/>
      <c r="AQ92" s="265"/>
      <c r="AR92" s="265"/>
      <c r="AS92" s="265"/>
      <c r="AT92" s="265"/>
      <c r="AU92" s="275"/>
      <c r="BO92" s="278" t="s">
        <v>667</v>
      </c>
      <c r="BP92" s="278"/>
      <c r="CA92" s="275"/>
      <c r="CB92" s="265"/>
      <c r="CC92" s="265"/>
      <c r="CD92" s="265"/>
      <c r="CE92" s="265"/>
      <c r="CF92" s="265"/>
      <c r="CG92" s="265"/>
      <c r="CH92" s="265"/>
    </row>
    <row r="93" spans="2:86" ht="13.5" customHeight="1">
      <c r="B93" s="274"/>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L93" s="265"/>
      <c r="AM93" s="265"/>
      <c r="AN93" s="265"/>
      <c r="AO93" s="265"/>
      <c r="AP93" s="265"/>
      <c r="AQ93" s="265"/>
      <c r="AR93" s="265"/>
      <c r="AS93" s="265"/>
      <c r="AT93" s="265"/>
      <c r="AU93" s="275"/>
      <c r="BP93" s="265"/>
      <c r="CA93" s="275"/>
      <c r="CB93" s="265"/>
      <c r="CC93" s="265"/>
      <c r="CD93" s="265"/>
      <c r="CE93" s="265"/>
      <c r="CF93" s="265"/>
      <c r="CG93" s="265"/>
      <c r="CH93" s="265"/>
    </row>
    <row r="94" spans="2:86" ht="13.5" customHeight="1">
      <c r="B94" s="274"/>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K94" s="265"/>
      <c r="AL94" s="265"/>
      <c r="AM94" s="265"/>
      <c r="AN94" s="265"/>
      <c r="AO94" s="265"/>
      <c r="AP94" s="265"/>
      <c r="AQ94" s="265"/>
      <c r="AR94" s="265"/>
      <c r="AS94" s="265"/>
      <c r="AT94" s="265"/>
      <c r="AU94" s="275"/>
      <c r="CA94" s="275"/>
      <c r="CB94" s="265"/>
      <c r="CC94" s="265"/>
      <c r="CD94" s="265"/>
      <c r="CE94" s="265"/>
      <c r="CF94" s="265"/>
      <c r="CG94" s="265"/>
      <c r="CH94" s="265"/>
    </row>
    <row r="95" spans="2:86" ht="13.5" customHeight="1">
      <c r="B95" s="274"/>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K95" s="265"/>
      <c r="AL95" s="265"/>
      <c r="AM95" s="265"/>
      <c r="AN95" s="265"/>
      <c r="AO95" s="265"/>
      <c r="AP95" s="265"/>
      <c r="AQ95" s="265"/>
      <c r="AR95" s="265"/>
      <c r="AS95" s="265"/>
      <c r="AT95" s="265"/>
      <c r="CA95" s="275"/>
      <c r="CB95" s="265"/>
      <c r="CC95" s="265"/>
      <c r="CD95" s="265"/>
      <c r="CE95" s="265"/>
      <c r="CF95" s="265"/>
      <c r="CG95" s="265"/>
      <c r="CH95" s="265"/>
    </row>
    <row r="96" spans="2:86" ht="13.5" customHeight="1">
      <c r="B96" s="274"/>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K96" s="265"/>
      <c r="AL96" s="265"/>
      <c r="AM96" s="265"/>
      <c r="AN96" s="265"/>
      <c r="AO96" s="265"/>
      <c r="AP96" s="265"/>
      <c r="AQ96" s="265"/>
      <c r="AR96" s="265"/>
      <c r="AS96" s="265"/>
      <c r="AT96" s="265"/>
      <c r="CA96" s="275"/>
      <c r="CB96" s="265"/>
      <c r="CC96" s="265"/>
      <c r="CD96" s="265"/>
      <c r="CE96" s="265"/>
      <c r="CF96" s="265"/>
      <c r="CG96" s="265"/>
      <c r="CH96" s="265"/>
    </row>
    <row r="97" spans="1:86" ht="13.5" customHeight="1">
      <c r="B97" s="274"/>
      <c r="Q97" s="265"/>
      <c r="R97" s="265"/>
      <c r="S97" s="265"/>
      <c r="T97" s="265"/>
      <c r="U97" s="265"/>
      <c r="V97" s="265"/>
      <c r="W97" s="265"/>
      <c r="AN97" s="265"/>
      <c r="AO97" s="265"/>
      <c r="AP97" s="265"/>
      <c r="AQ97" s="265"/>
      <c r="AR97" s="265"/>
      <c r="AS97" s="265"/>
      <c r="AT97" s="265"/>
      <c r="CA97" s="275"/>
      <c r="CB97" s="265"/>
      <c r="CC97" s="265"/>
      <c r="CD97" s="265"/>
      <c r="CE97" s="265"/>
      <c r="CF97" s="265"/>
      <c r="CG97" s="265"/>
      <c r="CH97" s="265"/>
    </row>
    <row r="98" spans="1:86" ht="13.5" customHeight="1">
      <c r="B98" s="274"/>
      <c r="Q98" s="265"/>
      <c r="R98" s="265"/>
      <c r="S98" s="265"/>
      <c r="T98" s="265"/>
      <c r="U98" s="265"/>
      <c r="V98" s="265"/>
      <c r="W98" s="265"/>
      <c r="AN98" s="265"/>
      <c r="AO98" s="265"/>
      <c r="AP98" s="265"/>
      <c r="AQ98" s="265"/>
      <c r="AR98" s="265"/>
      <c r="AS98" s="265"/>
      <c r="AT98" s="265"/>
      <c r="CA98" s="275"/>
      <c r="CB98" s="265"/>
      <c r="CC98" s="265"/>
      <c r="CD98" s="265"/>
      <c r="CE98" s="265"/>
      <c r="CF98" s="265"/>
      <c r="CG98" s="265"/>
      <c r="CH98" s="265"/>
    </row>
    <row r="99" spans="1:86" ht="13.5" customHeight="1">
      <c r="B99" s="274"/>
      <c r="Q99" s="265"/>
      <c r="R99" s="265"/>
      <c r="S99" s="265"/>
      <c r="T99" s="265"/>
      <c r="U99" s="265"/>
      <c r="V99" s="265"/>
      <c r="W99" s="265"/>
      <c r="AN99" s="265"/>
      <c r="AO99" s="265"/>
      <c r="AP99" s="265"/>
      <c r="AQ99" s="265"/>
      <c r="AR99" s="265"/>
      <c r="AS99" s="265"/>
      <c r="AT99" s="265"/>
      <c r="AU99" s="275"/>
      <c r="CA99" s="275"/>
      <c r="CB99" s="265"/>
      <c r="CC99" s="265"/>
      <c r="CD99" s="265"/>
      <c r="CE99" s="265"/>
      <c r="CF99" s="265"/>
      <c r="CG99" s="265"/>
      <c r="CH99" s="265"/>
    </row>
    <row r="100" spans="1:86" ht="13.5" customHeight="1">
      <c r="B100" s="274"/>
      <c r="C100" s="279"/>
      <c r="H100" s="280"/>
      <c r="L100" s="269"/>
      <c r="M100" s="269"/>
      <c r="N100" s="269"/>
      <c r="O100" s="269"/>
      <c r="P100" s="269"/>
      <c r="AU100" s="275"/>
      <c r="CA100" s="275"/>
      <c r="CB100" s="265"/>
      <c r="CC100" s="265"/>
      <c r="CD100" s="265"/>
      <c r="CE100" s="265"/>
      <c r="CF100" s="265"/>
      <c r="CG100" s="265"/>
      <c r="CH100" s="265"/>
    </row>
    <row r="101" spans="1:86" ht="13.5" customHeight="1">
      <c r="A101" s="265"/>
      <c r="B101" s="274"/>
      <c r="H101" s="280"/>
      <c r="L101" s="265"/>
      <c r="M101" s="265"/>
      <c r="N101" s="265"/>
      <c r="O101" s="265"/>
      <c r="P101" s="265"/>
      <c r="AU101" s="275"/>
      <c r="CB101" s="265"/>
      <c r="CC101" s="265"/>
      <c r="CD101" s="265"/>
      <c r="CE101" s="265"/>
      <c r="CF101" s="265"/>
      <c r="CG101" s="265"/>
      <c r="CH101" s="265"/>
    </row>
    <row r="102" spans="1:86" ht="13.5" customHeight="1">
      <c r="A102" s="265"/>
      <c r="B102" s="274"/>
      <c r="H102" s="280"/>
      <c r="L102" s="265"/>
      <c r="M102" s="265"/>
      <c r="N102" s="265"/>
      <c r="O102" s="265"/>
      <c r="P102" s="265"/>
      <c r="AU102" s="275"/>
      <c r="CB102" s="265"/>
      <c r="CC102" s="265"/>
      <c r="CD102" s="265"/>
      <c r="CE102" s="265"/>
      <c r="CF102" s="265"/>
      <c r="CG102" s="265"/>
      <c r="CH102" s="265"/>
    </row>
    <row r="103" spans="1:86" ht="13.5" customHeight="1">
      <c r="A103" s="265"/>
      <c r="B103" s="274"/>
      <c r="H103" s="280"/>
      <c r="L103" s="265"/>
      <c r="M103" s="265"/>
      <c r="N103" s="265"/>
      <c r="O103" s="265"/>
      <c r="P103" s="265"/>
      <c r="AU103" s="275"/>
      <c r="CB103" s="265"/>
      <c r="CC103" s="265"/>
      <c r="CD103" s="265"/>
      <c r="CE103" s="265"/>
      <c r="CF103" s="265"/>
      <c r="CG103" s="265"/>
      <c r="CH103" s="265"/>
    </row>
    <row r="104" spans="1:86" ht="13.5" customHeight="1">
      <c r="A104" s="265"/>
      <c r="B104" s="274"/>
      <c r="H104" s="280"/>
      <c r="L104" s="265"/>
      <c r="M104" s="265"/>
      <c r="N104" s="265"/>
      <c r="O104" s="265"/>
      <c r="P104" s="265"/>
      <c r="AU104" s="275"/>
      <c r="CB104" s="265"/>
      <c r="CC104" s="265"/>
      <c r="CD104" s="265"/>
      <c r="CE104" s="265"/>
      <c r="CF104" s="265"/>
      <c r="CG104" s="265"/>
      <c r="CH104" s="265"/>
    </row>
    <row r="105" spans="1:86" ht="13.5" customHeight="1">
      <c r="A105" s="265"/>
      <c r="CB105" s="265"/>
      <c r="CC105" s="265"/>
      <c r="CD105" s="265"/>
      <c r="CE105" s="265"/>
      <c r="CF105" s="265"/>
      <c r="CG105" s="265"/>
      <c r="CH105" s="265"/>
    </row>
    <row r="106" spans="1:86" ht="13.5" customHeight="1">
      <c r="A106" s="265"/>
      <c r="CB106" s="265"/>
      <c r="CC106" s="265"/>
      <c r="CD106" s="265"/>
      <c r="CE106" s="265"/>
      <c r="CF106" s="265"/>
      <c r="CG106" s="265"/>
      <c r="CH106" s="265"/>
    </row>
    <row r="107" spans="1:86" ht="13.5" customHeight="1">
      <c r="A107" s="265"/>
      <c r="C107" s="281"/>
      <c r="CB107" s="265"/>
      <c r="CC107" s="265"/>
      <c r="CD107" s="265"/>
      <c r="CE107" s="265"/>
      <c r="CF107" s="265"/>
      <c r="CG107" s="265"/>
      <c r="CH107" s="265"/>
    </row>
    <row r="108" spans="1:86" ht="13.5" customHeight="1"/>
    <row r="109" spans="1:86" ht="13.5" customHeight="1"/>
    <row r="110" spans="1:86" ht="13.5" customHeight="1"/>
  </sheetData>
  <mergeCells count="322">
    <mergeCell ref="C85:AS86"/>
    <mergeCell ref="C81:K82"/>
    <mergeCell ref="L81:T82"/>
    <mergeCell ref="U81:AC82"/>
    <mergeCell ref="AD81:AL82"/>
    <mergeCell ref="AV81:BR84"/>
    <mergeCell ref="BS81:BZ84"/>
    <mergeCell ref="C83:K84"/>
    <mergeCell ref="L83:T84"/>
    <mergeCell ref="U83:AC84"/>
    <mergeCell ref="AD83:AL84"/>
    <mergeCell ref="AU66:AU84"/>
    <mergeCell ref="AV69:BR71"/>
    <mergeCell ref="U79:AC80"/>
    <mergeCell ref="BS69:BZ71"/>
    <mergeCell ref="AV72:BR74"/>
    <mergeCell ref="BS72:BZ74"/>
    <mergeCell ref="AV75:BR77"/>
    <mergeCell ref="BS75:BZ77"/>
    <mergeCell ref="C73:T74"/>
    <mergeCell ref="U73:AL74"/>
    <mergeCell ref="AM73:AS78"/>
    <mergeCell ref="C75:K76"/>
    <mergeCell ref="L75:T76"/>
    <mergeCell ref="U75:AC76"/>
    <mergeCell ref="C56:C72"/>
    <mergeCell ref="D56:J58"/>
    <mergeCell ref="K56:N58"/>
    <mergeCell ref="C77:K78"/>
    <mergeCell ref="L77:T78"/>
    <mergeCell ref="U77:AC78"/>
    <mergeCell ref="AD77:AL78"/>
    <mergeCell ref="AM65:AS65"/>
    <mergeCell ref="Y66:AE68"/>
    <mergeCell ref="AM66:AS68"/>
    <mergeCell ref="AM69:AS69"/>
    <mergeCell ref="AD75:AL76"/>
    <mergeCell ref="Y70:AE72"/>
    <mergeCell ref="AM70:AS72"/>
    <mergeCell ref="D62:J64"/>
    <mergeCell ref="K62:N64"/>
    <mergeCell ref="O62:Q64"/>
    <mergeCell ref="R62:W64"/>
    <mergeCell ref="D59:J61"/>
    <mergeCell ref="K59:N61"/>
    <mergeCell ref="O59:Q61"/>
    <mergeCell ref="R59:W61"/>
    <mergeCell ref="X59:AC60"/>
    <mergeCell ref="AV78:BR80"/>
    <mergeCell ref="BS78:BZ80"/>
    <mergeCell ref="C79:K80"/>
    <mergeCell ref="L79:T80"/>
    <mergeCell ref="AD79:AL80"/>
    <mergeCell ref="AM79:AS84"/>
    <mergeCell ref="D65:I68"/>
    <mergeCell ref="J65:J68"/>
    <mergeCell ref="K65:N68"/>
    <mergeCell ref="O65:W68"/>
    <mergeCell ref="X65:X68"/>
    <mergeCell ref="Y65:AE65"/>
    <mergeCell ref="AV66:BR68"/>
    <mergeCell ref="BS66:BZ68"/>
    <mergeCell ref="D69:I72"/>
    <mergeCell ref="J69:J72"/>
    <mergeCell ref="K69:N72"/>
    <mergeCell ref="O69:W72"/>
    <mergeCell ref="X69:X72"/>
    <mergeCell ref="Y69:AE69"/>
    <mergeCell ref="AF69:AK72"/>
    <mergeCell ref="AL69:AL72"/>
    <mergeCell ref="AF65:AK68"/>
    <mergeCell ref="AL65:AL68"/>
    <mergeCell ref="X62:AC63"/>
    <mergeCell ref="AD62:AE64"/>
    <mergeCell ref="BS53:BZ56"/>
    <mergeCell ref="AQ59:AS61"/>
    <mergeCell ref="AQ56:AS58"/>
    <mergeCell ref="AV61:BR64"/>
    <mergeCell ref="BS61:BZ64"/>
    <mergeCell ref="AV57:BA60"/>
    <mergeCell ref="BB53:BH56"/>
    <mergeCell ref="BI53:BO56"/>
    <mergeCell ref="BP53:BR56"/>
    <mergeCell ref="AQ62:AS64"/>
    <mergeCell ref="BP57:BR60"/>
    <mergeCell ref="BP51:BR52"/>
    <mergeCell ref="AU49:AU64"/>
    <mergeCell ref="AV49:BA52"/>
    <mergeCell ref="AV53:BA56"/>
    <mergeCell ref="BQ44:BQ47"/>
    <mergeCell ref="BR44:BZ44"/>
    <mergeCell ref="BR45:BZ47"/>
    <mergeCell ref="X56:AC57"/>
    <mergeCell ref="AF59:AH61"/>
    <mergeCell ref="AI59:AI61"/>
    <mergeCell ref="AJ59:AP61"/>
    <mergeCell ref="AD56:AE58"/>
    <mergeCell ref="AF56:AH58"/>
    <mergeCell ref="AI56:AI58"/>
    <mergeCell ref="BS57:BZ60"/>
    <mergeCell ref="X58:Z58"/>
    <mergeCell ref="AA58:AC58"/>
    <mergeCell ref="AJ62:AP64"/>
    <mergeCell ref="AQ49:AS51"/>
    <mergeCell ref="X64:Z64"/>
    <mergeCell ref="AA64:AC64"/>
    <mergeCell ref="AF62:AH64"/>
    <mergeCell ref="AI62:AI64"/>
    <mergeCell ref="AJ56:AP58"/>
    <mergeCell ref="K49:N51"/>
    <mergeCell ref="O49:Q51"/>
    <mergeCell ref="BB57:BH60"/>
    <mergeCell ref="BI57:BO60"/>
    <mergeCell ref="O56:Q58"/>
    <mergeCell ref="R56:W58"/>
    <mergeCell ref="AD49:AE51"/>
    <mergeCell ref="X46:AC48"/>
    <mergeCell ref="AD46:AE48"/>
    <mergeCell ref="AF46:AH48"/>
    <mergeCell ref="AI46:AI48"/>
    <mergeCell ref="AD59:AE61"/>
    <mergeCell ref="X61:Z61"/>
    <mergeCell ref="AA61:AC61"/>
    <mergeCell ref="C43:C55"/>
    <mergeCell ref="D43:J45"/>
    <mergeCell ref="K43:N45"/>
    <mergeCell ref="O43:Q45"/>
    <mergeCell ref="R43:W45"/>
    <mergeCell ref="X43:AC45"/>
    <mergeCell ref="D46:J48"/>
    <mergeCell ref="K46:N48"/>
    <mergeCell ref="O46:Q48"/>
    <mergeCell ref="R46:W48"/>
    <mergeCell ref="X49:AC51"/>
    <mergeCell ref="R49:W51"/>
    <mergeCell ref="D52:I55"/>
    <mergeCell ref="J52:J55"/>
    <mergeCell ref="K52:N55"/>
    <mergeCell ref="O52:AA55"/>
    <mergeCell ref="AB52:AK55"/>
    <mergeCell ref="AF49:AH51"/>
    <mergeCell ref="AI49:AI51"/>
    <mergeCell ref="AJ49:AP51"/>
    <mergeCell ref="AL52:AL55"/>
    <mergeCell ref="AM52:AS52"/>
    <mergeCell ref="AM53:AS55"/>
    <mergeCell ref="D49:J51"/>
    <mergeCell ref="Y40:AE42"/>
    <mergeCell ref="AM40:AS42"/>
    <mergeCell ref="AV40:AY47"/>
    <mergeCell ref="D39:I42"/>
    <mergeCell ref="J39:J42"/>
    <mergeCell ref="K39:N42"/>
    <mergeCell ref="O39:W42"/>
    <mergeCell ref="X39:X42"/>
    <mergeCell ref="Y39:AE39"/>
    <mergeCell ref="AF39:AK42"/>
    <mergeCell ref="AL39:AL42"/>
    <mergeCell ref="AJ46:AP48"/>
    <mergeCell ref="AQ46:AS48"/>
    <mergeCell ref="AJ43:AP45"/>
    <mergeCell ref="AQ43:AS45"/>
    <mergeCell ref="AD43:AE45"/>
    <mergeCell ref="AF43:AH45"/>
    <mergeCell ref="AI43:AI45"/>
    <mergeCell ref="D35:I38"/>
    <mergeCell ref="J35:J38"/>
    <mergeCell ref="K35:N38"/>
    <mergeCell ref="O35:W38"/>
    <mergeCell ref="X35:X38"/>
    <mergeCell ref="BG31:BL33"/>
    <mergeCell ref="BM31:BN33"/>
    <mergeCell ref="D32:J34"/>
    <mergeCell ref="K32:N34"/>
    <mergeCell ref="O32:Q34"/>
    <mergeCell ref="R32:W34"/>
    <mergeCell ref="X32:AC34"/>
    <mergeCell ref="AD32:AE34"/>
    <mergeCell ref="AF32:AH34"/>
    <mergeCell ref="AI32:AI34"/>
    <mergeCell ref="BE28:BF33"/>
    <mergeCell ref="BG28:BN30"/>
    <mergeCell ref="D29:J31"/>
    <mergeCell ref="K29:N31"/>
    <mergeCell ref="O29:Q31"/>
    <mergeCell ref="AM35:AS35"/>
    <mergeCell ref="Y36:AE38"/>
    <mergeCell ref="X29:AC31"/>
    <mergeCell ref="AF26:AH28"/>
    <mergeCell ref="AF29:AH31"/>
    <mergeCell ref="AI29:AI31"/>
    <mergeCell ref="AJ29:AP31"/>
    <mergeCell ref="AQ29:AS31"/>
    <mergeCell ref="AJ32:AP34"/>
    <mergeCell ref="AQ32:AS34"/>
    <mergeCell ref="AV34:BR36"/>
    <mergeCell ref="AF35:AK38"/>
    <mergeCell ref="AL35:AL38"/>
    <mergeCell ref="BK40:BK43"/>
    <mergeCell ref="BL40:BT43"/>
    <mergeCell ref="BU40:BY40"/>
    <mergeCell ref="BZ40:BZ43"/>
    <mergeCell ref="BU41:BY43"/>
    <mergeCell ref="BS37:BS39"/>
    <mergeCell ref="BT37:BZ39"/>
    <mergeCell ref="AI26:AI28"/>
    <mergeCell ref="AJ26:AP28"/>
    <mergeCell ref="AQ26:AS28"/>
    <mergeCell ref="AV28:AZ33"/>
    <mergeCell ref="BA28:BD33"/>
    <mergeCell ref="AF16:AH22"/>
    <mergeCell ref="AI16:AP22"/>
    <mergeCell ref="AQ16:AS22"/>
    <mergeCell ref="AU16:AU47"/>
    <mergeCell ref="AV16:AZ21"/>
    <mergeCell ref="BA16:BD21"/>
    <mergeCell ref="AV22:AZ27"/>
    <mergeCell ref="BA22:BD27"/>
    <mergeCell ref="AF23:AH25"/>
    <mergeCell ref="AI23:AI25"/>
    <mergeCell ref="AJ23:AP25"/>
    <mergeCell ref="AQ23:AS25"/>
    <mergeCell ref="AM39:AS39"/>
    <mergeCell ref="AZ40:AZ43"/>
    <mergeCell ref="BA40:BC43"/>
    <mergeCell ref="BD40:BH40"/>
    <mergeCell ref="BD41:BH43"/>
    <mergeCell ref="BE16:BF21"/>
    <mergeCell ref="BG16:BN17"/>
    <mergeCell ref="AM36:AS38"/>
    <mergeCell ref="AV37:BR39"/>
    <mergeCell ref="AZ44:BP47"/>
    <mergeCell ref="BI40:BI43"/>
    <mergeCell ref="BJ40:BJ43"/>
    <mergeCell ref="AD26:AE28"/>
    <mergeCell ref="R29:W31"/>
    <mergeCell ref="BO16:BQ21"/>
    <mergeCell ref="BR16:BW21"/>
    <mergeCell ref="BX16:BZ21"/>
    <mergeCell ref="CA17:CA85"/>
    <mergeCell ref="BG18:BL21"/>
    <mergeCell ref="BM18:BN21"/>
    <mergeCell ref="BE22:BF27"/>
    <mergeCell ref="BG22:BN24"/>
    <mergeCell ref="BO22:BQ27"/>
    <mergeCell ref="BR22:BW27"/>
    <mergeCell ref="BX22:BZ27"/>
    <mergeCell ref="BG25:BL27"/>
    <mergeCell ref="BM25:BN27"/>
    <mergeCell ref="BT34:BZ36"/>
    <mergeCell ref="BO28:BQ33"/>
    <mergeCell ref="BR28:BW33"/>
    <mergeCell ref="BX28:BZ33"/>
    <mergeCell ref="BS34:BS36"/>
    <mergeCell ref="BB49:BH52"/>
    <mergeCell ref="BI49:BR50"/>
    <mergeCell ref="BS49:BZ52"/>
    <mergeCell ref="BI51:BO52"/>
    <mergeCell ref="AJ9:AK9"/>
    <mergeCell ref="AL9:AM9"/>
    <mergeCell ref="B16:B84"/>
    <mergeCell ref="C16:J22"/>
    <mergeCell ref="K16:N22"/>
    <mergeCell ref="O16:Q22"/>
    <mergeCell ref="R16:W22"/>
    <mergeCell ref="X16:AE18"/>
    <mergeCell ref="X19:AC22"/>
    <mergeCell ref="AD19:AE22"/>
    <mergeCell ref="AD29:AE31"/>
    <mergeCell ref="Y35:AE35"/>
    <mergeCell ref="C23:C42"/>
    <mergeCell ref="D23:J25"/>
    <mergeCell ref="K23:N25"/>
    <mergeCell ref="O23:Q25"/>
    <mergeCell ref="R23:W25"/>
    <mergeCell ref="X23:AC25"/>
    <mergeCell ref="AD23:AE25"/>
    <mergeCell ref="D26:J28"/>
    <mergeCell ref="K26:N28"/>
    <mergeCell ref="O26:Q28"/>
    <mergeCell ref="R26:W28"/>
    <mergeCell ref="X26:AC28"/>
    <mergeCell ref="B12:G14"/>
    <mergeCell ref="H12:M14"/>
    <mergeCell ref="N12:AM14"/>
    <mergeCell ref="Z10:AA11"/>
    <mergeCell ref="AB10:AC11"/>
    <mergeCell ref="AD10:AE11"/>
    <mergeCell ref="AF10:AG11"/>
    <mergeCell ref="AH10:AI11"/>
    <mergeCell ref="AJ10:AK11"/>
    <mergeCell ref="N10:O11"/>
    <mergeCell ref="P10:Q11"/>
    <mergeCell ref="R10:S11"/>
    <mergeCell ref="T10:U11"/>
    <mergeCell ref="V10:W11"/>
    <mergeCell ref="X10:Y11"/>
    <mergeCell ref="AL10:AM11"/>
    <mergeCell ref="AN10:AS14"/>
    <mergeCell ref="AT10:BQ14"/>
    <mergeCell ref="J1:BG3"/>
    <mergeCell ref="B4:G6"/>
    <mergeCell ref="H4:M7"/>
    <mergeCell ref="N4:AM7"/>
    <mergeCell ref="AN4:AS9"/>
    <mergeCell ref="AT4:BQ5"/>
    <mergeCell ref="AT6:BN9"/>
    <mergeCell ref="BO6:BQ9"/>
    <mergeCell ref="B7:G11"/>
    <mergeCell ref="H8:M11"/>
    <mergeCell ref="N8:AM8"/>
    <mergeCell ref="N9:O9"/>
    <mergeCell ref="P9:Q9"/>
    <mergeCell ref="R9:S9"/>
    <mergeCell ref="T9:U9"/>
    <mergeCell ref="V9:W9"/>
    <mergeCell ref="X9:Y9"/>
    <mergeCell ref="Z9:AA9"/>
    <mergeCell ref="AB9:AC9"/>
    <mergeCell ref="AD9:AE9"/>
    <mergeCell ref="AF9:AG9"/>
    <mergeCell ref="AH9:AI9"/>
  </mergeCells>
  <phoneticPr fontId="17"/>
  <pageMargins left="0.31496062992125984" right="0.35433070866141736" top="0.39370078740157483" bottom="0.31496062992125984" header="0.35433070866141736" footer="0.27559055118110237"/>
  <pageSetup paperSize="9" scale="74" fitToWidth="0" fitToHeight="0"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print="0" autoLine="0" autoPict="0">
                <anchor moveWithCells="1">
                  <from>
                    <xdr:col>31</xdr:col>
                    <xdr:colOff>25400</xdr:colOff>
                    <xdr:row>22</xdr:row>
                    <xdr:rowOff>0</xdr:rowOff>
                  </from>
                  <to>
                    <xdr:col>34</xdr:col>
                    <xdr:colOff>19050</xdr:colOff>
                    <xdr:row>25</xdr:row>
                    <xdr:rowOff>19050</xdr:rowOff>
                  </to>
                </anchor>
              </controlPr>
            </control>
          </mc:Choice>
        </mc:AlternateContent>
        <mc:AlternateContent xmlns:mc="http://schemas.openxmlformats.org/markup-compatibility/2006">
          <mc:Choice Requires="x14">
            <control shapeId="9218" r:id="rId5" name="Drop Down 2">
              <controlPr defaultSize="0" print="0" autoLine="0" autoPict="0">
                <anchor moveWithCells="1">
                  <from>
                    <xdr:col>31</xdr:col>
                    <xdr:colOff>25400</xdr:colOff>
                    <xdr:row>24</xdr:row>
                    <xdr:rowOff>101600</xdr:rowOff>
                  </from>
                  <to>
                    <xdr:col>34</xdr:col>
                    <xdr:colOff>19050</xdr:colOff>
                    <xdr:row>28</xdr:row>
                    <xdr:rowOff>6350</xdr:rowOff>
                  </to>
                </anchor>
              </controlPr>
            </control>
          </mc:Choice>
        </mc:AlternateContent>
        <mc:AlternateContent xmlns:mc="http://schemas.openxmlformats.org/markup-compatibility/2006">
          <mc:Choice Requires="x14">
            <control shapeId="9219" r:id="rId6" name="Drop Down 3">
              <controlPr defaultSize="0" print="0" autoLine="0" autoPict="0">
                <anchor moveWithCells="1">
                  <from>
                    <xdr:col>31</xdr:col>
                    <xdr:colOff>25400</xdr:colOff>
                    <xdr:row>28</xdr:row>
                    <xdr:rowOff>6350</xdr:rowOff>
                  </from>
                  <to>
                    <xdr:col>34</xdr:col>
                    <xdr:colOff>19050</xdr:colOff>
                    <xdr:row>31</xdr:row>
                    <xdr:rowOff>19050</xdr:rowOff>
                  </to>
                </anchor>
              </controlPr>
            </control>
          </mc:Choice>
        </mc:AlternateContent>
        <mc:AlternateContent xmlns:mc="http://schemas.openxmlformats.org/markup-compatibility/2006">
          <mc:Choice Requires="x14">
            <control shapeId="9220" r:id="rId7" name="Drop Down 4">
              <controlPr defaultSize="0" print="0" autoLine="0" autoPict="0">
                <anchor moveWithCells="1">
                  <from>
                    <xdr:col>31</xdr:col>
                    <xdr:colOff>25400</xdr:colOff>
                    <xdr:row>30</xdr:row>
                    <xdr:rowOff>107950</xdr:rowOff>
                  </from>
                  <to>
                    <xdr:col>34</xdr:col>
                    <xdr:colOff>19050</xdr:colOff>
                    <xdr:row>34</xdr:row>
                    <xdr:rowOff>6350</xdr:rowOff>
                  </to>
                </anchor>
              </controlPr>
            </control>
          </mc:Choice>
        </mc:AlternateContent>
        <mc:AlternateContent xmlns:mc="http://schemas.openxmlformats.org/markup-compatibility/2006">
          <mc:Choice Requires="x14">
            <control shapeId="9221" r:id="rId8" name="Drop Down 5">
              <controlPr defaultSize="0" print="0" autoLine="0" autoPict="0">
                <anchor moveWithCells="1">
                  <from>
                    <xdr:col>31</xdr:col>
                    <xdr:colOff>25400</xdr:colOff>
                    <xdr:row>54</xdr:row>
                    <xdr:rowOff>95250</xdr:rowOff>
                  </from>
                  <to>
                    <xdr:col>34</xdr:col>
                    <xdr:colOff>19050</xdr:colOff>
                    <xdr:row>58</xdr:row>
                    <xdr:rowOff>0</xdr:rowOff>
                  </to>
                </anchor>
              </controlPr>
            </control>
          </mc:Choice>
        </mc:AlternateContent>
        <mc:AlternateContent xmlns:mc="http://schemas.openxmlformats.org/markup-compatibility/2006">
          <mc:Choice Requires="x14">
            <control shapeId="9222" r:id="rId9" name="Drop Down 6">
              <controlPr defaultSize="0" print="0" autoLine="0" autoPict="0">
                <anchor moveWithCells="1">
                  <from>
                    <xdr:col>31</xdr:col>
                    <xdr:colOff>25400</xdr:colOff>
                    <xdr:row>57</xdr:row>
                    <xdr:rowOff>95250</xdr:rowOff>
                  </from>
                  <to>
                    <xdr:col>34</xdr:col>
                    <xdr:colOff>19050</xdr:colOff>
                    <xdr:row>60</xdr:row>
                    <xdr:rowOff>101600</xdr:rowOff>
                  </to>
                </anchor>
              </controlPr>
            </control>
          </mc:Choice>
        </mc:AlternateContent>
        <mc:AlternateContent xmlns:mc="http://schemas.openxmlformats.org/markup-compatibility/2006">
          <mc:Choice Requires="x14">
            <control shapeId="9223" r:id="rId10" name="Drop Down 7">
              <controlPr defaultSize="0" print="0" autoLine="0" autoPict="0">
                <anchor moveWithCells="1">
                  <from>
                    <xdr:col>31</xdr:col>
                    <xdr:colOff>25400</xdr:colOff>
                    <xdr:row>60</xdr:row>
                    <xdr:rowOff>107950</xdr:rowOff>
                  </from>
                  <to>
                    <xdr:col>34</xdr:col>
                    <xdr:colOff>19050</xdr:colOff>
                    <xdr:row>64</xdr:row>
                    <xdr:rowOff>6350</xdr:rowOff>
                  </to>
                </anchor>
              </controlPr>
            </control>
          </mc:Choice>
        </mc:AlternateContent>
        <mc:AlternateContent xmlns:mc="http://schemas.openxmlformats.org/markup-compatibility/2006">
          <mc:Choice Requires="x14">
            <control shapeId="9224" r:id="rId11" name="Drop Down 8">
              <controlPr defaultSize="0" print="0" autoLine="0" autoPict="0">
                <anchor moveWithCells="1">
                  <from>
                    <xdr:col>66</xdr:col>
                    <xdr:colOff>38100</xdr:colOff>
                    <xdr:row>21</xdr:row>
                    <xdr:rowOff>25400</xdr:rowOff>
                  </from>
                  <to>
                    <xdr:col>69</xdr:col>
                    <xdr:colOff>25400</xdr:colOff>
                    <xdr:row>27</xdr:row>
                    <xdr:rowOff>57150</xdr:rowOff>
                  </to>
                </anchor>
              </controlPr>
            </control>
          </mc:Choice>
        </mc:AlternateContent>
        <mc:AlternateContent xmlns:mc="http://schemas.openxmlformats.org/markup-compatibility/2006">
          <mc:Choice Requires="x14">
            <control shapeId="9225" r:id="rId12" name="Drop Down 9">
              <controlPr defaultSize="0" print="0" autoLine="0" autoPict="0">
                <anchor moveWithCells="1">
                  <from>
                    <xdr:col>66</xdr:col>
                    <xdr:colOff>38100</xdr:colOff>
                    <xdr:row>27</xdr:row>
                    <xdr:rowOff>12700</xdr:rowOff>
                  </from>
                  <to>
                    <xdr:col>69</xdr:col>
                    <xdr:colOff>25400</xdr:colOff>
                    <xdr:row>33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1"/>
  <sheetViews>
    <sheetView workbookViewId="0"/>
  </sheetViews>
  <sheetFormatPr defaultRowHeight="14"/>
  <cols>
    <col min="1" max="1" width="2.83203125" style="5" customWidth="1"/>
    <col min="2" max="20" width="10.25" style="5" customWidth="1"/>
    <col min="21" max="21" width="3.5" style="5" customWidth="1"/>
    <col min="22" max="22" width="3.25" style="5" customWidth="1"/>
    <col min="23" max="24" width="10.58203125" style="5" customWidth="1"/>
  </cols>
  <sheetData>
    <row r="1" spans="1:21" ht="18.25" customHeight="1">
      <c r="B1" s="1803" t="s">
        <v>705</v>
      </c>
      <c r="C1" s="1803"/>
      <c r="D1" s="1803"/>
      <c r="E1" s="1803"/>
      <c r="F1" s="1803"/>
      <c r="G1" s="1803"/>
      <c r="H1" s="1803"/>
      <c r="I1" s="1803"/>
      <c r="J1" s="1803"/>
      <c r="K1" s="1803"/>
      <c r="L1" s="1803"/>
      <c r="M1" s="1803"/>
      <c r="N1" s="1803"/>
      <c r="O1" s="1803"/>
      <c r="P1" s="1803"/>
      <c r="Q1" s="1803"/>
      <c r="R1" s="1803"/>
      <c r="S1" s="1803"/>
      <c r="T1" s="1803"/>
      <c r="U1" s="6"/>
    </row>
    <row r="2" spans="1:21" ht="18.25" customHeight="1" thickBot="1">
      <c r="B2" s="1804" t="s">
        <v>706</v>
      </c>
      <c r="C2" s="1804"/>
      <c r="D2" s="1804"/>
      <c r="E2" s="1804"/>
      <c r="F2" s="1804"/>
      <c r="G2" s="1804"/>
      <c r="H2" s="1804"/>
      <c r="I2" s="1804"/>
      <c r="J2" s="1804"/>
      <c r="K2" s="1804"/>
      <c r="L2" s="1804"/>
      <c r="M2" s="1804"/>
      <c r="N2" s="1804"/>
      <c r="O2" s="1804"/>
      <c r="P2" s="1804"/>
      <c r="Q2" s="1804"/>
      <c r="R2" s="1804"/>
      <c r="S2" s="1804"/>
      <c r="T2" s="1804"/>
      <c r="U2" s="6"/>
    </row>
    <row r="3" spans="1:21" ht="18.25" customHeight="1" thickBot="1">
      <c r="A3" s="7"/>
      <c r="B3" s="8" t="s">
        <v>167</v>
      </c>
      <c r="C3" s="1805" t="s">
        <v>168</v>
      </c>
      <c r="D3" s="1805"/>
      <c r="E3" s="1805"/>
      <c r="F3" s="1805"/>
      <c r="G3" s="1805"/>
      <c r="H3" s="1805"/>
      <c r="I3" s="1805"/>
      <c r="J3" s="1805"/>
      <c r="K3" s="1805"/>
      <c r="L3" s="1805"/>
      <c r="M3" s="1805"/>
      <c r="N3" s="1805"/>
      <c r="O3" s="1805"/>
      <c r="P3" s="1805"/>
      <c r="Q3" s="1805"/>
      <c r="R3" s="1805"/>
      <c r="S3" s="1806" t="s">
        <v>169</v>
      </c>
      <c r="T3" s="1806"/>
      <c r="U3" s="6"/>
    </row>
    <row r="4" spans="1:21" ht="18.25" customHeight="1" thickBot="1">
      <c r="A4" s="7"/>
      <c r="B4" s="9" t="s">
        <v>170</v>
      </c>
      <c r="C4" s="1807" t="s">
        <v>171</v>
      </c>
      <c r="D4" s="1807"/>
      <c r="E4" s="1807"/>
      <c r="F4" s="1807"/>
      <c r="G4" s="1807"/>
      <c r="H4" s="1807"/>
      <c r="I4" s="1807"/>
      <c r="J4" s="1807"/>
      <c r="K4" s="1807"/>
      <c r="L4" s="1807"/>
      <c r="M4" s="1807"/>
      <c r="N4" s="1807"/>
      <c r="O4" s="1807"/>
      <c r="P4" s="1807"/>
      <c r="Q4" s="1807"/>
      <c r="R4" s="1807"/>
      <c r="S4" s="1806"/>
      <c r="T4" s="1806"/>
      <c r="U4" s="6"/>
    </row>
    <row r="5" spans="1:21" ht="18.25" customHeight="1">
      <c r="A5" s="7"/>
      <c r="B5" s="9" t="s">
        <v>172</v>
      </c>
      <c r="C5" s="1808" t="s">
        <v>173</v>
      </c>
      <c r="D5" s="1808"/>
      <c r="E5" s="1808" t="s">
        <v>174</v>
      </c>
      <c r="F5" s="1808"/>
      <c r="G5" s="1808" t="s">
        <v>175</v>
      </c>
      <c r="H5" s="1808"/>
      <c r="I5" s="1808" t="s">
        <v>176</v>
      </c>
      <c r="J5" s="1808"/>
      <c r="K5" s="1808" t="s">
        <v>177</v>
      </c>
      <c r="L5" s="1808"/>
      <c r="M5" s="1808" t="s">
        <v>178</v>
      </c>
      <c r="N5" s="1808"/>
      <c r="O5" s="1808" t="s">
        <v>179</v>
      </c>
      <c r="P5" s="1808"/>
      <c r="Q5" s="1808" t="s">
        <v>180</v>
      </c>
      <c r="R5" s="1808"/>
      <c r="S5" s="1806"/>
      <c r="T5" s="1806"/>
      <c r="U5" s="6"/>
    </row>
    <row r="6" spans="1:21" ht="18.25" customHeight="1">
      <c r="A6" s="7"/>
      <c r="B6" s="1810" t="s">
        <v>181</v>
      </c>
      <c r="C6" s="1808" t="s">
        <v>182</v>
      </c>
      <c r="D6" s="1808"/>
      <c r="E6" s="1808"/>
      <c r="F6" s="1808"/>
      <c r="G6" s="1808"/>
      <c r="H6" s="1808"/>
      <c r="I6" s="1808"/>
      <c r="J6" s="1808"/>
      <c r="K6" s="1808"/>
      <c r="L6" s="1808"/>
      <c r="M6" s="1808"/>
      <c r="N6" s="1808"/>
      <c r="O6" s="1808"/>
      <c r="P6" s="1808"/>
      <c r="Q6" s="1808"/>
      <c r="R6" s="1808"/>
      <c r="S6" s="1811" t="s">
        <v>183</v>
      </c>
      <c r="T6" s="1811"/>
      <c r="U6" s="6"/>
    </row>
    <row r="7" spans="1:21" ht="18.25" customHeight="1">
      <c r="A7" s="7"/>
      <c r="B7" s="1810"/>
      <c r="C7" s="1808"/>
      <c r="D7" s="1808"/>
      <c r="E7" s="1808"/>
      <c r="F7" s="1808"/>
      <c r="G7" s="1808"/>
      <c r="H7" s="1808"/>
      <c r="I7" s="1808"/>
      <c r="J7" s="1808"/>
      <c r="K7" s="1808"/>
      <c r="L7" s="1808"/>
      <c r="M7" s="1808"/>
      <c r="N7" s="1808"/>
      <c r="O7" s="1808"/>
      <c r="P7" s="1808"/>
      <c r="Q7" s="1808"/>
      <c r="R7" s="1808"/>
      <c r="S7" s="1812" t="s">
        <v>184</v>
      </c>
      <c r="T7" s="1812"/>
      <c r="U7" s="6"/>
    </row>
    <row r="8" spans="1:21" ht="18.25" customHeight="1">
      <c r="A8" s="7"/>
      <c r="B8" s="11" t="s">
        <v>185</v>
      </c>
      <c r="C8" s="10" t="s">
        <v>186</v>
      </c>
      <c r="D8" s="10" t="s">
        <v>187</v>
      </c>
      <c r="E8" s="10" t="s">
        <v>186</v>
      </c>
      <c r="F8" s="10" t="s">
        <v>187</v>
      </c>
      <c r="G8" s="10" t="s">
        <v>186</v>
      </c>
      <c r="H8" s="10" t="s">
        <v>187</v>
      </c>
      <c r="I8" s="10" t="s">
        <v>186</v>
      </c>
      <c r="J8" s="10" t="s">
        <v>187</v>
      </c>
      <c r="K8" s="10" t="s">
        <v>186</v>
      </c>
      <c r="L8" s="10" t="s">
        <v>187</v>
      </c>
      <c r="M8" s="10" t="s">
        <v>186</v>
      </c>
      <c r="N8" s="10" t="s">
        <v>187</v>
      </c>
      <c r="O8" s="10" t="s">
        <v>186</v>
      </c>
      <c r="P8" s="10" t="s">
        <v>187</v>
      </c>
      <c r="Q8" s="10" t="s">
        <v>186</v>
      </c>
      <c r="R8" s="10" t="s">
        <v>187</v>
      </c>
      <c r="S8" s="10" t="s">
        <v>186</v>
      </c>
      <c r="T8" s="12" t="s">
        <v>188</v>
      </c>
      <c r="U8" s="6"/>
    </row>
    <row r="9" spans="1:21" ht="18.25" customHeight="1">
      <c r="A9" s="7"/>
      <c r="B9" s="13" t="s">
        <v>189</v>
      </c>
      <c r="C9" s="14" t="s">
        <v>190</v>
      </c>
      <c r="D9" s="14" t="s">
        <v>190</v>
      </c>
      <c r="E9" s="14" t="s">
        <v>190</v>
      </c>
      <c r="F9" s="14" t="s">
        <v>190</v>
      </c>
      <c r="G9" s="14" t="s">
        <v>190</v>
      </c>
      <c r="H9" s="14" t="s">
        <v>190</v>
      </c>
      <c r="I9" s="14" t="s">
        <v>190</v>
      </c>
      <c r="J9" s="14" t="s">
        <v>190</v>
      </c>
      <c r="K9" s="14" t="s">
        <v>190</v>
      </c>
      <c r="L9" s="14" t="s">
        <v>190</v>
      </c>
      <c r="M9" s="14" t="s">
        <v>190</v>
      </c>
      <c r="N9" s="14" t="s">
        <v>190</v>
      </c>
      <c r="O9" s="14" t="s">
        <v>190</v>
      </c>
      <c r="P9" s="14" t="s">
        <v>190</v>
      </c>
      <c r="Q9" s="14" t="s">
        <v>190</v>
      </c>
      <c r="R9" s="14" t="s">
        <v>190</v>
      </c>
      <c r="S9" s="14" t="s">
        <v>190</v>
      </c>
      <c r="T9" s="15" t="s">
        <v>190</v>
      </c>
      <c r="U9" s="6"/>
    </row>
    <row r="10" spans="1:21" ht="18.25" customHeight="1">
      <c r="A10" s="16"/>
      <c r="B10" s="17">
        <v>0</v>
      </c>
      <c r="C10" s="18">
        <v>0</v>
      </c>
      <c r="D10" s="19">
        <v>0</v>
      </c>
      <c r="E10" s="18">
        <v>0</v>
      </c>
      <c r="F10" s="19">
        <v>0</v>
      </c>
      <c r="G10" s="18">
        <v>0</v>
      </c>
      <c r="H10" s="19">
        <v>0</v>
      </c>
      <c r="I10" s="18">
        <v>0</v>
      </c>
      <c r="J10" s="19">
        <v>0</v>
      </c>
      <c r="K10" s="18">
        <v>0</v>
      </c>
      <c r="L10" s="19">
        <v>0</v>
      </c>
      <c r="M10" s="18">
        <v>0</v>
      </c>
      <c r="N10" s="19">
        <v>0</v>
      </c>
      <c r="O10" s="18">
        <v>0</v>
      </c>
      <c r="P10" s="19">
        <v>0</v>
      </c>
      <c r="Q10" s="18">
        <v>0</v>
      </c>
      <c r="R10" s="19">
        <v>0</v>
      </c>
      <c r="S10" s="20"/>
      <c r="T10" s="21"/>
      <c r="U10" s="6"/>
    </row>
    <row r="11" spans="1:21" ht="18.25" customHeight="1">
      <c r="A11" s="16"/>
      <c r="B11" s="17">
        <v>2.0419999999999998</v>
      </c>
      <c r="C11" s="18">
        <v>68</v>
      </c>
      <c r="D11" s="19">
        <v>2.0419999999999998</v>
      </c>
      <c r="E11" s="18">
        <v>94</v>
      </c>
      <c r="F11" s="19">
        <v>2.0419999999999998</v>
      </c>
      <c r="G11" s="18">
        <v>133</v>
      </c>
      <c r="H11" s="19">
        <v>2.0419999999999998</v>
      </c>
      <c r="I11" s="18">
        <v>171</v>
      </c>
      <c r="J11" s="19">
        <v>2.0419999999999998</v>
      </c>
      <c r="K11" s="18">
        <v>210</v>
      </c>
      <c r="L11" s="19">
        <v>2.0419999999999998</v>
      </c>
      <c r="M11" s="18">
        <v>243</v>
      </c>
      <c r="N11" s="19">
        <v>2.0419999999999998</v>
      </c>
      <c r="O11" s="18">
        <v>275</v>
      </c>
      <c r="P11" s="19">
        <v>2.0419999999999998</v>
      </c>
      <c r="Q11" s="18">
        <v>308</v>
      </c>
      <c r="R11" s="19">
        <v>2.0419999999999998</v>
      </c>
      <c r="S11" s="20"/>
      <c r="T11" s="21"/>
      <c r="U11" s="6"/>
    </row>
    <row r="12" spans="1:21" ht="18.25" customHeight="1">
      <c r="A12" s="16"/>
      <c r="B12" s="22">
        <v>4.0839999999999996</v>
      </c>
      <c r="C12" s="18">
        <v>79</v>
      </c>
      <c r="D12" s="23">
        <v>4.0839999999999996</v>
      </c>
      <c r="E12" s="18">
        <v>243</v>
      </c>
      <c r="F12" s="23">
        <v>4.0839999999999996</v>
      </c>
      <c r="G12" s="18">
        <v>269</v>
      </c>
      <c r="H12" s="23">
        <v>4.0839999999999996</v>
      </c>
      <c r="I12" s="18">
        <v>295</v>
      </c>
      <c r="J12" s="23">
        <v>4.0839999999999996</v>
      </c>
      <c r="K12" s="18">
        <v>300</v>
      </c>
      <c r="L12" s="23">
        <v>4.0839999999999996</v>
      </c>
      <c r="M12" s="18">
        <v>300</v>
      </c>
      <c r="N12" s="23">
        <v>4.0839999999999996</v>
      </c>
      <c r="O12" s="18">
        <v>333</v>
      </c>
      <c r="P12" s="23">
        <v>4.0839999999999996</v>
      </c>
      <c r="Q12" s="18">
        <v>372</v>
      </c>
      <c r="R12" s="23">
        <v>4.0839999999999996</v>
      </c>
      <c r="S12" s="20"/>
      <c r="T12" s="21"/>
      <c r="U12" s="6"/>
    </row>
    <row r="13" spans="1:21" ht="18.25" customHeight="1">
      <c r="A13" s="16"/>
      <c r="B13" s="24">
        <v>6.1260000000000003</v>
      </c>
      <c r="C13" s="25">
        <v>252</v>
      </c>
      <c r="D13" s="26">
        <v>6.1260000000000003</v>
      </c>
      <c r="E13" s="25">
        <v>282</v>
      </c>
      <c r="F13" s="26">
        <v>6.1260000000000003</v>
      </c>
      <c r="G13" s="25">
        <v>312</v>
      </c>
      <c r="H13" s="26">
        <v>6.1260000000000003</v>
      </c>
      <c r="I13" s="25">
        <v>345</v>
      </c>
      <c r="J13" s="26">
        <v>6.1260000000000003</v>
      </c>
      <c r="K13" s="25">
        <v>378</v>
      </c>
      <c r="L13" s="26">
        <v>6.1260000000000003</v>
      </c>
      <c r="M13" s="25">
        <v>406</v>
      </c>
      <c r="N13" s="26">
        <v>6.1260000000000003</v>
      </c>
      <c r="O13" s="25">
        <v>431</v>
      </c>
      <c r="P13" s="26">
        <v>6.1260000000000003</v>
      </c>
      <c r="Q13" s="25">
        <v>456</v>
      </c>
      <c r="R13" s="26">
        <v>6.1260000000000003</v>
      </c>
      <c r="S13" s="27"/>
      <c r="T13" s="28"/>
      <c r="U13" s="6"/>
    </row>
    <row r="14" spans="1:21" ht="18.25" customHeight="1">
      <c r="A14" s="16"/>
      <c r="B14" s="22">
        <v>8.1679999999999993</v>
      </c>
      <c r="C14" s="18">
        <v>300</v>
      </c>
      <c r="D14" s="23">
        <v>8.1679999999999993</v>
      </c>
      <c r="E14" s="18">
        <v>338</v>
      </c>
      <c r="F14" s="23">
        <v>8.1679999999999993</v>
      </c>
      <c r="G14" s="18">
        <v>369</v>
      </c>
      <c r="H14" s="23">
        <v>8.1679999999999993</v>
      </c>
      <c r="I14" s="18">
        <v>398</v>
      </c>
      <c r="J14" s="23">
        <v>8.1679999999999993</v>
      </c>
      <c r="K14" s="18">
        <v>424</v>
      </c>
      <c r="L14" s="23">
        <v>8.1679999999999993</v>
      </c>
      <c r="M14" s="18">
        <v>450</v>
      </c>
      <c r="N14" s="23">
        <v>8.1679999999999993</v>
      </c>
      <c r="O14" s="18">
        <v>476</v>
      </c>
      <c r="P14" s="23">
        <v>8.1679999999999993</v>
      </c>
      <c r="Q14" s="18">
        <v>502</v>
      </c>
      <c r="R14" s="23">
        <v>8.1679999999999993</v>
      </c>
      <c r="S14" s="20"/>
      <c r="T14" s="21"/>
      <c r="U14" s="6"/>
    </row>
    <row r="15" spans="1:21" ht="18.25" customHeight="1">
      <c r="A15" s="16"/>
      <c r="B15" s="22">
        <v>10.210000000000001</v>
      </c>
      <c r="C15" s="18">
        <v>334</v>
      </c>
      <c r="D15" s="23">
        <v>10.210000000000001</v>
      </c>
      <c r="E15" s="18">
        <v>365</v>
      </c>
      <c r="F15" s="23">
        <v>10.210000000000001</v>
      </c>
      <c r="G15" s="18">
        <v>393</v>
      </c>
      <c r="H15" s="23">
        <v>10.210000000000001</v>
      </c>
      <c r="I15" s="18">
        <v>417</v>
      </c>
      <c r="J15" s="23">
        <v>10.210000000000001</v>
      </c>
      <c r="K15" s="18">
        <v>444</v>
      </c>
      <c r="L15" s="23">
        <v>10.210000000000001</v>
      </c>
      <c r="M15" s="18">
        <v>472</v>
      </c>
      <c r="N15" s="23">
        <v>10.210000000000001</v>
      </c>
      <c r="O15" s="18">
        <v>499</v>
      </c>
      <c r="P15" s="23">
        <v>10.210000000000001</v>
      </c>
      <c r="Q15" s="18">
        <v>523</v>
      </c>
      <c r="R15" s="23">
        <v>10.210000000000001</v>
      </c>
      <c r="S15" s="1813" t="s">
        <v>332</v>
      </c>
      <c r="T15" s="1813"/>
      <c r="U15" s="6"/>
    </row>
    <row r="16" spans="1:21" ht="18.25" customHeight="1">
      <c r="A16" s="16"/>
      <c r="B16" s="29">
        <v>12.252000000000001</v>
      </c>
      <c r="C16" s="25">
        <v>363</v>
      </c>
      <c r="D16" s="30">
        <v>12.252000000000001</v>
      </c>
      <c r="E16" s="25">
        <v>394</v>
      </c>
      <c r="F16" s="30">
        <v>12.252000000000001</v>
      </c>
      <c r="G16" s="25">
        <v>420</v>
      </c>
      <c r="H16" s="30">
        <v>12.252000000000001</v>
      </c>
      <c r="I16" s="25">
        <v>445</v>
      </c>
      <c r="J16" s="30">
        <v>12.252000000000001</v>
      </c>
      <c r="K16" s="25">
        <v>470</v>
      </c>
      <c r="L16" s="30">
        <v>12.252000000000001</v>
      </c>
      <c r="M16" s="25">
        <v>496</v>
      </c>
      <c r="N16" s="30">
        <v>12.252000000000001</v>
      </c>
      <c r="O16" s="25">
        <v>521</v>
      </c>
      <c r="P16" s="30">
        <v>12.252000000000001</v>
      </c>
      <c r="Q16" s="25">
        <v>545</v>
      </c>
      <c r="R16" s="30">
        <v>12.252000000000001</v>
      </c>
      <c r="S16" s="27"/>
      <c r="T16" s="31"/>
      <c r="U16" s="6"/>
    </row>
    <row r="17" spans="1:21" ht="18.25" customHeight="1">
      <c r="A17" s="16"/>
      <c r="B17" s="32">
        <v>14.294</v>
      </c>
      <c r="C17" s="18">
        <v>395</v>
      </c>
      <c r="D17" s="33">
        <v>14.294</v>
      </c>
      <c r="E17" s="18">
        <v>422</v>
      </c>
      <c r="F17" s="33">
        <v>14.294</v>
      </c>
      <c r="G17" s="18">
        <v>450</v>
      </c>
      <c r="H17" s="33">
        <v>14.294</v>
      </c>
      <c r="I17" s="18">
        <v>477</v>
      </c>
      <c r="J17" s="33">
        <v>14.294</v>
      </c>
      <c r="K17" s="18">
        <v>503</v>
      </c>
      <c r="L17" s="33">
        <v>14.294</v>
      </c>
      <c r="M17" s="18">
        <v>525</v>
      </c>
      <c r="N17" s="33">
        <v>14.294</v>
      </c>
      <c r="O17" s="18">
        <v>547</v>
      </c>
      <c r="P17" s="33">
        <v>14.294</v>
      </c>
      <c r="Q17" s="18">
        <v>571</v>
      </c>
      <c r="R17" s="33">
        <v>14.294</v>
      </c>
      <c r="S17" s="20"/>
      <c r="T17" s="34"/>
      <c r="U17" s="6"/>
    </row>
    <row r="18" spans="1:21" ht="18.25" customHeight="1">
      <c r="A18" s="16"/>
      <c r="B18" s="32">
        <v>16.335999999999999</v>
      </c>
      <c r="C18" s="18">
        <v>426</v>
      </c>
      <c r="D18" s="33">
        <v>16.335999999999999</v>
      </c>
      <c r="E18" s="18">
        <v>455</v>
      </c>
      <c r="F18" s="33">
        <v>16.335999999999999</v>
      </c>
      <c r="G18" s="18">
        <v>484</v>
      </c>
      <c r="H18" s="33">
        <v>16.335999999999999</v>
      </c>
      <c r="I18" s="18">
        <v>510</v>
      </c>
      <c r="J18" s="33">
        <v>16.335999999999999</v>
      </c>
      <c r="K18" s="18">
        <v>534</v>
      </c>
      <c r="L18" s="33">
        <v>16.335999999999999</v>
      </c>
      <c r="M18" s="18">
        <v>557</v>
      </c>
      <c r="N18" s="33">
        <v>16.335999999999999</v>
      </c>
      <c r="O18" s="18">
        <v>582</v>
      </c>
      <c r="P18" s="33">
        <v>16.335999999999999</v>
      </c>
      <c r="Q18" s="18">
        <v>607</v>
      </c>
      <c r="R18" s="33">
        <v>16.335999999999999</v>
      </c>
      <c r="S18" s="20"/>
      <c r="T18" s="34"/>
      <c r="U18" s="6"/>
    </row>
    <row r="19" spans="1:21" ht="18.25" customHeight="1">
      <c r="A19" s="16"/>
      <c r="B19" s="29">
        <v>18.378</v>
      </c>
      <c r="C19" s="25">
        <v>520</v>
      </c>
      <c r="D19" s="30">
        <v>18.378</v>
      </c>
      <c r="E19" s="25">
        <v>520</v>
      </c>
      <c r="F19" s="30">
        <v>18.378</v>
      </c>
      <c r="G19" s="25">
        <v>520</v>
      </c>
      <c r="H19" s="30">
        <v>18.378</v>
      </c>
      <c r="I19" s="25">
        <v>544</v>
      </c>
      <c r="J19" s="30">
        <v>18.378</v>
      </c>
      <c r="K19" s="25">
        <v>570</v>
      </c>
      <c r="L19" s="30">
        <v>18.378</v>
      </c>
      <c r="M19" s="25">
        <v>597</v>
      </c>
      <c r="N19" s="30">
        <v>18.378</v>
      </c>
      <c r="O19" s="25">
        <v>623</v>
      </c>
      <c r="P19" s="30">
        <v>18.378</v>
      </c>
      <c r="Q19" s="25">
        <v>650</v>
      </c>
      <c r="R19" s="30">
        <v>18.378</v>
      </c>
      <c r="S19" s="27"/>
      <c r="T19" s="31"/>
      <c r="U19" s="6"/>
    </row>
    <row r="20" spans="1:21" ht="18.25" customHeight="1">
      <c r="A20" s="16"/>
      <c r="B20" s="35">
        <v>20.420000000000002</v>
      </c>
      <c r="C20" s="36">
        <v>601</v>
      </c>
      <c r="D20" s="37">
        <v>20.420000000000002</v>
      </c>
      <c r="E20" s="36">
        <v>617</v>
      </c>
      <c r="F20" s="37">
        <v>20.420000000000002</v>
      </c>
      <c r="G20" s="36">
        <v>632</v>
      </c>
      <c r="H20" s="37">
        <v>20.420000000000002</v>
      </c>
      <c r="I20" s="36">
        <v>647</v>
      </c>
      <c r="J20" s="37">
        <v>20.420000000000002</v>
      </c>
      <c r="K20" s="36">
        <v>662</v>
      </c>
      <c r="L20" s="37">
        <v>20.420000000000002</v>
      </c>
      <c r="M20" s="36">
        <v>677</v>
      </c>
      <c r="N20" s="37">
        <v>20.420000000000002</v>
      </c>
      <c r="O20" s="36">
        <v>693</v>
      </c>
      <c r="P20" s="37">
        <v>20.420000000000002</v>
      </c>
      <c r="Q20" s="36">
        <v>708</v>
      </c>
      <c r="R20" s="37">
        <v>20.420000000000002</v>
      </c>
      <c r="S20" s="38">
        <v>222</v>
      </c>
      <c r="T20" s="39">
        <v>293</v>
      </c>
      <c r="U20" s="6"/>
    </row>
    <row r="21" spans="1:21" ht="18.25" customHeight="1">
      <c r="A21" s="16"/>
      <c r="B21" s="35">
        <v>22.462</v>
      </c>
      <c r="C21" s="36">
        <v>678</v>
      </c>
      <c r="D21" s="37">
        <v>22.462</v>
      </c>
      <c r="E21" s="36">
        <v>699</v>
      </c>
      <c r="F21" s="37">
        <v>22.462</v>
      </c>
      <c r="G21" s="36">
        <v>721</v>
      </c>
      <c r="H21" s="37">
        <v>22.462</v>
      </c>
      <c r="I21" s="36">
        <v>745</v>
      </c>
      <c r="J21" s="37">
        <v>22.462</v>
      </c>
      <c r="K21" s="36">
        <v>768</v>
      </c>
      <c r="L21" s="37">
        <v>22.462</v>
      </c>
      <c r="M21" s="36">
        <v>792</v>
      </c>
      <c r="N21" s="37">
        <v>22.462</v>
      </c>
      <c r="O21" s="36">
        <v>815</v>
      </c>
      <c r="P21" s="37">
        <v>22.462</v>
      </c>
      <c r="Q21" s="36">
        <v>838</v>
      </c>
      <c r="R21" s="37">
        <v>22.462</v>
      </c>
      <c r="S21" s="38"/>
      <c r="T21" s="39"/>
      <c r="U21" s="6"/>
    </row>
    <row r="22" spans="1:21" ht="18.25" customHeight="1">
      <c r="A22" s="16"/>
      <c r="B22" s="29">
        <v>24.504000000000001</v>
      </c>
      <c r="C22" s="25">
        <v>708</v>
      </c>
      <c r="D22" s="30">
        <v>24.504000000000001</v>
      </c>
      <c r="E22" s="25">
        <v>733</v>
      </c>
      <c r="F22" s="30">
        <v>24.504000000000001</v>
      </c>
      <c r="G22" s="25">
        <v>757</v>
      </c>
      <c r="H22" s="30">
        <v>24.504000000000001</v>
      </c>
      <c r="I22" s="25">
        <v>782</v>
      </c>
      <c r="J22" s="30">
        <v>24.504000000000001</v>
      </c>
      <c r="K22" s="25">
        <v>806</v>
      </c>
      <c r="L22" s="30">
        <v>24.504000000000001</v>
      </c>
      <c r="M22" s="25">
        <v>831</v>
      </c>
      <c r="N22" s="30">
        <v>24.504000000000001</v>
      </c>
      <c r="O22" s="25">
        <v>856</v>
      </c>
      <c r="P22" s="30">
        <v>24.504000000000001</v>
      </c>
      <c r="Q22" s="25">
        <v>880</v>
      </c>
      <c r="R22" s="30">
        <v>24.504000000000001</v>
      </c>
      <c r="S22" s="27"/>
      <c r="T22" s="31"/>
      <c r="U22" s="6"/>
    </row>
    <row r="23" spans="1:21" ht="18.25" customHeight="1">
      <c r="A23" s="16"/>
      <c r="B23" s="35">
        <v>26.545999999999999</v>
      </c>
      <c r="C23" s="36">
        <v>745</v>
      </c>
      <c r="D23" s="37">
        <v>26.545999999999999</v>
      </c>
      <c r="E23" s="36">
        <v>771</v>
      </c>
      <c r="F23" s="37">
        <v>26.545999999999999</v>
      </c>
      <c r="G23" s="36">
        <v>797</v>
      </c>
      <c r="H23" s="37">
        <v>26.545999999999999</v>
      </c>
      <c r="I23" s="36">
        <v>823</v>
      </c>
      <c r="J23" s="37">
        <v>26.545999999999999</v>
      </c>
      <c r="K23" s="36">
        <v>849</v>
      </c>
      <c r="L23" s="37">
        <v>26.545999999999999</v>
      </c>
      <c r="M23" s="36">
        <v>875</v>
      </c>
      <c r="N23" s="37">
        <v>26.545999999999999</v>
      </c>
      <c r="O23" s="36">
        <v>900</v>
      </c>
      <c r="P23" s="37">
        <v>26.545999999999999</v>
      </c>
      <c r="Q23" s="36">
        <v>926</v>
      </c>
      <c r="R23" s="37">
        <v>26.545999999999999</v>
      </c>
      <c r="S23" s="38"/>
      <c r="T23" s="39"/>
      <c r="U23" s="6"/>
    </row>
    <row r="24" spans="1:21" ht="18.25" customHeight="1">
      <c r="A24" s="16"/>
      <c r="B24" s="35">
        <v>28.588000000000001</v>
      </c>
      <c r="C24" s="36">
        <v>788</v>
      </c>
      <c r="D24" s="37">
        <v>28.588000000000001</v>
      </c>
      <c r="E24" s="36">
        <v>814</v>
      </c>
      <c r="F24" s="37">
        <v>28.588000000000001</v>
      </c>
      <c r="G24" s="36">
        <v>841</v>
      </c>
      <c r="H24" s="37">
        <v>28.588000000000001</v>
      </c>
      <c r="I24" s="36">
        <v>868</v>
      </c>
      <c r="J24" s="37">
        <v>28.588000000000001</v>
      </c>
      <c r="K24" s="36">
        <v>896</v>
      </c>
      <c r="L24" s="37">
        <v>28.588000000000001</v>
      </c>
      <c r="M24" s="36">
        <v>923</v>
      </c>
      <c r="N24" s="37">
        <v>28.588000000000001</v>
      </c>
      <c r="O24" s="36">
        <v>950</v>
      </c>
      <c r="P24" s="37">
        <v>28.588000000000001</v>
      </c>
      <c r="Q24" s="36">
        <v>978</v>
      </c>
      <c r="R24" s="37">
        <v>28.588000000000001</v>
      </c>
      <c r="S24" s="38"/>
      <c r="T24" s="39"/>
      <c r="U24" s="6"/>
    </row>
    <row r="25" spans="1:21" ht="18.25" customHeight="1">
      <c r="A25" s="16"/>
      <c r="B25" s="29">
        <v>30.63</v>
      </c>
      <c r="C25" s="25">
        <v>846</v>
      </c>
      <c r="D25" s="30">
        <v>30.63</v>
      </c>
      <c r="E25" s="25">
        <v>874</v>
      </c>
      <c r="F25" s="30">
        <v>30.63</v>
      </c>
      <c r="G25" s="25">
        <v>902</v>
      </c>
      <c r="H25" s="30">
        <v>30.63</v>
      </c>
      <c r="I25" s="25">
        <v>931</v>
      </c>
      <c r="J25" s="30">
        <v>30.63</v>
      </c>
      <c r="K25" s="25">
        <v>959</v>
      </c>
      <c r="L25" s="30">
        <v>30.63</v>
      </c>
      <c r="M25" s="25">
        <v>987</v>
      </c>
      <c r="N25" s="30">
        <v>30.63</v>
      </c>
      <c r="O25" s="25">
        <v>1015</v>
      </c>
      <c r="P25" s="30">
        <v>30.63</v>
      </c>
      <c r="Q25" s="25">
        <v>1043</v>
      </c>
      <c r="R25" s="30">
        <v>30.63</v>
      </c>
      <c r="S25" s="27">
        <v>293</v>
      </c>
      <c r="T25" s="31">
        <v>524</v>
      </c>
      <c r="U25" s="6"/>
    </row>
    <row r="26" spans="1:21" ht="18.25" customHeight="1">
      <c r="A26" s="16"/>
      <c r="B26" s="35">
        <v>32.671999999999997</v>
      </c>
      <c r="C26" s="36">
        <v>914</v>
      </c>
      <c r="D26" s="37">
        <v>32.671999999999997</v>
      </c>
      <c r="E26" s="36">
        <v>944</v>
      </c>
      <c r="F26" s="37">
        <v>32.671999999999997</v>
      </c>
      <c r="G26" s="36">
        <v>975</v>
      </c>
      <c r="H26" s="37">
        <v>32.671999999999997</v>
      </c>
      <c r="I26" s="36">
        <v>1005</v>
      </c>
      <c r="J26" s="37">
        <v>32.671999999999997</v>
      </c>
      <c r="K26" s="36">
        <v>1036</v>
      </c>
      <c r="L26" s="37">
        <v>32.671999999999997</v>
      </c>
      <c r="M26" s="36">
        <v>1066</v>
      </c>
      <c r="N26" s="37">
        <v>32.671999999999997</v>
      </c>
      <c r="O26" s="36">
        <v>1096</v>
      </c>
      <c r="P26" s="37">
        <v>32.671999999999997</v>
      </c>
      <c r="Q26" s="36">
        <v>1127</v>
      </c>
      <c r="R26" s="37">
        <v>32.671999999999997</v>
      </c>
      <c r="S26" s="38" t="s">
        <v>185</v>
      </c>
      <c r="T26" s="39" t="s">
        <v>185</v>
      </c>
      <c r="U26" s="6"/>
    </row>
    <row r="27" spans="1:21" ht="18.25" customHeight="1">
      <c r="A27" s="16"/>
      <c r="B27" s="35">
        <v>35.734999999999999</v>
      </c>
      <c r="C27" s="36">
        <v>1312</v>
      </c>
      <c r="D27" s="37">
        <v>35.734999999999999</v>
      </c>
      <c r="E27" s="36">
        <v>1336</v>
      </c>
      <c r="F27" s="37">
        <v>35.734999999999999</v>
      </c>
      <c r="G27" s="36">
        <v>1360</v>
      </c>
      <c r="H27" s="37">
        <v>35.734999999999999</v>
      </c>
      <c r="I27" s="36">
        <v>1385</v>
      </c>
      <c r="J27" s="37">
        <v>35.734999999999999</v>
      </c>
      <c r="K27" s="36">
        <v>1409</v>
      </c>
      <c r="L27" s="37">
        <v>35.734999999999999</v>
      </c>
      <c r="M27" s="36">
        <v>1434</v>
      </c>
      <c r="N27" s="37">
        <v>35.734999999999999</v>
      </c>
      <c r="O27" s="36">
        <v>1458</v>
      </c>
      <c r="P27" s="37">
        <v>35.734999999999999</v>
      </c>
      <c r="Q27" s="36">
        <v>1482</v>
      </c>
      <c r="R27" s="37">
        <v>35.734999999999999</v>
      </c>
      <c r="S27" s="40"/>
      <c r="T27" s="41"/>
      <c r="U27" s="6"/>
    </row>
    <row r="28" spans="1:21" ht="18.25" customHeight="1">
      <c r="A28" s="16"/>
      <c r="B28" s="32">
        <v>38.798000000000002</v>
      </c>
      <c r="C28" s="36">
        <v>1521</v>
      </c>
      <c r="D28" s="33">
        <v>38.798000000000002</v>
      </c>
      <c r="E28" s="42">
        <v>1526</v>
      </c>
      <c r="F28" s="33">
        <v>38.798000000000002</v>
      </c>
      <c r="G28" s="42">
        <v>1526</v>
      </c>
      <c r="H28" s="33">
        <v>38.798000000000002</v>
      </c>
      <c r="I28" s="42">
        <v>1538</v>
      </c>
      <c r="J28" s="33">
        <v>38.798000000000002</v>
      </c>
      <c r="K28" s="42">
        <v>1555</v>
      </c>
      <c r="L28" s="33">
        <v>38.798000000000002</v>
      </c>
      <c r="M28" s="42">
        <v>1555</v>
      </c>
      <c r="N28" s="33">
        <v>38.798000000000002</v>
      </c>
      <c r="O28" s="42">
        <v>1555</v>
      </c>
      <c r="P28" s="33">
        <v>38.798000000000002</v>
      </c>
      <c r="Q28" s="42">
        <v>1583</v>
      </c>
      <c r="R28" s="33">
        <v>38.798000000000002</v>
      </c>
      <c r="S28" s="38">
        <v>524</v>
      </c>
      <c r="T28" s="39">
        <v>1118</v>
      </c>
      <c r="U28" s="6"/>
    </row>
    <row r="29" spans="1:21" ht="18.25" customHeight="1">
      <c r="A29" s="16"/>
      <c r="B29" s="22">
        <v>41.860999999999997</v>
      </c>
      <c r="C29" s="36">
        <v>2621</v>
      </c>
      <c r="D29" s="33">
        <v>41.860999999999997</v>
      </c>
      <c r="E29" s="42">
        <v>2645</v>
      </c>
      <c r="F29" s="33">
        <v>41.860999999999997</v>
      </c>
      <c r="G29" s="42">
        <v>2669</v>
      </c>
      <c r="H29" s="33">
        <v>41.860999999999997</v>
      </c>
      <c r="I29" s="42">
        <v>2693</v>
      </c>
      <c r="J29" s="33">
        <v>41.860999999999997</v>
      </c>
      <c r="K29" s="42">
        <v>2716</v>
      </c>
      <c r="L29" s="33">
        <v>41.860999999999997</v>
      </c>
      <c r="M29" s="42">
        <v>2740</v>
      </c>
      <c r="N29" s="33">
        <v>41.860999999999997</v>
      </c>
      <c r="O29" s="42">
        <v>2764</v>
      </c>
      <c r="P29" s="33">
        <v>41.860999999999997</v>
      </c>
      <c r="Q29" s="42">
        <v>2788</v>
      </c>
      <c r="R29" s="33">
        <v>41.860999999999997</v>
      </c>
      <c r="S29" s="1814"/>
      <c r="T29" s="1814"/>
      <c r="U29" s="6"/>
    </row>
    <row r="30" spans="1:21" ht="18.25" customHeight="1">
      <c r="A30" s="16"/>
      <c r="B30" s="22">
        <v>45.945</v>
      </c>
      <c r="C30" s="25">
        <v>3495</v>
      </c>
      <c r="D30" s="30">
        <v>45.945</v>
      </c>
      <c r="E30" s="25">
        <v>3527</v>
      </c>
      <c r="F30" s="30">
        <v>45.945</v>
      </c>
      <c r="G30" s="25">
        <v>3559</v>
      </c>
      <c r="H30" s="30">
        <v>45.945</v>
      </c>
      <c r="I30" s="25">
        <v>3590</v>
      </c>
      <c r="J30" s="30">
        <v>45.945</v>
      </c>
      <c r="K30" s="25">
        <v>3622</v>
      </c>
      <c r="L30" s="30">
        <v>45.945</v>
      </c>
      <c r="M30" s="25">
        <v>3654</v>
      </c>
      <c r="N30" s="30">
        <v>45.945</v>
      </c>
      <c r="O30" s="25">
        <v>3685</v>
      </c>
      <c r="P30" s="30">
        <v>45.945</v>
      </c>
      <c r="Q30" s="25">
        <v>3717</v>
      </c>
      <c r="R30" s="30">
        <v>45.945</v>
      </c>
      <c r="S30" s="1813" t="s">
        <v>333</v>
      </c>
      <c r="T30" s="1813"/>
      <c r="U30" s="6"/>
    </row>
    <row r="31" spans="1:21" ht="18.25" customHeight="1" thickBot="1">
      <c r="A31" s="16"/>
      <c r="B31" s="43"/>
      <c r="C31" s="44"/>
      <c r="D31" s="45"/>
      <c r="E31" s="46"/>
      <c r="F31" s="47"/>
      <c r="G31" s="46"/>
      <c r="H31" s="47"/>
      <c r="I31" s="46"/>
      <c r="J31" s="47"/>
      <c r="K31" s="46"/>
      <c r="L31" s="47"/>
      <c r="M31" s="46"/>
      <c r="N31" s="47"/>
      <c r="O31" s="46"/>
      <c r="P31" s="47"/>
      <c r="Q31" s="46"/>
      <c r="R31" s="47"/>
      <c r="S31" s="46"/>
      <c r="T31" s="48"/>
      <c r="U31" s="6"/>
    </row>
    <row r="32" spans="1:21" ht="18.25" customHeight="1">
      <c r="B32" s="1815" t="s">
        <v>280</v>
      </c>
      <c r="C32" s="1815"/>
      <c r="D32" s="1815"/>
      <c r="E32" s="1815"/>
      <c r="F32" s="1815"/>
      <c r="G32" s="1815"/>
      <c r="H32" s="1815"/>
      <c r="I32" s="1815"/>
      <c r="J32" s="1815"/>
      <c r="K32" s="1815"/>
      <c r="L32" s="1815"/>
      <c r="M32" s="1815"/>
      <c r="N32" s="1815"/>
      <c r="O32" s="1815"/>
      <c r="P32" s="1815"/>
      <c r="Q32" s="1815"/>
      <c r="R32" s="1815"/>
      <c r="S32" s="1815"/>
      <c r="T32" s="1815"/>
      <c r="U32" s="6"/>
    </row>
    <row r="33" spans="2:21" ht="18.25" customHeight="1">
      <c r="B33" s="1809" t="s">
        <v>281</v>
      </c>
      <c r="C33" s="1809"/>
      <c r="D33" s="1809"/>
      <c r="E33" s="1809"/>
      <c r="F33" s="1809"/>
      <c r="G33" s="1809"/>
      <c r="H33" s="1809"/>
      <c r="I33" s="1809"/>
      <c r="J33" s="1809"/>
      <c r="K33" s="1809"/>
      <c r="L33" s="1809"/>
      <c r="M33" s="1809"/>
      <c r="N33" s="1809"/>
      <c r="O33" s="1809"/>
      <c r="P33" s="1809"/>
      <c r="Q33" s="1809"/>
      <c r="R33" s="1809"/>
      <c r="S33" s="1809"/>
      <c r="T33" s="1809"/>
      <c r="U33" s="6"/>
    </row>
    <row r="34" spans="2:21" ht="18.25" customHeight="1">
      <c r="B34" s="1809" t="s">
        <v>282</v>
      </c>
      <c r="C34" s="1809"/>
      <c r="D34" s="1809"/>
      <c r="E34" s="1809"/>
      <c r="F34" s="1809"/>
      <c r="G34" s="1809"/>
      <c r="H34" s="1809"/>
      <c r="I34" s="1809"/>
      <c r="J34" s="1809"/>
      <c r="K34" s="1809"/>
      <c r="L34" s="1809"/>
      <c r="M34" s="1809"/>
      <c r="N34" s="1809"/>
      <c r="O34" s="1809"/>
      <c r="P34" s="1809"/>
      <c r="Q34" s="1809"/>
      <c r="R34" s="1809"/>
      <c r="S34" s="1809"/>
      <c r="T34" s="1809"/>
      <c r="U34" s="6"/>
    </row>
    <row r="35" spans="2:21" ht="18.25" customHeight="1">
      <c r="B35" s="1809" t="s">
        <v>283</v>
      </c>
      <c r="C35" s="1809"/>
      <c r="D35" s="1809"/>
      <c r="E35" s="1809"/>
      <c r="F35" s="1809"/>
      <c r="G35" s="1809"/>
      <c r="H35" s="1809"/>
      <c r="I35" s="1809"/>
      <c r="J35" s="1809"/>
      <c r="K35" s="1809"/>
      <c r="L35" s="1809"/>
      <c r="M35" s="1809"/>
      <c r="N35" s="1809"/>
      <c r="O35" s="1809"/>
      <c r="P35" s="1809"/>
      <c r="Q35" s="1809"/>
      <c r="R35" s="1809"/>
      <c r="S35" s="1809"/>
      <c r="T35" s="1809"/>
      <c r="U35" s="6"/>
    </row>
    <row r="36" spans="2:21" ht="18.25" customHeight="1">
      <c r="B36" s="1809" t="s">
        <v>284</v>
      </c>
      <c r="C36" s="1809"/>
      <c r="D36" s="1809"/>
      <c r="E36" s="1809"/>
      <c r="F36" s="1809"/>
      <c r="G36" s="1809"/>
      <c r="H36" s="1809"/>
      <c r="I36" s="1809"/>
      <c r="J36" s="1809"/>
      <c r="K36" s="1809"/>
      <c r="L36" s="1809"/>
      <c r="M36" s="1809"/>
      <c r="N36" s="1809"/>
      <c r="O36" s="1809"/>
      <c r="P36" s="1809"/>
      <c r="Q36" s="1809"/>
      <c r="R36" s="1809"/>
      <c r="S36" s="1809"/>
      <c r="T36" s="1809"/>
      <c r="U36" s="1809"/>
    </row>
    <row r="37" spans="2:21" ht="18.25" customHeight="1">
      <c r="B37" s="1809" t="s">
        <v>286</v>
      </c>
      <c r="C37" s="1809"/>
      <c r="D37" s="1809"/>
      <c r="E37" s="1809"/>
      <c r="F37" s="1809"/>
      <c r="G37" s="1809"/>
      <c r="H37" s="1809"/>
      <c r="I37" s="1809"/>
      <c r="J37" s="1809"/>
      <c r="K37" s="1809"/>
      <c r="L37" s="1809"/>
      <c r="M37" s="1809"/>
      <c r="N37" s="1809"/>
      <c r="O37" s="1809"/>
      <c r="P37" s="1809"/>
      <c r="Q37" s="1809"/>
      <c r="R37" s="1809"/>
      <c r="S37" s="1809"/>
      <c r="T37" s="1809"/>
      <c r="U37" s="6"/>
    </row>
    <row r="38" spans="2:21" ht="18.25" customHeight="1">
      <c r="B38" s="1809" t="s">
        <v>287</v>
      </c>
      <c r="C38" s="1809"/>
      <c r="D38" s="1809"/>
      <c r="E38" s="1809"/>
      <c r="F38" s="1809"/>
      <c r="G38" s="1809"/>
      <c r="H38" s="1809"/>
      <c r="I38" s="1809"/>
      <c r="J38" s="1809"/>
      <c r="K38" s="1809"/>
      <c r="L38" s="1809"/>
      <c r="M38" s="1809"/>
      <c r="N38" s="1809"/>
      <c r="O38" s="1809"/>
      <c r="P38" s="1809"/>
      <c r="Q38" s="1809"/>
      <c r="R38" s="1809"/>
      <c r="S38" s="1809"/>
      <c r="T38" s="1809"/>
      <c r="U38" s="6"/>
    </row>
    <row r="39" spans="2:21" ht="18.25" customHeight="1">
      <c r="B39" s="1809" t="s">
        <v>285</v>
      </c>
      <c r="C39" s="1809"/>
      <c r="D39" s="1809"/>
      <c r="E39" s="1809"/>
      <c r="F39" s="1809"/>
      <c r="G39" s="1809"/>
      <c r="H39" s="1809"/>
      <c r="I39" s="1809"/>
      <c r="J39" s="1809"/>
      <c r="K39" s="1809"/>
      <c r="L39" s="1809"/>
      <c r="M39" s="1809"/>
      <c r="N39" s="1809"/>
      <c r="O39" s="1809"/>
      <c r="P39" s="1809"/>
      <c r="Q39" s="1809"/>
      <c r="R39" s="1809"/>
      <c r="S39" s="1809"/>
      <c r="T39" s="1809"/>
      <c r="U39" s="6"/>
    </row>
    <row r="40" spans="2:21" ht="18.25" customHeight="1">
      <c r="B40" s="1809" t="s">
        <v>291</v>
      </c>
      <c r="C40" s="1809"/>
      <c r="D40" s="1809"/>
      <c r="E40" s="1809"/>
      <c r="F40" s="1809"/>
      <c r="G40" s="1809"/>
      <c r="H40" s="1809"/>
      <c r="I40" s="1809"/>
      <c r="J40" s="1809"/>
      <c r="K40" s="1809"/>
      <c r="L40" s="1809"/>
      <c r="M40" s="1809"/>
      <c r="N40" s="1809"/>
      <c r="O40" s="1809"/>
      <c r="P40" s="1809"/>
      <c r="Q40" s="1809"/>
      <c r="R40" s="1809"/>
      <c r="S40" s="1809"/>
      <c r="T40" s="1809"/>
      <c r="U40" s="6"/>
    </row>
    <row r="41" spans="2:21" ht="18.25" customHeight="1">
      <c r="B41" s="1809" t="s">
        <v>288</v>
      </c>
      <c r="C41" s="1809"/>
      <c r="D41" s="1809"/>
      <c r="E41" s="1809"/>
      <c r="F41" s="1809"/>
      <c r="G41" s="1809"/>
      <c r="H41" s="1809"/>
      <c r="I41" s="1809"/>
      <c r="J41" s="1809"/>
      <c r="K41" s="1809"/>
      <c r="L41" s="1809"/>
      <c r="M41" s="1809"/>
      <c r="N41" s="1809"/>
      <c r="O41" s="1809"/>
      <c r="P41" s="1809"/>
      <c r="Q41" s="1809"/>
      <c r="R41" s="1809"/>
      <c r="S41" s="1809"/>
      <c r="T41" s="1809"/>
      <c r="U41" s="6"/>
    </row>
    <row r="42" spans="2:21" ht="18.25" customHeight="1">
      <c r="B42" s="1809" t="s">
        <v>289</v>
      </c>
      <c r="C42" s="1809"/>
      <c r="D42" s="1809"/>
      <c r="E42" s="1809"/>
      <c r="F42" s="1809"/>
      <c r="G42" s="1809"/>
      <c r="H42" s="1809"/>
      <c r="I42" s="1809"/>
      <c r="J42" s="1809"/>
      <c r="K42" s="1809"/>
      <c r="L42" s="1809"/>
      <c r="M42" s="1809"/>
      <c r="N42" s="1809"/>
      <c r="O42" s="1809"/>
      <c r="P42" s="1809"/>
      <c r="Q42" s="1809"/>
      <c r="R42" s="1809"/>
      <c r="S42" s="1809"/>
      <c r="T42" s="1809"/>
      <c r="U42" s="6"/>
    </row>
    <row r="43" spans="2:21" ht="18.25" customHeight="1">
      <c r="B43" s="1809" t="s">
        <v>290</v>
      </c>
      <c r="C43" s="1809"/>
      <c r="D43" s="1809"/>
      <c r="E43" s="1809"/>
      <c r="F43" s="1809"/>
      <c r="G43" s="1809"/>
      <c r="H43" s="1809"/>
      <c r="I43" s="1809"/>
      <c r="J43" s="1809"/>
      <c r="K43" s="1809"/>
      <c r="L43" s="1809"/>
      <c r="M43" s="1809"/>
      <c r="N43" s="1809"/>
      <c r="O43" s="1809"/>
      <c r="P43" s="1809"/>
      <c r="Q43" s="1809"/>
      <c r="R43" s="1809"/>
      <c r="S43" s="1809"/>
      <c r="T43" s="1809"/>
      <c r="U43" s="6"/>
    </row>
    <row r="44" spans="2:21" ht="18.25" customHeight="1">
      <c r="B44" s="1809" t="s">
        <v>292</v>
      </c>
      <c r="C44" s="1809"/>
      <c r="D44" s="1809"/>
      <c r="E44" s="1809"/>
      <c r="F44" s="1809"/>
      <c r="G44" s="1809"/>
      <c r="H44" s="1809"/>
      <c r="I44" s="1809"/>
      <c r="J44" s="1809"/>
      <c r="K44" s="1809"/>
      <c r="L44" s="1809"/>
      <c r="M44" s="1809"/>
      <c r="N44" s="1809"/>
      <c r="O44" s="1809"/>
      <c r="P44" s="1809"/>
      <c r="Q44" s="1809"/>
      <c r="R44" s="1809"/>
      <c r="S44" s="1809"/>
      <c r="T44" s="1809"/>
      <c r="U44" s="6"/>
    </row>
    <row r="45" spans="2:21" ht="18.25" customHeight="1">
      <c r="B45" s="1809" t="s">
        <v>293</v>
      </c>
      <c r="C45" s="1809"/>
      <c r="D45" s="1809"/>
      <c r="E45" s="1809"/>
      <c r="F45" s="1809"/>
      <c r="G45" s="1809"/>
      <c r="H45" s="1809"/>
      <c r="I45" s="1809"/>
      <c r="J45" s="1809"/>
      <c r="K45" s="1809"/>
      <c r="L45" s="1809"/>
      <c r="M45" s="1809"/>
      <c r="N45" s="1809"/>
      <c r="O45" s="1809"/>
      <c r="P45" s="1809"/>
      <c r="Q45" s="1809"/>
      <c r="R45" s="1809"/>
      <c r="S45" s="1809"/>
      <c r="T45" s="1809"/>
      <c r="U45" s="6"/>
    </row>
    <row r="46" spans="2:21" ht="18.25" customHeight="1">
      <c r="B46" s="1809" t="s">
        <v>294</v>
      </c>
      <c r="C46" s="1809"/>
      <c r="D46" s="1809"/>
      <c r="E46" s="1809"/>
      <c r="F46" s="1809"/>
      <c r="G46" s="1809"/>
      <c r="H46" s="1809"/>
      <c r="I46" s="1809"/>
      <c r="J46" s="1809"/>
      <c r="K46" s="1809"/>
      <c r="L46" s="1809"/>
      <c r="M46" s="1809"/>
      <c r="N46" s="1809"/>
      <c r="O46" s="1809"/>
      <c r="P46" s="1809"/>
      <c r="Q46" s="1809"/>
      <c r="R46" s="1809"/>
      <c r="S46" s="1809"/>
      <c r="T46" s="1809"/>
      <c r="U46" s="6"/>
    </row>
    <row r="47" spans="2:21" ht="18.25" customHeight="1">
      <c r="B47" s="1809" t="s">
        <v>295</v>
      </c>
      <c r="C47" s="1809"/>
      <c r="D47" s="1809"/>
      <c r="E47" s="1809"/>
      <c r="F47" s="1809"/>
      <c r="G47" s="1809"/>
      <c r="H47" s="1809"/>
      <c r="I47" s="1809"/>
      <c r="J47" s="1809"/>
      <c r="K47" s="1809"/>
      <c r="L47" s="1809"/>
      <c r="M47" s="1809"/>
      <c r="N47" s="1809"/>
      <c r="O47" s="1809"/>
      <c r="P47" s="1809"/>
      <c r="Q47" s="1809"/>
      <c r="R47" s="1809"/>
      <c r="S47" s="1809"/>
      <c r="T47" s="1809"/>
    </row>
    <row r="48" spans="2:21" ht="18.25" customHeight="1">
      <c r="B48" s="1809" t="s">
        <v>334</v>
      </c>
      <c r="C48" s="1809"/>
      <c r="D48" s="1809"/>
      <c r="E48" s="1809"/>
      <c r="F48" s="1809"/>
      <c r="G48" s="1809"/>
      <c r="H48" s="1809"/>
      <c r="I48" s="1809"/>
      <c r="J48" s="1809"/>
      <c r="K48" s="1809"/>
      <c r="L48" s="1809"/>
      <c r="M48" s="1809"/>
      <c r="N48" s="1809"/>
      <c r="O48" s="1809"/>
      <c r="P48" s="1809"/>
      <c r="Q48" s="1809"/>
      <c r="R48" s="1809"/>
      <c r="S48" s="1809"/>
      <c r="T48" s="1809"/>
    </row>
    <row r="49" spans="2:20" ht="18.25" customHeight="1">
      <c r="B49" s="1809" t="s">
        <v>296</v>
      </c>
      <c r="C49" s="1809"/>
      <c r="D49" s="1809"/>
      <c r="E49" s="1809"/>
      <c r="F49" s="1809"/>
      <c r="G49" s="1809"/>
      <c r="H49" s="1809"/>
      <c r="I49" s="1809"/>
      <c r="J49" s="1809"/>
      <c r="K49" s="1809"/>
      <c r="L49" s="1809"/>
      <c r="M49" s="1809"/>
      <c r="N49" s="1809"/>
      <c r="O49" s="1809"/>
      <c r="P49" s="1809"/>
      <c r="Q49" s="1809"/>
      <c r="R49" s="1809"/>
      <c r="S49" s="1809"/>
      <c r="T49" s="1809"/>
    </row>
    <row r="50" spans="2:20" ht="18.25" customHeight="1">
      <c r="B50" s="1809" t="s">
        <v>297</v>
      </c>
      <c r="C50" s="1809"/>
      <c r="D50" s="1809"/>
      <c r="E50" s="1809"/>
      <c r="F50" s="1809"/>
      <c r="G50" s="1809"/>
      <c r="H50" s="1809"/>
      <c r="I50" s="1809"/>
      <c r="J50" s="1809"/>
      <c r="K50" s="1809"/>
      <c r="L50" s="1809"/>
      <c r="M50" s="1809"/>
      <c r="N50" s="1809"/>
      <c r="O50" s="1809"/>
      <c r="P50" s="1809"/>
      <c r="Q50" s="1809"/>
      <c r="R50" s="1809"/>
      <c r="S50" s="1809"/>
      <c r="T50" s="1809"/>
    </row>
    <row r="51" spans="2:20" ht="18.25" customHeight="1">
      <c r="B51" s="1809"/>
      <c r="C51" s="1809"/>
      <c r="D51" s="1809"/>
      <c r="E51" s="1809"/>
      <c r="F51" s="1809"/>
      <c r="G51" s="1809"/>
      <c r="H51" s="1809"/>
      <c r="I51" s="1809"/>
      <c r="J51" s="1809"/>
      <c r="K51" s="1809"/>
      <c r="L51" s="1809"/>
      <c r="M51" s="1809"/>
      <c r="N51" s="1809"/>
      <c r="O51" s="1809"/>
      <c r="P51" s="1809"/>
      <c r="Q51" s="1809"/>
      <c r="R51" s="1809"/>
      <c r="S51" s="1809"/>
      <c r="T51" s="1809"/>
    </row>
  </sheetData>
  <mergeCells count="40">
    <mergeCell ref="B47:T47"/>
    <mergeCell ref="B48:T48"/>
    <mergeCell ref="B49:T49"/>
    <mergeCell ref="B50:T50"/>
    <mergeCell ref="B51:T51"/>
    <mergeCell ref="B46:T46"/>
    <mergeCell ref="B35:T35"/>
    <mergeCell ref="B36:U36"/>
    <mergeCell ref="B37:T37"/>
    <mergeCell ref="B38:T38"/>
    <mergeCell ref="B39:T39"/>
    <mergeCell ref="B40:T40"/>
    <mergeCell ref="B41:T41"/>
    <mergeCell ref="B42:T42"/>
    <mergeCell ref="B43:T43"/>
    <mergeCell ref="B44:T44"/>
    <mergeCell ref="B45:T45"/>
    <mergeCell ref="B34:T34"/>
    <mergeCell ref="M5:N5"/>
    <mergeCell ref="O5:P5"/>
    <mergeCell ref="Q5:R5"/>
    <mergeCell ref="B6:B7"/>
    <mergeCell ref="C6:R7"/>
    <mergeCell ref="S6:T6"/>
    <mergeCell ref="S7:T7"/>
    <mergeCell ref="S15:T15"/>
    <mergeCell ref="S29:T29"/>
    <mergeCell ref="S30:T30"/>
    <mergeCell ref="B32:T32"/>
    <mergeCell ref="B33:T33"/>
    <mergeCell ref="B1:T1"/>
    <mergeCell ref="B2:T2"/>
    <mergeCell ref="C3:R3"/>
    <mergeCell ref="S3:T5"/>
    <mergeCell ref="C4:R4"/>
    <mergeCell ref="C5:D5"/>
    <mergeCell ref="E5:F5"/>
    <mergeCell ref="G5:H5"/>
    <mergeCell ref="I5:J5"/>
    <mergeCell ref="K5:L5"/>
  </mergeCells>
  <phoneticPr fontId="17"/>
  <pageMargins left="0.37440944881889759" right="0.5" top="0.70905511811023614" bottom="0.68897637795275579" header="0.31535433070866137" footer="0.29527559055118108"/>
  <pageSetup paperSize="0" scale="52" fitToWidth="0" fitToHeight="0" pageOrder="overThenDown" orientation="landscape" useFirstPageNumber="1"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源泉徴収票</vt:lpstr>
      <vt:lpstr>給与所得者の扶養控除等（異動）申告書</vt:lpstr>
      <vt:lpstr>所得税源泉徴収簿</vt:lpstr>
      <vt:lpstr>給料・手当等の支給金額の内訳</vt:lpstr>
      <vt:lpstr>基礎控除申告書兼配偶者控除等申告書兼所得金額調整控除申告書</vt:lpstr>
      <vt:lpstr>保険料控除申告書</vt:lpstr>
      <vt:lpstr>賞与の税額表</vt:lpstr>
      <vt:lpstr>基礎控除申告書兼配偶者控除等申告書兼所得金額調整控除申告書!Print_Area</vt:lpstr>
      <vt:lpstr>'給与所得者の扶養控除等（異動）申告書'!Print_Area</vt:lpstr>
      <vt:lpstr>給料・手当等の支給金額の内訳!Print_Area</vt:lpstr>
      <vt:lpstr>源泉徴収票!Print_Area</vt:lpstr>
      <vt:lpstr>所得税源泉徴収簿!Print_Area</vt:lpstr>
      <vt:lpstr>保険料控除申告書!Print_Area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令和４年分所得税源泉徴収票（数式付き）</dc:title>
  <dc:subject>法定調書関係（税金）税金</dc:subject>
  <dc:creator/>
  <cp:keywords/>
  <dc:description>【2023/01/06】
・支払者情報の参照を追加。
・基礎控除申告書兼配偶者控除等申告書兼所得金額調整控除申告書の年号の修正
【2022/02/26】
・給与所得者の扶養控除等（異動）申告書の押印廃止。
・給与所得者の扶養控除等（異動）申告書の「あなたの氏名・住所・郵便番号・生年月日」を「源泉徴収簿」から参照。
【2022/02/07】
・源泉徴収票シートに表示している対象年を提出年に修正。
【2021/10/14】
押印が不要になりました
【2021/10/03】
リリース</dc:description>
  <cp:lastModifiedBy/>
  <cp:revision>1</cp:revision>
  <dcterms:created xsi:type="dcterms:W3CDTF">2020-09-27T04:53:22Z</dcterms:created>
  <dcterms:modified xsi:type="dcterms:W3CDTF">2023-01-07T04:15:43Z</dcterms:modified>
</cp:coreProperties>
</file>