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3.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codeName="ThisWorkbook"/>
  <xr:revisionPtr revIDLastSave="0" documentId="8_{E768F0F8-208B-40CC-A719-412376ADF83E}" xr6:coauthVersionLast="47" xr6:coauthVersionMax="47" xr10:uidLastSave="{00000000-0000-0000-0000-000000000000}"/>
  <bookViews>
    <workbookView xWindow="-110" yWindow="-110" windowWidth="19420" windowHeight="10300" tabRatio="844" xr2:uid="{00000000-000D-0000-FFFF-FFFF00000000}"/>
  </bookViews>
  <sheets>
    <sheet name="源泉徴収票" sheetId="5" r:id="rId1"/>
    <sheet name="給与所得者の扶養控除等（異動）申告書" sheetId="14" r:id="rId2"/>
    <sheet name="所得税源泉徴収簿" sheetId="15" r:id="rId3"/>
    <sheet name="給料・手当等の支給金額の内訳" sheetId="13" r:id="rId4"/>
    <sheet name="基礎控除申告書兼配偶者控除等申告書兼所得金額調整控除申告書" sheetId="12" r:id="rId5"/>
    <sheet name="保険料控除申告書" sheetId="11" r:id="rId6"/>
    <sheet name="賞与の税額表" sheetId="4" r:id="rId7"/>
  </sheets>
  <definedNames>
    <definedName name="_xlnm.Print_Area" localSheetId="4">基礎控除申告書兼配偶者控除等申告書兼所得金額調整控除申告書!$A$1:$CP$89</definedName>
    <definedName name="_xlnm.Print_Area" localSheetId="1">'給与所得者の扶養控除等（異動）申告書'!$A$1:$BS$109</definedName>
    <definedName name="_xlnm.Print_Area" localSheetId="3">給料・手当等の支給金額の内訳!$A$1:$BD$56</definedName>
    <definedName name="_xlnm.Print_Area" localSheetId="0">源泉徴収票!$A$1:$FA$233</definedName>
    <definedName name="_xlnm.Print_Area" localSheetId="2">所得税源泉徴収簿!$A$1:$BO$111</definedName>
    <definedName name="_xlnm.Print_Area" localSheetId="5">保険料控除申告書!$A$1:$CC$86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E26" i="5" l="1"/>
  <c r="BJ26" i="5"/>
  <c r="BO26" i="5"/>
  <c r="AR26" i="5"/>
  <c r="AG26" i="5"/>
  <c r="AJ26" i="5"/>
  <c r="Y26" i="5"/>
  <c r="R103" i="5"/>
  <c r="V103" i="5"/>
  <c r="AH103" i="5"/>
  <c r="BP63" i="5"/>
  <c r="I12" i="5"/>
  <c r="BU103" i="5"/>
  <c r="BR103" i="5"/>
  <c r="BO103" i="5"/>
  <c r="BP59" i="5"/>
  <c r="BC59" i="5"/>
  <c r="AP59" i="5"/>
  <c r="BF32" i="5"/>
  <c r="AN32" i="5"/>
  <c r="V32" i="5"/>
  <c r="AU13" i="5"/>
  <c r="BB11" i="5"/>
  <c r="AZ9" i="5"/>
  <c r="I10" i="5"/>
  <c r="I8" i="5"/>
  <c r="Z118" i="15" l="1"/>
  <c r="V118" i="15"/>
  <c r="Z117" i="15"/>
  <c r="V117" i="15"/>
  <c r="Z116" i="15"/>
  <c r="V116" i="15"/>
  <c r="Z115" i="15"/>
  <c r="V115" i="15"/>
  <c r="AA107" i="15"/>
  <c r="M107" i="15"/>
  <c r="H107" i="15"/>
  <c r="P103" i="15"/>
  <c r="P99" i="15"/>
  <c r="P95" i="15"/>
  <c r="W92" i="15"/>
  <c r="P91" i="15"/>
  <c r="P107" i="15" s="1"/>
  <c r="AA86" i="15"/>
  <c r="M86" i="15"/>
  <c r="AU51" i="15" s="1"/>
  <c r="AU72" i="15" s="1"/>
  <c r="AT19" i="5" s="1"/>
  <c r="H86" i="15"/>
  <c r="AU33" i="15" s="1"/>
  <c r="AU39" i="15" s="1"/>
  <c r="P19" i="5" s="1"/>
  <c r="BX83" i="15"/>
  <c r="BY83" i="15" s="1"/>
  <c r="BZ83" i="15" s="1"/>
  <c r="BV83" i="15"/>
  <c r="BU83" i="15"/>
  <c r="BT83" i="15"/>
  <c r="P83" i="15"/>
  <c r="P80" i="15"/>
  <c r="BU77" i="15"/>
  <c r="P77" i="15"/>
  <c r="BX77" i="15" s="1"/>
  <c r="BY77" i="15" s="1"/>
  <c r="BZ77" i="15" s="1"/>
  <c r="BU74" i="15"/>
  <c r="P74" i="15"/>
  <c r="BX74" i="15" s="1"/>
  <c r="BY74" i="15" s="1"/>
  <c r="BZ74" i="15" s="1"/>
  <c r="BX71" i="15"/>
  <c r="BY71" i="15" s="1"/>
  <c r="BZ71" i="15" s="1"/>
  <c r="BV71" i="15"/>
  <c r="BU71" i="15"/>
  <c r="BT71" i="15"/>
  <c r="BS71" i="15" s="1"/>
  <c r="BR71" i="15" s="1"/>
  <c r="P71" i="15"/>
  <c r="P68" i="15"/>
  <c r="BX65" i="15"/>
  <c r="BY65" i="15" s="1"/>
  <c r="BZ65" i="15" s="1"/>
  <c r="BV65" i="15"/>
  <c r="BU65" i="15"/>
  <c r="BT65" i="15"/>
  <c r="P65" i="15"/>
  <c r="BX62" i="15"/>
  <c r="BY62" i="15" s="1"/>
  <c r="BW62" i="15"/>
  <c r="P62" i="15"/>
  <c r="BZ62" i="15" s="1"/>
  <c r="BY59" i="15"/>
  <c r="BZ59" i="15" s="1"/>
  <c r="BX59" i="15"/>
  <c r="BV59" i="15"/>
  <c r="BU59" i="15"/>
  <c r="BT59" i="15"/>
  <c r="BS59" i="15" s="1"/>
  <c r="BR59" i="15" s="1"/>
  <c r="P59" i="15"/>
  <c r="BV56" i="15"/>
  <c r="P56" i="15"/>
  <c r="BX53" i="15"/>
  <c r="BY53" i="15" s="1"/>
  <c r="BZ53" i="15" s="1"/>
  <c r="BV53" i="15"/>
  <c r="BU53" i="15"/>
  <c r="BT53" i="15"/>
  <c r="P53" i="15"/>
  <c r="BX50" i="15"/>
  <c r="BY50" i="15" s="1"/>
  <c r="P50" i="15"/>
  <c r="BU50" i="15" s="1"/>
  <c r="P47" i="15"/>
  <c r="P44" i="15"/>
  <c r="BX41" i="15"/>
  <c r="BY41" i="15" s="1"/>
  <c r="BU41" i="15"/>
  <c r="BT41" i="15"/>
  <c r="BS41" i="15"/>
  <c r="BR41" i="15" s="1"/>
  <c r="P41" i="15"/>
  <c r="BX38" i="15"/>
  <c r="BY38" i="15" s="1"/>
  <c r="BU38" i="15"/>
  <c r="P38" i="15"/>
  <c r="AU36" i="15"/>
  <c r="BX35" i="15"/>
  <c r="BY35" i="15" s="1"/>
  <c r="P35" i="15"/>
  <c r="BT35" i="15" s="1"/>
  <c r="P32" i="15"/>
  <c r="BX32" i="15" s="1"/>
  <c r="BY32" i="15" s="1"/>
  <c r="BV29" i="15"/>
  <c r="BW68" i="15" s="1"/>
  <c r="P29" i="15"/>
  <c r="BU29" i="15" s="1"/>
  <c r="P26" i="15"/>
  <c r="BX26" i="15" s="1"/>
  <c r="BY26" i="15" s="1"/>
  <c r="BV23" i="15"/>
  <c r="BU23" i="15"/>
  <c r="P23" i="15"/>
  <c r="BO22" i="15"/>
  <c r="AI22" i="15"/>
  <c r="P20" i="15"/>
  <c r="BX17" i="15"/>
  <c r="BY17" i="15" s="1"/>
  <c r="BU17" i="15"/>
  <c r="P17" i="15"/>
  <c r="BV14" i="15"/>
  <c r="P14" i="15"/>
  <c r="AU5" i="15"/>
  <c r="BT4" i="15" s="1"/>
  <c r="A2" i="15"/>
  <c r="C32" i="5" l="1"/>
  <c r="BU26" i="15"/>
  <c r="BC103" i="5"/>
  <c r="C103" i="5"/>
  <c r="BT26" i="15"/>
  <c r="BS26" i="15" s="1"/>
  <c r="BR26" i="15" s="1"/>
  <c r="W26" i="15" s="1"/>
  <c r="AD26" i="15" s="1"/>
  <c r="BU32" i="15"/>
  <c r="BZ44" i="15"/>
  <c r="CA44" i="15" s="1"/>
  <c r="BT44" i="15"/>
  <c r="BU44" i="15"/>
  <c r="BS44" i="15" s="1"/>
  <c r="BR44" i="15" s="1"/>
  <c r="W44" i="15" s="1"/>
  <c r="AD44" i="15" s="1"/>
  <c r="BX44" i="15"/>
  <c r="BY44" i="15" s="1"/>
  <c r="C26" i="5"/>
  <c r="K26" i="5"/>
  <c r="O103" i="5"/>
  <c r="W96" i="15"/>
  <c r="AD95" i="15" s="1"/>
  <c r="W100" i="15"/>
  <c r="AD99" i="15" s="1"/>
  <c r="W104" i="15"/>
  <c r="AD103" i="15" s="1"/>
  <c r="CE77" i="15"/>
  <c r="CA77" i="15"/>
  <c r="BW44" i="15"/>
  <c r="BW53" i="15"/>
  <c r="BW17" i="15"/>
  <c r="BW47" i="15"/>
  <c r="BW35" i="15"/>
  <c r="BW32" i="15"/>
  <c r="BW29" i="15"/>
  <c r="BW41" i="15"/>
  <c r="BW38" i="15"/>
  <c r="BW14" i="15"/>
  <c r="BW50" i="15"/>
  <c r="BW20" i="15"/>
  <c r="BU20" i="15"/>
  <c r="CA53" i="15"/>
  <c r="CE53" i="15"/>
  <c r="CA65" i="15"/>
  <c r="CE65" i="15"/>
  <c r="CE74" i="15"/>
  <c r="CA74" i="15"/>
  <c r="BX20" i="15"/>
  <c r="BY20" i="15" s="1"/>
  <c r="BZ20" i="15" s="1"/>
  <c r="BT20" i="15"/>
  <c r="BS20" i="15" s="1"/>
  <c r="BR20" i="15" s="1"/>
  <c r="W20" i="15" s="1"/>
  <c r="AD20" i="15" s="1"/>
  <c r="BV20" i="15"/>
  <c r="BW59" i="15" s="1"/>
  <c r="BW26" i="15"/>
  <c r="CE71" i="15"/>
  <c r="CA71" i="15"/>
  <c r="BW23" i="15"/>
  <c r="AU46" i="15"/>
  <c r="BS98" i="15"/>
  <c r="BS100" i="15" s="1"/>
  <c r="CA62" i="15"/>
  <c r="CE62" i="15"/>
  <c r="BX47" i="15"/>
  <c r="BY47" i="15" s="1"/>
  <c r="BT47" i="15"/>
  <c r="BZ50" i="15"/>
  <c r="W59" i="15"/>
  <c r="AD59" i="15" s="1"/>
  <c r="BZ80" i="15"/>
  <c r="BX80" i="15"/>
  <c r="BY80" i="15" s="1"/>
  <c r="BV80" i="15"/>
  <c r="BU80" i="15"/>
  <c r="BT80" i="15"/>
  <c r="BS80" i="15" s="1"/>
  <c r="BR80" i="15" s="1"/>
  <c r="W80" i="15" s="1"/>
  <c r="AD80" i="15" s="1"/>
  <c r="BT14" i="15"/>
  <c r="BX14" i="15"/>
  <c r="BY14" i="15" s="1"/>
  <c r="BZ14" i="15"/>
  <c r="BV17" i="15"/>
  <c r="BW56" i="15" s="1"/>
  <c r="BZ17" i="15"/>
  <c r="BT32" i="15"/>
  <c r="BV38" i="15"/>
  <c r="BW77" i="15" s="1"/>
  <c r="BZ38" i="15"/>
  <c r="BS53" i="15"/>
  <c r="BR53" i="15" s="1"/>
  <c r="BU56" i="15"/>
  <c r="BX56" i="15"/>
  <c r="BY56" i="15" s="1"/>
  <c r="BZ56" i="15" s="1"/>
  <c r="BV62" i="15"/>
  <c r="P86" i="15"/>
  <c r="CA83" i="15"/>
  <c r="CE83" i="15"/>
  <c r="BS14" i="15"/>
  <c r="BR14" i="15" s="1"/>
  <c r="W14" i="15" s="1"/>
  <c r="BX23" i="15"/>
  <c r="BY23" i="15" s="1"/>
  <c r="BZ23" i="15" s="1"/>
  <c r="BT23" i="15"/>
  <c r="BS23" i="15" s="1"/>
  <c r="BR23" i="15" s="1"/>
  <c r="W23" i="15" s="1"/>
  <c r="AD23" i="15" s="1"/>
  <c r="BZ26" i="15"/>
  <c r="BU35" i="15"/>
  <c r="BS35" i="15" s="1"/>
  <c r="BR35" i="15" s="1"/>
  <c r="W35" i="15" s="1"/>
  <c r="AD35" i="15" s="1"/>
  <c r="BS38" i="15"/>
  <c r="BR38" i="15" s="1"/>
  <c r="W38" i="15" s="1"/>
  <c r="AD38" i="15" s="1"/>
  <c r="W41" i="15"/>
  <c r="AD41" i="15" s="1"/>
  <c r="BV47" i="15"/>
  <c r="BT50" i="15"/>
  <c r="BT56" i="15"/>
  <c r="W53" i="15"/>
  <c r="AD53" i="15" s="1"/>
  <c r="BU68" i="15"/>
  <c r="BT68" i="15"/>
  <c r="BS68" i="15" s="1"/>
  <c r="BR68" i="15" s="1"/>
  <c r="W68" i="15" s="1"/>
  <c r="AD68" i="15" s="1"/>
  <c r="BX68" i="15"/>
  <c r="BY68" i="15" s="1"/>
  <c r="BZ68" i="15" s="1"/>
  <c r="BV41" i="15"/>
  <c r="BW80" i="15" s="1"/>
  <c r="BZ41" i="15"/>
  <c r="BU47" i="15"/>
  <c r="BS50" i="15"/>
  <c r="BR50" i="15" s="1"/>
  <c r="W50" i="15" s="1"/>
  <c r="AD50" i="15" s="1"/>
  <c r="BS65" i="15"/>
  <c r="BR65" i="15" s="1"/>
  <c r="W65" i="15" s="1"/>
  <c r="AD65" i="15" s="1"/>
  <c r="BU14" i="15"/>
  <c r="BT17" i="15"/>
  <c r="BS17" i="15" s="1"/>
  <c r="BR17" i="15" s="1"/>
  <c r="W17" i="15" s="1"/>
  <c r="AD17" i="15" s="1"/>
  <c r="BT29" i="15"/>
  <c r="BS29" i="15" s="1"/>
  <c r="BR29" i="15" s="1"/>
  <c r="W29" i="15" s="1"/>
  <c r="AD29" i="15" s="1"/>
  <c r="BX29" i="15"/>
  <c r="BY29" i="15" s="1"/>
  <c r="BZ29" i="15" s="1"/>
  <c r="BZ32" i="15"/>
  <c r="BT38" i="15"/>
  <c r="BV50" i="15"/>
  <c r="BU62" i="15"/>
  <c r="BT62" i="15"/>
  <c r="BV68" i="15"/>
  <c r="AD91" i="15"/>
  <c r="AD107" i="15" s="1"/>
  <c r="X107" i="15"/>
  <c r="BF36" i="15" s="1"/>
  <c r="CE59" i="15"/>
  <c r="CA59" i="15"/>
  <c r="W71" i="15"/>
  <c r="AD71" i="15" s="1"/>
  <c r="BS83" i="15"/>
  <c r="BR83" i="15" s="1"/>
  <c r="W83" i="15" s="1"/>
  <c r="AD83" i="15" s="1"/>
  <c r="BV35" i="15"/>
  <c r="BW74" i="15" s="1"/>
  <c r="BZ35" i="15"/>
  <c r="BZ47" i="15"/>
  <c r="BS74" i="15"/>
  <c r="BR74" i="15" s="1"/>
  <c r="W74" i="15" s="1"/>
  <c r="AD74" i="15" s="1"/>
  <c r="BS77" i="15"/>
  <c r="BR77" i="15" s="1"/>
  <c r="W77" i="15" s="1"/>
  <c r="AD77" i="15" s="1"/>
  <c r="BT74" i="15"/>
  <c r="BT77" i="15"/>
  <c r="BV74" i="15"/>
  <c r="BV77" i="15"/>
  <c r="BS32" i="15" l="1"/>
  <c r="BR32" i="15" s="1"/>
  <c r="W32" i="15" s="1"/>
  <c r="AD32" i="15" s="1"/>
  <c r="CE44" i="15"/>
  <c r="CG44" i="15" s="1"/>
  <c r="CH44" i="15" s="1"/>
  <c r="CE68" i="15"/>
  <c r="CA68" i="15"/>
  <c r="CE29" i="15"/>
  <c r="CA29" i="15"/>
  <c r="AD14" i="15"/>
  <c r="CA20" i="15"/>
  <c r="CE20" i="15"/>
  <c r="CA23" i="15"/>
  <c r="CE23" i="15"/>
  <c r="CE56" i="15"/>
  <c r="CA56" i="15"/>
  <c r="CA80" i="15"/>
  <c r="CE80" i="15"/>
  <c r="BS47" i="15"/>
  <c r="BR47" i="15" s="1"/>
  <c r="W47" i="15" s="1"/>
  <c r="AD47" i="15" s="1"/>
  <c r="CE14" i="15"/>
  <c r="CA14" i="15"/>
  <c r="CB74" i="15"/>
  <c r="CC74" i="15"/>
  <c r="CD74" i="15" s="1"/>
  <c r="CE47" i="15"/>
  <c r="CA47" i="15"/>
  <c r="CB59" i="15"/>
  <c r="CC59" i="15" s="1"/>
  <c r="CD59" i="15" s="1"/>
  <c r="CB71" i="15"/>
  <c r="CC71" i="15" s="1"/>
  <c r="CD71" i="15" s="1"/>
  <c r="CF74" i="15"/>
  <c r="CG74" i="15"/>
  <c r="CH74" i="15" s="1"/>
  <c r="CI74" i="15" s="1"/>
  <c r="CJ74" i="15" s="1"/>
  <c r="CE35" i="15"/>
  <c r="CA35" i="15"/>
  <c r="CF59" i="15"/>
  <c r="CG59" i="15" s="1"/>
  <c r="CH59" i="15" s="1"/>
  <c r="CI59" i="15" s="1"/>
  <c r="CJ59" i="15" s="1"/>
  <c r="CF83" i="15"/>
  <c r="CG83" i="15" s="1"/>
  <c r="CH83" i="15" s="1"/>
  <c r="CI83" i="15" s="1"/>
  <c r="CJ83" i="15" s="1"/>
  <c r="CF71" i="15"/>
  <c r="CG71" i="15"/>
  <c r="CH71" i="15" s="1"/>
  <c r="CF65" i="15"/>
  <c r="CG65" i="15" s="1"/>
  <c r="CH65" i="15" s="1"/>
  <c r="CI65" i="15" s="1"/>
  <c r="CJ65" i="15" s="1"/>
  <c r="CE32" i="15"/>
  <c r="CA32" i="15"/>
  <c r="CC83" i="15"/>
  <c r="CD83" i="15" s="1"/>
  <c r="CB83" i="15"/>
  <c r="CE38" i="15"/>
  <c r="CA38" i="15"/>
  <c r="CC65" i="15"/>
  <c r="CD65" i="15" s="1"/>
  <c r="CB65" i="15"/>
  <c r="CB77" i="15"/>
  <c r="CC77" i="15"/>
  <c r="CD77" i="15" s="1"/>
  <c r="CE50" i="15"/>
  <c r="CA50" i="15"/>
  <c r="CF62" i="15"/>
  <c r="CG62" i="15" s="1"/>
  <c r="CH62" i="15" s="1"/>
  <c r="CG53" i="15"/>
  <c r="CH53" i="15" s="1"/>
  <c r="CI53" i="15" s="1"/>
  <c r="CJ53" i="15" s="1"/>
  <c r="CF53" i="15"/>
  <c r="CF77" i="15"/>
  <c r="CG77" i="15"/>
  <c r="CH77" i="15" s="1"/>
  <c r="CI77" i="15" s="1"/>
  <c r="CJ77" i="15" s="1"/>
  <c r="CB44" i="15"/>
  <c r="CC44" i="15" s="1"/>
  <c r="CD44" i="15" s="1"/>
  <c r="CA26" i="15"/>
  <c r="CE26" i="15"/>
  <c r="CF44" i="15"/>
  <c r="BS56" i="15"/>
  <c r="BR56" i="15" s="1"/>
  <c r="W56" i="15" s="1"/>
  <c r="AD56" i="15" s="1"/>
  <c r="CB62" i="15"/>
  <c r="CC62" i="15" s="1"/>
  <c r="CD62" i="15" s="1"/>
  <c r="CB53" i="15"/>
  <c r="CC53" i="15"/>
  <c r="CD53" i="15" s="1"/>
  <c r="BS62" i="15"/>
  <c r="BR62" i="15" s="1"/>
  <c r="W62" i="15" s="1"/>
  <c r="AD62" i="15" s="1"/>
  <c r="CA41" i="15"/>
  <c r="CE41" i="15"/>
  <c r="CE17" i="15"/>
  <c r="CA17" i="15"/>
  <c r="BS103" i="15"/>
  <c r="BS102" i="15"/>
  <c r="BS105" i="15" s="1"/>
  <c r="AU42" i="15" s="1"/>
  <c r="AU48" i="15" s="1"/>
  <c r="AU76" i="15" l="1"/>
  <c r="BF75" i="15" s="1"/>
  <c r="BF81" i="15" s="1"/>
  <c r="BF85" i="15" s="1"/>
  <c r="BI19" i="5" s="1"/>
  <c r="AE19" i="5"/>
  <c r="CI62" i="15"/>
  <c r="CJ62" i="15" s="1"/>
  <c r="CB41" i="15"/>
  <c r="CC41" i="15"/>
  <c r="CD41" i="15" s="1"/>
  <c r="CF50" i="15"/>
  <c r="CG50" i="15" s="1"/>
  <c r="CH50" i="15" s="1"/>
  <c r="CI50" i="15" s="1"/>
  <c r="CJ50" i="15" s="1"/>
  <c r="CI71" i="15"/>
  <c r="CJ71" i="15" s="1"/>
  <c r="CG56" i="15"/>
  <c r="CH56" i="15" s="1"/>
  <c r="CF56" i="15"/>
  <c r="CF29" i="15"/>
  <c r="CG29" i="15"/>
  <c r="CH29" i="15" s="1"/>
  <c r="CB17" i="15"/>
  <c r="CC17" i="15"/>
  <c r="CD17" i="15" s="1"/>
  <c r="CB32" i="15"/>
  <c r="CC32" i="15" s="1"/>
  <c r="CD32" i="15" s="1"/>
  <c r="CF23" i="15"/>
  <c r="CG23" i="15" s="1"/>
  <c r="CH23" i="15" s="1"/>
  <c r="CI23" i="15" s="1"/>
  <c r="CJ23" i="15" s="1"/>
  <c r="CB68" i="15"/>
  <c r="CC68" i="15" s="1"/>
  <c r="CD68" i="15" s="1"/>
  <c r="CF17" i="15"/>
  <c r="CG17" i="15" s="1"/>
  <c r="CH17" i="15" s="1"/>
  <c r="CI17" i="15" s="1"/>
  <c r="CJ17" i="15" s="1"/>
  <c r="CF32" i="15"/>
  <c r="CG32" i="15" s="1"/>
  <c r="CH32" i="15" s="1"/>
  <c r="CB14" i="15"/>
  <c r="CC14" i="15" s="1"/>
  <c r="CD14" i="15" s="1"/>
  <c r="CB23" i="15"/>
  <c r="CC23" i="15"/>
  <c r="CD23" i="15" s="1"/>
  <c r="CF68" i="15"/>
  <c r="CG68" i="15" s="1"/>
  <c r="CH68" i="15" s="1"/>
  <c r="CF41" i="15"/>
  <c r="CG41" i="15" s="1"/>
  <c r="CH41" i="15" s="1"/>
  <c r="CI41" i="15" s="1"/>
  <c r="CJ41" i="15" s="1"/>
  <c r="CF14" i="15"/>
  <c r="CG14" i="15" s="1"/>
  <c r="CH14" i="15" s="1"/>
  <c r="CI14" i="15" s="1"/>
  <c r="CJ14" i="15" s="1"/>
  <c r="CF20" i="15"/>
  <c r="CG20" i="15"/>
  <c r="CH20" i="15" s="1"/>
  <c r="CB20" i="15"/>
  <c r="CC20" i="15"/>
  <c r="CD20" i="15" s="1"/>
  <c r="CF26" i="15"/>
  <c r="CG26" i="15" s="1"/>
  <c r="CH26" i="15" s="1"/>
  <c r="CB38" i="15"/>
  <c r="CC38" i="15" s="1"/>
  <c r="CD38" i="15" s="1"/>
  <c r="CF80" i="15"/>
  <c r="CG80" i="15" s="1"/>
  <c r="CH80" i="15" s="1"/>
  <c r="CI80" i="15" s="1"/>
  <c r="CJ80" i="15" s="1"/>
  <c r="AD86" i="15"/>
  <c r="CB26" i="15"/>
  <c r="CC26" i="15" s="1"/>
  <c r="CD26" i="15" s="1"/>
  <c r="CG38" i="15"/>
  <c r="CH38" i="15" s="1"/>
  <c r="CF38" i="15"/>
  <c r="CB35" i="15"/>
  <c r="CC35" i="15"/>
  <c r="CD35" i="15" s="1"/>
  <c r="CB47" i="15"/>
  <c r="CC47" i="15"/>
  <c r="CD47" i="15" s="1"/>
  <c r="CB80" i="15"/>
  <c r="CC80" i="15" s="1"/>
  <c r="CD80" i="15" s="1"/>
  <c r="X86" i="15"/>
  <c r="BF33" i="15" s="1"/>
  <c r="BF39" i="15" s="1"/>
  <c r="CC50" i="15"/>
  <c r="CD50" i="15" s="1"/>
  <c r="CB50" i="15"/>
  <c r="CF35" i="15"/>
  <c r="CG35" i="15" s="1"/>
  <c r="CH35" i="15" s="1"/>
  <c r="CI35" i="15" s="1"/>
  <c r="CJ35" i="15" s="1"/>
  <c r="CF47" i="15"/>
  <c r="CG47" i="15"/>
  <c r="CH47" i="15" s="1"/>
  <c r="CI47" i="15" s="1"/>
  <c r="CJ47" i="15" s="1"/>
  <c r="CB56" i="15"/>
  <c r="CC56" i="15" s="1"/>
  <c r="CD56" i="15" s="1"/>
  <c r="CB29" i="15"/>
  <c r="CC29" i="15" s="1"/>
  <c r="CD29" i="15" s="1"/>
  <c r="CI44" i="15"/>
  <c r="CI32" i="15" l="1"/>
  <c r="CJ32" i="15" s="1"/>
  <c r="BS107" i="15"/>
  <c r="AM88" i="15" s="1"/>
  <c r="BV32" i="15"/>
  <c r="BW71" i="15" s="1"/>
  <c r="CJ44" i="15"/>
  <c r="BV44" i="15"/>
  <c r="BW83" i="15" s="1"/>
  <c r="CI68" i="15"/>
  <c r="CJ68" i="15" s="1"/>
  <c r="CI38" i="15"/>
  <c r="CJ38" i="15" s="1"/>
  <c r="CI26" i="15"/>
  <c r="CI20" i="15"/>
  <c r="CJ20" i="15" s="1"/>
  <c r="CI29" i="15"/>
  <c r="CJ29" i="15" s="1"/>
  <c r="CI56" i="15"/>
  <c r="CJ56" i="15" s="1"/>
  <c r="AJ88" i="15" l="1"/>
  <c r="BF88" i="15"/>
  <c r="CJ26" i="15"/>
  <c r="BV26" i="15"/>
  <c r="BW65" i="15" s="1"/>
  <c r="AF90" i="5"/>
  <c r="AF82" i="5"/>
  <c r="AF74" i="5"/>
  <c r="AF66" i="5"/>
  <c r="L68" i="5"/>
  <c r="BO79" i="5"/>
  <c r="BM79" i="5"/>
  <c r="BK79" i="5"/>
  <c r="BI79" i="5"/>
  <c r="BG79" i="5"/>
  <c r="BE79" i="5"/>
  <c r="BC79" i="5"/>
  <c r="BA79" i="5"/>
  <c r="AY79" i="5"/>
  <c r="AW79" i="5"/>
  <c r="BO71" i="5"/>
  <c r="BM71" i="5"/>
  <c r="BK71" i="5"/>
  <c r="BI71" i="5"/>
  <c r="BG71" i="5"/>
  <c r="BE71" i="5"/>
  <c r="BC71" i="5"/>
  <c r="BA71" i="5"/>
  <c r="AY71" i="5"/>
  <c r="AW71" i="5"/>
  <c r="BF97" i="15" l="1"/>
  <c r="DW103" i="5"/>
  <c r="AM105" i="5"/>
  <c r="AK105" i="5"/>
  <c r="AI105" i="5"/>
  <c r="AG105" i="5"/>
  <c r="AE105" i="5"/>
  <c r="AC105" i="5"/>
  <c r="AA105" i="5"/>
  <c r="Y105" i="5"/>
  <c r="W105" i="5"/>
  <c r="U105" i="5"/>
  <c r="S105" i="5"/>
  <c r="Q105" i="5"/>
  <c r="O105" i="5"/>
  <c r="O108" i="5"/>
  <c r="O112" i="5"/>
  <c r="L95" i="5"/>
  <c r="AF58" i="5"/>
  <c r="AH63" i="5"/>
  <c r="AF63" i="5"/>
  <c r="AD63" i="5"/>
  <c r="AB63" i="5"/>
  <c r="Z63" i="5"/>
  <c r="X63" i="5"/>
  <c r="V63" i="5"/>
  <c r="T63" i="5"/>
  <c r="R63" i="5"/>
  <c r="P63" i="5"/>
  <c r="N63" i="5"/>
  <c r="L63" i="5"/>
  <c r="L60" i="5"/>
  <c r="L58" i="5"/>
  <c r="BV7" i="5"/>
  <c r="BT7" i="5"/>
  <c r="BR7" i="5"/>
  <c r="BP7" i="5"/>
  <c r="BN7" i="5"/>
  <c r="BL7" i="5"/>
  <c r="BJ7" i="5"/>
  <c r="BH7" i="5"/>
  <c r="BF7" i="5"/>
  <c r="BD7" i="5"/>
  <c r="BB7" i="5"/>
  <c r="AZ7" i="5"/>
  <c r="Z103" i="5"/>
  <c r="AD103" i="5"/>
  <c r="AH95" i="5"/>
  <c r="AF95" i="5"/>
  <c r="AD95" i="5"/>
  <c r="AB95" i="5"/>
  <c r="Z95" i="5"/>
  <c r="X95" i="5"/>
  <c r="V95" i="5"/>
  <c r="T95" i="5"/>
  <c r="R95" i="5"/>
  <c r="P95" i="5"/>
  <c r="N95" i="5"/>
  <c r="L92" i="5"/>
  <c r="L90" i="5"/>
  <c r="AH87" i="5"/>
  <c r="AF87" i="5"/>
  <c r="AD87" i="5"/>
  <c r="AB87" i="5"/>
  <c r="Z87" i="5"/>
  <c r="X87" i="5"/>
  <c r="V87" i="5"/>
  <c r="T87" i="5"/>
  <c r="R87" i="5"/>
  <c r="P87" i="5"/>
  <c r="N87" i="5"/>
  <c r="L87" i="5"/>
  <c r="L84" i="5"/>
  <c r="L82" i="5"/>
  <c r="AH79" i="5"/>
  <c r="AF79" i="5"/>
  <c r="AD79" i="5"/>
  <c r="AB79" i="5"/>
  <c r="Z79" i="5"/>
  <c r="X79" i="5"/>
  <c r="V79" i="5"/>
  <c r="T79" i="5"/>
  <c r="R79" i="5"/>
  <c r="P79" i="5"/>
  <c r="N79" i="5"/>
  <c r="L79" i="5"/>
  <c r="L76" i="5"/>
  <c r="L74" i="5"/>
  <c r="AH71" i="5"/>
  <c r="AF71" i="5"/>
  <c r="AD71" i="5"/>
  <c r="AB71" i="5"/>
  <c r="Z71" i="5"/>
  <c r="X71" i="5"/>
  <c r="V71" i="5"/>
  <c r="T71" i="5"/>
  <c r="R71" i="5"/>
  <c r="P71" i="5"/>
  <c r="N71" i="5"/>
  <c r="L71" i="5"/>
  <c r="L66" i="5"/>
  <c r="AU79" i="5"/>
  <c r="AS79" i="5"/>
  <c r="AS76" i="5"/>
  <c r="AS74" i="5"/>
  <c r="AU71" i="5"/>
  <c r="AS71" i="5"/>
  <c r="AS68" i="5"/>
  <c r="AS66" i="5"/>
  <c r="Y106" i="13"/>
  <c r="Y105" i="13"/>
  <c r="Y104" i="13"/>
  <c r="Y103" i="13"/>
  <c r="Y102" i="13"/>
  <c r="Y101" i="13"/>
  <c r="Y100" i="13"/>
  <c r="Y99" i="13"/>
  <c r="Y98" i="13"/>
  <c r="Y97" i="13"/>
  <c r="Y96" i="13"/>
  <c r="Y95" i="13"/>
  <c r="AB88" i="13"/>
  <c r="Y88" i="13"/>
  <c r="V88" i="13"/>
  <c r="U88" i="13"/>
  <c r="R88" i="13" s="1"/>
  <c r="AB87" i="13"/>
  <c r="Y87" i="13"/>
  <c r="V87" i="13"/>
  <c r="U87" i="13"/>
  <c r="O87" i="13" s="1"/>
  <c r="R87" i="13"/>
  <c r="AB86" i="13"/>
  <c r="Y86" i="13"/>
  <c r="V86" i="13"/>
  <c r="U86" i="13"/>
  <c r="AE86" i="13" s="1"/>
  <c r="R86" i="13"/>
  <c r="O86" i="13"/>
  <c r="AE85" i="13"/>
  <c r="AB85" i="13"/>
  <c r="Y85" i="13"/>
  <c r="V85" i="13"/>
  <c r="U85" i="13"/>
  <c r="R85" i="13"/>
  <c r="O85" i="13"/>
  <c r="AE84" i="13"/>
  <c r="AB84" i="13"/>
  <c r="Y84" i="13"/>
  <c r="V84" i="13"/>
  <c r="U84" i="13"/>
  <c r="R84" i="13"/>
  <c r="O84" i="13"/>
  <c r="AE83" i="13"/>
  <c r="AB83" i="13"/>
  <c r="Y83" i="13"/>
  <c r="V83" i="13"/>
  <c r="U83" i="13"/>
  <c r="R83" i="13" s="1"/>
  <c r="AE82" i="13"/>
  <c r="AB82" i="13"/>
  <c r="Y82" i="13"/>
  <c r="V82" i="13"/>
  <c r="U82" i="13"/>
  <c r="R82" i="13"/>
  <c r="O82" i="13"/>
  <c r="AB81" i="13"/>
  <c r="Y81" i="13"/>
  <c r="V81" i="13"/>
  <c r="U81" i="13"/>
  <c r="R81" i="13" s="1"/>
  <c r="AB80" i="13"/>
  <c r="Y80" i="13"/>
  <c r="V80" i="13"/>
  <c r="U80" i="13"/>
  <c r="R80" i="13" s="1"/>
  <c r="AB79" i="13"/>
  <c r="Y79" i="13"/>
  <c r="V79" i="13"/>
  <c r="U79" i="13"/>
  <c r="O79" i="13" s="1"/>
  <c r="R79" i="13"/>
  <c r="AB78" i="13"/>
  <c r="Y78" i="13"/>
  <c r="V78" i="13"/>
  <c r="U78" i="13"/>
  <c r="AE78" i="13" s="1"/>
  <c r="R78" i="13"/>
  <c r="O78" i="13"/>
  <c r="AE77" i="13"/>
  <c r="AB77" i="13"/>
  <c r="Y77" i="13"/>
  <c r="V77" i="13"/>
  <c r="U77" i="13"/>
  <c r="R77" i="13"/>
  <c r="O77" i="13"/>
  <c r="AE81" i="13" l="1"/>
  <c r="O83" i="13"/>
  <c r="AE80" i="13"/>
  <c r="AE88" i="13"/>
  <c r="AE79" i="13"/>
  <c r="O81" i="13"/>
  <c r="AE87" i="13"/>
  <c r="O80" i="13"/>
  <c r="O88" i="13"/>
  <c r="BC63" i="5" l="1"/>
  <c r="BO78" i="12"/>
  <c r="CV71" i="12"/>
  <c r="BT84" i="12" s="1"/>
  <c r="W44" i="12"/>
  <c r="W53" i="12" s="1"/>
  <c r="BE41" i="12"/>
  <c r="BF50" i="12" s="1"/>
  <c r="CT28" i="12"/>
  <c r="BZ26" i="12"/>
  <c r="CS41" i="12" l="1"/>
  <c r="CR41" i="12"/>
  <c r="CA52" i="12"/>
  <c r="G26" i="5" s="1"/>
  <c r="CU41" i="12"/>
  <c r="CT41" i="12"/>
  <c r="CR38" i="12"/>
  <c r="Y65" i="12"/>
  <c r="CW38" i="12"/>
  <c r="CV38" i="12"/>
  <c r="CU38" i="12"/>
  <c r="CT38" i="12"/>
  <c r="Y60" i="12"/>
  <c r="CR62" i="12" s="1"/>
  <c r="CS38" i="12"/>
  <c r="CR58" i="12" l="1"/>
  <c r="CF63" i="12"/>
  <c r="CR64" i="12"/>
  <c r="CF58" i="12" l="1"/>
  <c r="O26" i="5" s="1"/>
  <c r="BT81" i="11" l="1"/>
  <c r="K69" i="11"/>
  <c r="Y70" i="11" s="1"/>
  <c r="K65" i="11"/>
  <c r="Y66" i="11" s="1"/>
  <c r="AM66" i="11" s="1"/>
  <c r="AM70" i="11" s="1"/>
  <c r="AF62" i="11"/>
  <c r="BT61" i="11"/>
  <c r="AF59" i="11"/>
  <c r="AF56" i="11"/>
  <c r="K52" i="11"/>
  <c r="AO44" i="5" s="1"/>
  <c r="BU41" i="11"/>
  <c r="K39" i="11"/>
  <c r="AA44" i="5" s="1"/>
  <c r="BU37" i="11"/>
  <c r="K35" i="11"/>
  <c r="Y36" i="11" s="1"/>
  <c r="BU34" i="11"/>
  <c r="BC41" i="11" s="1"/>
  <c r="BS45" i="11" s="1"/>
  <c r="AF32" i="11"/>
  <c r="AF29" i="11"/>
  <c r="BO28" i="11"/>
  <c r="AF26" i="11"/>
  <c r="AF23" i="11"/>
  <c r="BO22" i="11"/>
  <c r="BC44" i="5" l="1"/>
  <c r="BQ44" i="5"/>
  <c r="AM53" i="11"/>
  <c r="Y40" i="11"/>
  <c r="AM36" i="11" s="1"/>
  <c r="AM40" i="11" s="1"/>
  <c r="M44" i="5"/>
  <c r="M48" i="5"/>
  <c r="AM79" i="11" l="1"/>
  <c r="EF180" i="5"/>
  <c r="EF63" i="5"/>
  <c r="BC180" i="5"/>
  <c r="EH230" i="5" l="1"/>
  <c r="BE230" i="5"/>
  <c r="CR229" i="5"/>
  <c r="O229" i="5"/>
  <c r="CR225" i="5"/>
  <c r="O225" i="5"/>
  <c r="AM222" i="5"/>
  <c r="AK222" i="5"/>
  <c r="AI222" i="5"/>
  <c r="AG222" i="5"/>
  <c r="AE222" i="5"/>
  <c r="AC222" i="5"/>
  <c r="AA222" i="5"/>
  <c r="Y222" i="5"/>
  <c r="W222" i="5"/>
  <c r="U222" i="5"/>
  <c r="S222" i="5"/>
  <c r="Q222" i="5"/>
  <c r="O222" i="5"/>
  <c r="EC220" i="5"/>
  <c r="DZ220" i="5"/>
  <c r="DW220" i="5"/>
  <c r="DT220" i="5"/>
  <c r="DQ220" i="5"/>
  <c r="DN215" i="5"/>
  <c r="DK220" i="5"/>
  <c r="DG220" i="5"/>
  <c r="DC220" i="5"/>
  <c r="CY220" i="5"/>
  <c r="CU220" i="5"/>
  <c r="CO220" i="5"/>
  <c r="CL220" i="5"/>
  <c r="CI220" i="5"/>
  <c r="CF220" i="5"/>
  <c r="AZ220" i="5"/>
  <c r="AW220" i="5"/>
  <c r="AT220" i="5"/>
  <c r="AQ220" i="5"/>
  <c r="AN220" i="5"/>
  <c r="AK215" i="5"/>
  <c r="AH220" i="5"/>
  <c r="AD220" i="5"/>
  <c r="Z220" i="5"/>
  <c r="V220" i="5"/>
  <c r="R220" i="5"/>
  <c r="L220" i="5"/>
  <c r="I220" i="5"/>
  <c r="F220" i="5"/>
  <c r="C220" i="5"/>
  <c r="AH212" i="5"/>
  <c r="AF212" i="5"/>
  <c r="AD212" i="5"/>
  <c r="AB212" i="5"/>
  <c r="Z212" i="5"/>
  <c r="X212" i="5"/>
  <c r="V212" i="5"/>
  <c r="T212" i="5"/>
  <c r="R212" i="5"/>
  <c r="P212" i="5"/>
  <c r="N212" i="5"/>
  <c r="L212" i="5"/>
  <c r="DV209" i="5"/>
  <c r="CO209" i="5"/>
  <c r="AS209" i="5"/>
  <c r="L209" i="5"/>
  <c r="EP207" i="5"/>
  <c r="DV207" i="5"/>
  <c r="DI207" i="5"/>
  <c r="CO207" i="5"/>
  <c r="BM207" i="5"/>
  <c r="AS207" i="5"/>
  <c r="AF207" i="5"/>
  <c r="L207" i="5"/>
  <c r="AH204" i="5"/>
  <c r="AF204" i="5"/>
  <c r="AD204" i="5"/>
  <c r="AB204" i="5"/>
  <c r="Z204" i="5"/>
  <c r="X204" i="5"/>
  <c r="V204" i="5"/>
  <c r="T204" i="5"/>
  <c r="R204" i="5"/>
  <c r="P204" i="5"/>
  <c r="N204" i="5"/>
  <c r="L204" i="5"/>
  <c r="DV201" i="5"/>
  <c r="CO201" i="5"/>
  <c r="AS201" i="5"/>
  <c r="L201" i="5"/>
  <c r="EP199" i="5"/>
  <c r="DV199" i="5"/>
  <c r="DI199" i="5"/>
  <c r="CO199" i="5"/>
  <c r="BM199" i="5"/>
  <c r="AS199" i="5"/>
  <c r="AF199" i="5"/>
  <c r="L199" i="5"/>
  <c r="AH196" i="5"/>
  <c r="AF196" i="5"/>
  <c r="AD196" i="5"/>
  <c r="AB196" i="5"/>
  <c r="Z196" i="5"/>
  <c r="X196" i="5"/>
  <c r="V196" i="5"/>
  <c r="T196" i="5"/>
  <c r="R196" i="5"/>
  <c r="P196" i="5"/>
  <c r="N196" i="5"/>
  <c r="L196" i="5"/>
  <c r="DV193" i="5"/>
  <c r="CO193" i="5"/>
  <c r="AS193" i="5"/>
  <c r="L193" i="5"/>
  <c r="EP191" i="5"/>
  <c r="DV191" i="5"/>
  <c r="DI191" i="5"/>
  <c r="CO191" i="5"/>
  <c r="BM191" i="5"/>
  <c r="AS191" i="5"/>
  <c r="AF191" i="5"/>
  <c r="L191" i="5"/>
  <c r="AH188" i="5"/>
  <c r="AF188" i="5"/>
  <c r="AD188" i="5"/>
  <c r="AB188" i="5"/>
  <c r="Z188" i="5"/>
  <c r="X188" i="5"/>
  <c r="V188" i="5"/>
  <c r="T188" i="5"/>
  <c r="R188" i="5"/>
  <c r="P188" i="5"/>
  <c r="N188" i="5"/>
  <c r="L188" i="5"/>
  <c r="DV185" i="5"/>
  <c r="CO185" i="5"/>
  <c r="AS185" i="5"/>
  <c r="L185" i="5"/>
  <c r="EP183" i="5"/>
  <c r="DV183" i="5"/>
  <c r="DI183" i="5"/>
  <c r="CO183" i="5"/>
  <c r="BM183" i="5"/>
  <c r="AS183" i="5"/>
  <c r="AF183" i="5"/>
  <c r="L183" i="5"/>
  <c r="AH180" i="5"/>
  <c r="AF180" i="5"/>
  <c r="AD180" i="5"/>
  <c r="AB180" i="5"/>
  <c r="Z180" i="5"/>
  <c r="X180" i="5"/>
  <c r="V180" i="5"/>
  <c r="T180" i="5"/>
  <c r="R180" i="5"/>
  <c r="P180" i="5"/>
  <c r="N180" i="5"/>
  <c r="L180" i="5"/>
  <c r="CO177" i="5"/>
  <c r="L177" i="5"/>
  <c r="EF176" i="5"/>
  <c r="BC176" i="5"/>
  <c r="DI175" i="5"/>
  <c r="CO175" i="5"/>
  <c r="AF175" i="5"/>
  <c r="L175" i="5"/>
  <c r="EM171" i="5"/>
  <c r="DY171" i="5"/>
  <c r="DN171" i="5"/>
  <c r="DJ171" i="5"/>
  <c r="DD171" i="5"/>
  <c r="CP171" i="5"/>
  <c r="BJ171" i="5"/>
  <c r="AV171" i="5"/>
  <c r="AK171" i="5"/>
  <c r="AG171" i="5"/>
  <c r="AA171" i="5"/>
  <c r="M171" i="5"/>
  <c r="EM166" i="5"/>
  <c r="DY166" i="5"/>
  <c r="DN166" i="5"/>
  <c r="DJ166" i="5"/>
  <c r="DD166" i="5"/>
  <c r="CP166" i="5"/>
  <c r="BJ166" i="5"/>
  <c r="AV166" i="5"/>
  <c r="AK166" i="5"/>
  <c r="AG166" i="5"/>
  <c r="AA166" i="5"/>
  <c r="M166" i="5"/>
  <c r="ET161" i="5"/>
  <c r="EF161" i="5"/>
  <c r="DR161" i="5"/>
  <c r="DD161" i="5"/>
  <c r="CP161" i="5"/>
  <c r="BQ161" i="5"/>
  <c r="BC161" i="5"/>
  <c r="AO161" i="5"/>
  <c r="AA161" i="5"/>
  <c r="M161" i="5"/>
  <c r="CF158" i="5"/>
  <c r="C158" i="5"/>
  <c r="CF156" i="5"/>
  <c r="C156" i="5"/>
  <c r="CF154" i="5"/>
  <c r="C154" i="5"/>
  <c r="CJ152" i="5"/>
  <c r="G152" i="5"/>
  <c r="EW143" i="5"/>
  <c r="ER143" i="5"/>
  <c r="EM143" i="5"/>
  <c r="EH143" i="5"/>
  <c r="EC143" i="5"/>
  <c r="DZ143" i="5"/>
  <c r="DU143" i="5"/>
  <c r="DR143" i="5"/>
  <c r="DM143" i="5"/>
  <c r="DJ143" i="5"/>
  <c r="DG143" i="5"/>
  <c r="DB143" i="5"/>
  <c r="BT143" i="5"/>
  <c r="BO143" i="5"/>
  <c r="BJ143" i="5"/>
  <c r="BE143" i="5"/>
  <c r="AZ143" i="5"/>
  <c r="AW143" i="5"/>
  <c r="AR143" i="5"/>
  <c r="AO143" i="5"/>
  <c r="AJ143" i="5"/>
  <c r="AG143" i="5"/>
  <c r="AD143" i="5"/>
  <c r="Y143" i="5"/>
  <c r="CL129" i="5"/>
  <c r="I129" i="5"/>
  <c r="BV124" i="5"/>
  <c r="BT124" i="5"/>
  <c r="BR124" i="5"/>
  <c r="BP124" i="5"/>
  <c r="BN124" i="5"/>
  <c r="BL124" i="5"/>
  <c r="BJ124" i="5"/>
  <c r="BH124" i="5"/>
  <c r="BF124" i="5"/>
  <c r="BD124" i="5"/>
  <c r="BB124" i="5"/>
  <c r="AZ124" i="5"/>
  <c r="ED122" i="5"/>
  <c r="BA122" i="5"/>
  <c r="EH113" i="5"/>
  <c r="CR112" i="5"/>
  <c r="CR108" i="5"/>
  <c r="DP105" i="5"/>
  <c r="DN105" i="5"/>
  <c r="DL105" i="5"/>
  <c r="DJ105" i="5"/>
  <c r="DH105" i="5"/>
  <c r="DF105" i="5"/>
  <c r="DD105" i="5"/>
  <c r="DB105" i="5"/>
  <c r="CZ105" i="5"/>
  <c r="CX105" i="5"/>
  <c r="CV105" i="5"/>
  <c r="CT105" i="5"/>
  <c r="CR105" i="5"/>
  <c r="EC103" i="5"/>
  <c r="DZ103" i="5"/>
  <c r="DT103" i="5"/>
  <c r="DQ103" i="5"/>
  <c r="DK103" i="5"/>
  <c r="DG103" i="5"/>
  <c r="DC103" i="5"/>
  <c r="CY103" i="5"/>
  <c r="CU103" i="5"/>
  <c r="CO103" i="5"/>
  <c r="CL103" i="5"/>
  <c r="CI103" i="5"/>
  <c r="CF103" i="5"/>
  <c r="BU220" i="5"/>
  <c r="EU220" i="5"/>
  <c r="BO220" i="5"/>
  <c r="ER95" i="5"/>
  <c r="EP95" i="5"/>
  <c r="EN95" i="5"/>
  <c r="EL95" i="5"/>
  <c r="EJ95" i="5"/>
  <c r="EH95" i="5"/>
  <c r="EF95" i="5"/>
  <c r="ED95" i="5"/>
  <c r="EB95" i="5"/>
  <c r="DZ95" i="5"/>
  <c r="DX95" i="5"/>
  <c r="DV95" i="5"/>
  <c r="DK95" i="5"/>
  <c r="DI95" i="5"/>
  <c r="DG95" i="5"/>
  <c r="DE95" i="5"/>
  <c r="DC95" i="5"/>
  <c r="DA95" i="5"/>
  <c r="CY95" i="5"/>
  <c r="CW95" i="5"/>
  <c r="CU95" i="5"/>
  <c r="CS95" i="5"/>
  <c r="CQ95" i="5"/>
  <c r="CO95" i="5"/>
  <c r="DV92" i="5"/>
  <c r="CO92" i="5"/>
  <c r="EP90" i="5"/>
  <c r="DV90" i="5"/>
  <c r="DI90" i="5"/>
  <c r="CO90" i="5"/>
  <c r="ET87" i="5"/>
  <c r="ER87" i="5"/>
  <c r="EP87" i="5"/>
  <c r="EN87" i="5"/>
  <c r="EL87" i="5"/>
  <c r="EJ87" i="5"/>
  <c r="EH87" i="5"/>
  <c r="EF87" i="5"/>
  <c r="ED87" i="5"/>
  <c r="EB87" i="5"/>
  <c r="DZ87" i="5"/>
  <c r="DX87" i="5"/>
  <c r="DV87" i="5"/>
  <c r="DK87" i="5"/>
  <c r="DI87" i="5"/>
  <c r="DG87" i="5"/>
  <c r="DE87" i="5"/>
  <c r="DC87" i="5"/>
  <c r="DA87" i="5"/>
  <c r="CY87" i="5"/>
  <c r="CW87" i="5"/>
  <c r="CU87" i="5"/>
  <c r="CS87" i="5"/>
  <c r="CQ87" i="5"/>
  <c r="CO87" i="5"/>
  <c r="DV84" i="5"/>
  <c r="CO84" i="5"/>
  <c r="EP82" i="5"/>
  <c r="DV82" i="5"/>
  <c r="DI82" i="5"/>
  <c r="CO82" i="5"/>
  <c r="ER79" i="5"/>
  <c r="EP79" i="5"/>
  <c r="EN79" i="5"/>
  <c r="EL79" i="5"/>
  <c r="EJ79" i="5"/>
  <c r="EH79" i="5"/>
  <c r="EF79" i="5"/>
  <c r="ED79" i="5"/>
  <c r="EB79" i="5"/>
  <c r="DZ79" i="5"/>
  <c r="DX79" i="5"/>
  <c r="DV79" i="5"/>
  <c r="DK79" i="5"/>
  <c r="DI79" i="5"/>
  <c r="DG79" i="5"/>
  <c r="DE79" i="5"/>
  <c r="DC79" i="5"/>
  <c r="DA79" i="5"/>
  <c r="CY79" i="5"/>
  <c r="CW79" i="5"/>
  <c r="CU79" i="5"/>
  <c r="CS79" i="5"/>
  <c r="CQ79" i="5"/>
  <c r="CO79" i="5"/>
  <c r="DV76" i="5"/>
  <c r="CO76" i="5"/>
  <c r="EP74" i="5"/>
  <c r="DV74" i="5"/>
  <c r="DI74" i="5"/>
  <c r="CO74" i="5"/>
  <c r="ER71" i="5"/>
  <c r="EP71" i="5"/>
  <c r="EN71" i="5"/>
  <c r="EL71" i="5"/>
  <c r="EJ71" i="5"/>
  <c r="EH71" i="5"/>
  <c r="EF71" i="5"/>
  <c r="ED71" i="5"/>
  <c r="EB71" i="5"/>
  <c r="DZ71" i="5"/>
  <c r="DX71" i="5"/>
  <c r="DV71" i="5"/>
  <c r="DK71" i="5"/>
  <c r="DI71" i="5"/>
  <c r="DG71" i="5"/>
  <c r="DE71" i="5"/>
  <c r="DC71" i="5"/>
  <c r="DA71" i="5"/>
  <c r="CY71" i="5"/>
  <c r="CW71" i="5"/>
  <c r="CU71" i="5"/>
  <c r="CS71" i="5"/>
  <c r="CQ71" i="5"/>
  <c r="CO71" i="5"/>
  <c r="ET69" i="5"/>
  <c r="DV68" i="5"/>
  <c r="CO68" i="5"/>
  <c r="EP66" i="5"/>
  <c r="DV66" i="5"/>
  <c r="DI66" i="5"/>
  <c r="CO66" i="5"/>
  <c r="DK63" i="5"/>
  <c r="DI63" i="5"/>
  <c r="DG63" i="5"/>
  <c r="DE63" i="5"/>
  <c r="DC63" i="5"/>
  <c r="DA63" i="5"/>
  <c r="CY63" i="5"/>
  <c r="CW63" i="5"/>
  <c r="CU63" i="5"/>
  <c r="CS63" i="5"/>
  <c r="CQ63" i="5"/>
  <c r="CO63" i="5"/>
  <c r="CO60" i="5"/>
  <c r="EF59" i="5"/>
  <c r="BP176" i="5"/>
  <c r="AP176" i="5"/>
  <c r="DI58" i="5"/>
  <c r="CO58" i="5"/>
  <c r="EM54" i="5"/>
  <c r="DY54" i="5"/>
  <c r="DN54" i="5"/>
  <c r="DJ54" i="5"/>
  <c r="DD54" i="5"/>
  <c r="CP54" i="5"/>
  <c r="EM49" i="5"/>
  <c r="DY49" i="5"/>
  <c r="DN49" i="5"/>
  <c r="DJ49" i="5"/>
  <c r="DD49" i="5"/>
  <c r="CP49" i="5"/>
  <c r="ET44" i="5"/>
  <c r="EF44" i="5"/>
  <c r="DR44" i="5"/>
  <c r="DD44" i="5"/>
  <c r="CP44" i="5"/>
  <c r="CF41" i="5"/>
  <c r="CF39" i="5"/>
  <c r="CF37" i="5"/>
  <c r="CJ35" i="5"/>
  <c r="EI32" i="5"/>
  <c r="DQ149" i="5"/>
  <c r="CY32" i="5"/>
  <c r="EW26" i="5"/>
  <c r="ER26" i="5"/>
  <c r="EM26" i="5"/>
  <c r="EH26" i="5"/>
  <c r="EC26" i="5"/>
  <c r="DZ26" i="5"/>
  <c r="DU26" i="5"/>
  <c r="DR26" i="5"/>
  <c r="DM26" i="5"/>
  <c r="DJ26" i="5"/>
  <c r="DG26" i="5"/>
  <c r="DB26" i="5"/>
  <c r="CL14" i="5"/>
  <c r="AU130" i="5"/>
  <c r="I127" i="5"/>
  <c r="BB128" i="5"/>
  <c r="I125" i="5"/>
  <c r="AZ126" i="5"/>
  <c r="I123" i="5"/>
  <c r="EY7" i="5"/>
  <c r="EW7" i="5"/>
  <c r="EU7" i="5"/>
  <c r="ES7" i="5"/>
  <c r="EQ7" i="5"/>
  <c r="EO7" i="5"/>
  <c r="EM7" i="5"/>
  <c r="EK7" i="5"/>
  <c r="EI7" i="5"/>
  <c r="EG7" i="5"/>
  <c r="EE7" i="5"/>
  <c r="EC7" i="5"/>
  <c r="ED5" i="5"/>
  <c r="CO5" i="5"/>
  <c r="EN3" i="5"/>
  <c r="DY3" i="5"/>
  <c r="DN3" i="5"/>
  <c r="DL3" i="5"/>
  <c r="DJ3" i="5"/>
  <c r="DH3" i="5"/>
  <c r="DF3" i="5"/>
  <c r="DD3" i="5"/>
  <c r="DB3" i="5"/>
  <c r="CZ3" i="5"/>
  <c r="CX3" i="5"/>
  <c r="CV3" i="5"/>
  <c r="CT3" i="5"/>
  <c r="CR3" i="5"/>
  <c r="CP3" i="5"/>
  <c r="CN3" i="5"/>
  <c r="CL3" i="5"/>
  <c r="CJ3" i="5"/>
  <c r="CH3" i="5"/>
  <c r="CF3" i="5"/>
  <c r="EO2" i="5"/>
  <c r="CG2" i="5"/>
  <c r="DQ32" i="5" l="1"/>
  <c r="ER103" i="5"/>
  <c r="EX103" i="5"/>
  <c r="CL123" i="5"/>
  <c r="CL125" i="5"/>
  <c r="EC126" i="5"/>
  <c r="CL127" i="5"/>
  <c r="EE128" i="5"/>
  <c r="DX130" i="5"/>
  <c r="V149" i="5"/>
  <c r="BF149" i="5"/>
  <c r="CY149" i="5"/>
  <c r="EI149" i="5"/>
  <c r="DS176" i="5"/>
  <c r="ES176" i="5"/>
  <c r="BR220" i="5"/>
  <c r="ER220" i="5"/>
  <c r="EX220" i="5"/>
  <c r="CL8" i="5"/>
  <c r="EC9" i="5"/>
  <c r="CL10" i="5"/>
  <c r="EE11" i="5"/>
  <c r="CL12" i="5"/>
  <c r="DX13" i="5"/>
  <c r="DS59" i="5"/>
  <c r="ES59" i="5"/>
  <c r="EU103" i="5"/>
  <c r="AN149" i="5"/>
  <c r="CR26" i="5" l="1"/>
  <c r="K143" i="5"/>
  <c r="CN143" i="5"/>
  <c r="CN26" i="5"/>
  <c r="CR103" i="5"/>
  <c r="CR220" i="5"/>
  <c r="O220" i="5"/>
  <c r="BC220" i="5"/>
  <c r="EF103" i="5"/>
  <c r="EF220" i="5"/>
  <c r="CF149" i="5"/>
  <c r="CF32" i="5"/>
  <c r="C149" i="5"/>
  <c r="CR143" i="5" l="1"/>
  <c r="O143" i="5"/>
  <c r="DW19" i="5"/>
  <c r="CS136" i="5"/>
  <c r="DW136" i="5" l="1"/>
  <c r="AT136" i="5"/>
  <c r="CS19" i="5"/>
  <c r="P136" i="5"/>
  <c r="AE136" i="5" l="1"/>
  <c r="CF26" i="5"/>
  <c r="CJ143" i="5"/>
  <c r="EL19" i="5" l="1"/>
  <c r="DH136" i="5"/>
  <c r="DH19" i="5"/>
  <c r="C143" i="5"/>
  <c r="CJ26" i="5"/>
  <c r="G143" i="5"/>
  <c r="CF143" i="5"/>
  <c r="EL136" i="5" l="1"/>
  <c r="BI13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1" authorId="0" shapeId="0" xr:uid="{23810B52-92BF-43C2-AA97-810A1D0E5AD7}">
      <text>
        <r>
          <rPr>
            <b/>
            <sz val="11"/>
            <color indexed="81"/>
            <rFont val="MS P ゴシック"/>
            <family val="3"/>
            <charset val="128"/>
          </rPr>
          <t>給与の支払者の法人番号又はマイナンバー（個人番号）を記載。</t>
        </r>
        <r>
          <rPr>
            <sz val="9"/>
            <color indexed="81"/>
            <rFont val="MS P ゴシック"/>
            <family val="3"/>
            <charset val="128"/>
          </rPr>
          <t xml:space="preserve">
</t>
        </r>
      </text>
    </comment>
    <comment ref="Y11" authorId="0" shapeId="0" xr:uid="{C7C8EB6A-7A01-40DE-B578-8E991E3A7245}">
      <text>
        <r>
          <rPr>
            <b/>
            <sz val="11"/>
            <color indexed="81"/>
            <rFont val="MS P ゴシック"/>
            <family val="3"/>
            <charset val="128"/>
          </rPr>
          <t>マイナンバー（個人番号）の記載を要しない場合があるので、給与の支払者に確認してください。</t>
        </r>
        <r>
          <rPr>
            <sz val="9"/>
            <color indexed="81"/>
            <rFont val="MS P ゴシック"/>
            <family val="3"/>
            <charset val="128"/>
          </rPr>
          <t xml:space="preserve">
</t>
        </r>
      </text>
    </comment>
    <comment ref="A22" authorId="0" shapeId="0" xr:uid="{01178D58-61BD-4BE0-94AC-C9588004CE9D}">
      <text>
        <r>
          <rPr>
            <b/>
            <sz val="11"/>
            <color indexed="81"/>
            <rFont val="MS P ゴシック"/>
            <family val="3"/>
            <charset val="128"/>
          </rPr>
          <t>「主たる給与」とは、この申告書を提出した給与の支払者から受ける給与をいい、「従たる給与」とは、それ以外の給与の支者から受ける給与。</t>
        </r>
      </text>
    </comment>
    <comment ref="O22" authorId="0" shapeId="0" xr:uid="{2A35FF82-D335-4EAE-8457-C8AA056C8351}">
      <text>
        <r>
          <rPr>
            <b/>
            <sz val="11"/>
            <color indexed="81"/>
            <rFont val="MS P ゴシック"/>
            <family val="3"/>
            <charset val="128"/>
          </rPr>
          <t>マイナンバー（個人番号）の記載を要しない場合があるので、給与の支払者に確認してください。</t>
        </r>
      </text>
    </comment>
    <comment ref="AG22" authorId="0" shapeId="0" xr:uid="{76C87794-8883-4338-8F19-B532854533FB}">
      <text>
        <r>
          <rPr>
            <b/>
            <sz val="11"/>
            <color indexed="81"/>
            <rFont val="MS P ゴシック"/>
            <family val="3"/>
            <charset val="128"/>
          </rPr>
          <t>収入金額等から必要経費等をまた、給与である場合には、収入金額から給与所得控除額を差し引いた金額。</t>
        </r>
      </text>
    </comment>
    <comment ref="AM29" authorId="0" shapeId="0" xr:uid="{34B1B008-A1FC-41BA-8926-370E16669E36}">
      <text>
        <r>
          <rPr>
            <b/>
            <sz val="11"/>
            <color indexed="81"/>
            <rFont val="MS P ゴシック"/>
            <family val="3"/>
            <charset val="128"/>
          </rPr>
          <t>国内に住所を有せず、かつ、現在まで引き続いて１年以上国内に居所を有しない場合には「非居住者である親族」欄に〇印。</t>
        </r>
      </text>
    </comment>
    <comment ref="AT35" authorId="0" shapeId="0" xr:uid="{ED7861AE-BD3C-43BD-9A57-460C8ABE7A33}">
      <text>
        <r>
          <rPr>
            <b/>
            <sz val="11"/>
            <color indexed="81"/>
            <rFont val="MS P ゴシック"/>
            <family val="3"/>
            <charset val="128"/>
          </rPr>
          <t>国内に住所を有せず、かつ、現在まで引き続いて１年以上国内に居所を有しない場合で、以下の各項目に一定の要件を満たす人である場合には、該当する項目にチェックを付ける（２以上の項目に該当する場合、いずれか１つにチェック。）。</t>
        </r>
      </text>
    </comment>
    <comment ref="AM40" authorId="0" shapeId="0" xr:uid="{EC18EF5A-A919-49FC-BF5F-6B4108757923}">
      <text>
        <r>
          <rPr>
            <b/>
            <sz val="11"/>
            <color indexed="81"/>
            <rFont val="MS P ゴシック"/>
            <family val="3"/>
            <charset val="128"/>
          </rPr>
          <t>国内に住所を有せず、かつ、現在まで引き続いて１年以上国内に居所を有しない場合で、年末調整時に、令和５年中にその親族に送金等をした金額の合計額を記載。</t>
        </r>
      </text>
    </comment>
    <comment ref="AK67" authorId="0" shapeId="0" xr:uid="{90ADCC3F-1D73-49D1-8AA1-DB581CCEB9E7}">
      <text>
        <r>
          <rPr>
            <b/>
            <sz val="11"/>
            <color indexed="81"/>
            <rFont val="MS P ゴシック"/>
            <family val="3"/>
            <charset val="128"/>
          </rPr>
          <t xml:space="preserve">障害の状態又は交付を受けている手帳などの種類と交付年月日、障害の程度（障害の等級）などの障害者（特別障害者）に該当する事実。
</t>
        </r>
        <r>
          <rPr>
            <sz val="9"/>
            <color indexed="81"/>
            <rFont val="MS P ゴシック"/>
            <family val="3"/>
            <charset val="128"/>
          </rPr>
          <t xml:space="preserve">
</t>
        </r>
      </text>
    </comment>
    <comment ref="AQ69" authorId="0" shapeId="0" xr:uid="{B0974E87-EDA3-4975-A99A-C4EAB261FDC7}">
      <text>
        <r>
          <rPr>
            <b/>
            <sz val="11"/>
            <color indexed="81"/>
            <rFont val="MS P ゴシック"/>
            <family val="3"/>
            <charset val="128"/>
          </rPr>
          <t>氏名（特別障害者であるときは同居の有無）、マイナンバー（個人番号）、住所又は居所、生年月日、あなたとの続柄及び令和５年中の所得の見積額（これらの事項のうち「源泉控除対象配偶者」欄、「控除対象扶養親族」欄又は「住民税に関する事項」欄に記載している事項については、氏名を除き、記載を省略できます。）</t>
        </r>
        <r>
          <rPr>
            <b/>
            <sz val="9"/>
            <color indexed="81"/>
            <rFont val="MS P ゴシック"/>
            <family val="3"/>
            <charset val="128"/>
          </rPr>
          <t xml:space="preserve">
</t>
        </r>
        <r>
          <rPr>
            <sz val="9"/>
            <color indexed="81"/>
            <rFont val="MS P ゴシック"/>
            <family val="3"/>
            <charset val="128"/>
          </rPr>
          <t xml:space="preserve">
</t>
        </r>
      </text>
    </comment>
    <comment ref="AQ71" authorId="0" shapeId="0" xr:uid="{43798243-1AFA-4FF5-8D42-4FBC2837873B}">
      <text>
        <r>
          <rPr>
            <b/>
            <sz val="11"/>
            <color indexed="81"/>
            <rFont val="MS P ゴシック"/>
            <family val="3"/>
            <charset val="128"/>
          </rPr>
          <t xml:space="preserve">令和５年中にその同一生計配偶者又は扶養親族に送金等をした金額の合計額（送金等をした金額の合計額は、年末調整時に記載します。）
</t>
        </r>
        <r>
          <rPr>
            <sz val="9"/>
            <color indexed="81"/>
            <rFont val="MS P ゴシック"/>
            <family val="3"/>
            <charset val="128"/>
          </rPr>
          <t xml:space="preserve">
</t>
        </r>
      </text>
    </comment>
    <comment ref="M92" authorId="0" shapeId="0" xr:uid="{47922D49-36E9-429C-B2AF-240336DE3660}">
      <text>
        <r>
          <rPr>
            <b/>
            <sz val="11"/>
            <color indexed="81"/>
            <rFont val="MS P ゴシック"/>
            <family val="3"/>
            <charset val="128"/>
          </rPr>
          <t>マイナンバー（個人番号）の記載を要しない場合があるので、給与の支払者に確認してください。</t>
        </r>
      </text>
    </comment>
    <comment ref="AV92" authorId="0" shapeId="0" xr:uid="{4029A348-CBCE-490A-92CC-0C828935BCE8}">
      <text>
        <r>
          <rPr>
            <b/>
            <sz val="11"/>
            <color indexed="81"/>
            <rFont val="MS P ゴシック"/>
            <family val="3"/>
            <charset val="128"/>
          </rPr>
          <t>確認書類を令和６年３月15日までに住所所在地の市区町村に提出しなければならない場合があります</t>
        </r>
        <r>
          <rPr>
            <sz val="9"/>
            <color indexed="81"/>
            <rFont val="MS P ゴシック"/>
            <family val="3"/>
            <charset val="128"/>
          </rPr>
          <t xml:space="preserve">
</t>
        </r>
      </text>
    </comment>
    <comment ref="A101" authorId="0" shapeId="0" xr:uid="{8EDB48D9-3A53-4D9D-8CC3-5D979BA2C3DA}">
      <text>
        <r>
          <rPr>
            <b/>
            <sz val="11"/>
            <color indexed="81"/>
            <rFont val="MS P ゴシック"/>
            <family val="3"/>
            <charset val="128"/>
          </rPr>
          <t>退職所得を除く所得の見積額が133万円以下である源泉徴収される退職手当等の支払を受ける配偶者又は扶養親族。</t>
        </r>
      </text>
    </comment>
    <comment ref="M101" authorId="0" shapeId="0" xr:uid="{04B9C77F-27B7-45F9-88FC-E3E8A5CB3674}">
      <text>
        <r>
          <rPr>
            <b/>
            <sz val="11"/>
            <color indexed="81"/>
            <rFont val="MS P ゴシック"/>
            <family val="3"/>
            <charset val="128"/>
          </rPr>
          <t>マイナンバー（個人番号）の記載を要しない場合があるので、給与の支払者に確認してください。</t>
        </r>
      </text>
    </comment>
    <comment ref="AP101" authorId="0" shapeId="0" xr:uid="{2917DD9F-20C5-4EA8-BAC8-3CD4A0E37AB8}">
      <text>
        <r>
          <rPr>
            <b/>
            <sz val="11"/>
            <color indexed="81"/>
            <rFont val="MS P ゴシック"/>
            <family val="3"/>
            <charset val="128"/>
          </rPr>
          <t>確認書類を令和６年３月15日までに住所所在地の市区町村に提出しなければならない場合があります</t>
        </r>
      </text>
    </comment>
    <comment ref="BO101" authorId="0" shapeId="0" xr:uid="{14AD101B-D71E-4D35-8446-D745380B94B8}">
      <text>
        <r>
          <rPr>
            <b/>
            <sz val="11"/>
            <color indexed="81"/>
            <rFont val="MS P ゴシック"/>
            <family val="3"/>
            <charset val="128"/>
          </rPr>
          <t>退職手当等の支払を受ける扶養親族を有する寡婦又は退職手当等の支払を受ける扶養親族を有するひとり親に該当する場合。</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B24" authorId="0" shapeId="0" xr:uid="{665AC8BD-72C6-405A-8FEC-9EE13A029951}">
      <text>
        <r>
          <rPr>
            <b/>
            <sz val="11"/>
            <color indexed="81"/>
            <rFont val="MS P ゴシック"/>
            <family val="3"/>
            <charset val="128"/>
          </rPr>
          <t>一定の要件の下、記載を要しない場合は、給与の支払者に確認する。</t>
        </r>
      </text>
    </comment>
    <comment ref="BZ29" authorId="0" shapeId="0" xr:uid="{B900E29F-BDDC-486D-B5F7-B18192B79CF8}">
      <text>
        <r>
          <rPr>
            <b/>
            <sz val="11"/>
            <color indexed="81"/>
            <rFont val="MS P ゴシック"/>
            <family val="3"/>
            <charset val="128"/>
          </rPr>
          <t>国内に住所を有せず、かつ、現在まで引き続いて１年以上国内に居所を有しない配偶者に係る配偶者控除又は配偶者特別控除の適用を受ける場合に○印を付ける</t>
        </r>
      </text>
    </comment>
    <comment ref="CF29" authorId="0" shapeId="0" xr:uid="{1E7ED4A3-3483-4922-AAB6-2E6883C8A3DD}">
      <text>
        <r>
          <rPr>
            <b/>
            <sz val="11"/>
            <color indexed="81"/>
            <rFont val="MS P ゴシック"/>
            <family val="3"/>
            <charset val="128"/>
          </rPr>
          <t>非居住者である配偶者欄に○印を付けた場合、本年中に送金等をした金額の合計額を記載するとともに、「親族関係書類」及び「送金関係書類」を添付する。なお、外国語により作成されている場合には、訳文も添付する。</t>
        </r>
      </text>
    </comment>
    <comment ref="AQ76" authorId="0" shapeId="0" xr:uid="{74561BFA-09BE-4C58-8215-AB9C24BAB0A3}">
      <text>
        <r>
          <rPr>
            <b/>
            <sz val="11"/>
            <color indexed="81"/>
            <rFont val="MS P ゴシック"/>
            <family val="3"/>
            <charset val="128"/>
          </rPr>
          <t>一定の要件の下、記載を要しない場合は、給与の支払者に確認する。</t>
        </r>
      </text>
    </comment>
    <comment ref="CC76" authorId="0" shapeId="0" xr:uid="{CD9D8CA9-A766-4710-B04E-93160458F395}">
      <text>
        <r>
          <rPr>
            <b/>
            <sz val="11"/>
            <color indexed="81"/>
            <rFont val="MS P ゴシック"/>
            <family val="3"/>
            <charset val="128"/>
          </rPr>
          <t>「特別障害者」とは、次のいずれかに該当する人をいいます。
① 精神上の障害により事理を弁識する能力を欠く常況にある人
② 精神保健指定医などから重度の知的障害者と判定された人
③ 精神障害者保健福祉手帳の交付を受けている人のうち、障害等級が１級の人
④ 身体障害者手帳に身体上の障害がある者として記載されている人のうち、障害の程度が１級又は２級の人
⑤ 戦傷病者手帳の交付を受けている人のうち、障害の程度が恩給法別表第１号表ノ２の特別項症から第三項症までの人
⑥ 原子爆弾被爆者に対する援護に関する法律の規定による厚生労働大臣の認定を受けている人
⑦ 常に就床を要し、複雑な介護を要する人
⑧ 精神又は身体に障害のある年齢65歳以上（昭和33年１月１日以前生）の人で、その障害の程度が①、②又は④に該当する人と同程度である人として市町村長、特別区の区長や福祉事務所長の認定を受けている人</t>
        </r>
        <r>
          <rPr>
            <b/>
            <sz val="9"/>
            <color indexed="81"/>
            <rFont val="MS P ゴシック"/>
            <family val="3"/>
            <charset val="128"/>
          </rPr>
          <t xml:space="preserve">
</t>
        </r>
        <r>
          <rPr>
            <sz val="9"/>
            <color indexed="81"/>
            <rFont val="MS P ゴシック"/>
            <family val="3"/>
            <charset val="128"/>
          </rPr>
          <t xml:space="preserve">
</t>
        </r>
      </text>
    </comment>
    <comment ref="E82" authorId="0" shapeId="0" xr:uid="{D651B29D-E3E7-4B24-A8B8-44B93211DE37}">
      <text>
        <r>
          <rPr>
            <b/>
            <sz val="11"/>
            <color indexed="81"/>
            <rFont val="MS P ゴシック"/>
            <family val="3"/>
            <charset val="128"/>
          </rPr>
          <t>「扶養親族」とは、あなたと生計を一にする親族（配偶者、青色事業専従者として給与の支払を受ける人及び白色事業専
従者を除きます。）で、本年中の合計所得金額の見積額が48万円以下（給与所得だけの場合は、給与の収入金額が103万円
以下）の人をいいます。なお、児童福祉法の規定により養育を委託されたいわゆる里子や老人福祉法の規定により養護を委託されたいわゆる養護老人で、あなたと生計を一にし、本年中の合計所得金額の見積額が48万円以下の人も扶養親族に含まれます。</t>
        </r>
        <r>
          <rPr>
            <sz val="9"/>
            <color indexed="81"/>
            <rFont val="MS P ゴシック"/>
            <family val="3"/>
            <charset val="128"/>
          </rPr>
          <t xml:space="preserve">
</t>
        </r>
      </text>
    </comment>
  </commentList>
</comments>
</file>

<file path=xl/sharedStrings.xml><?xml version="1.0" encoding="utf-8"?>
<sst xmlns="http://schemas.openxmlformats.org/spreadsheetml/2006/main" count="1938" uniqueCount="986">
  <si>
    <t>所属</t>
  </si>
  <si>
    <t>職名</t>
  </si>
  <si>
    <t>住所</t>
  </si>
  <si>
    <t>(郵便番号</t>
  </si>
  <si>
    <t>−</t>
  </si>
  <si>
    <t>)</t>
  </si>
  <si>
    <t>氏名</t>
  </si>
  <si>
    <t>(フリガナ)</t>
  </si>
  <si>
    <t>整理
番号</t>
  </si>
  <si>
    <t>甲欄</t>
  </si>
  <si>
    <t>昭和</t>
  </si>
  <si>
    <t>年</t>
  </si>
  <si>
    <t>月</t>
  </si>
  <si>
    <t>区分</t>
  </si>
  <si>
    <t>月区分</t>
  </si>
  <si>
    <t>算出税額</t>
  </si>
  <si>
    <t>乙欄</t>
  </si>
  <si>
    <t>平成</t>
  </si>
  <si>
    <t>その月の課税給与所得金額</t>
  </si>
  <si>
    <t>給与所得控除の額</t>
  </si>
  <si>
    <t>控除対象</t>
  </si>
  <si>
    <t>階差</t>
  </si>
  <si>
    <t>同一階差の最小値</t>
  </si>
  <si>
    <t>計算基準額</t>
  </si>
  <si>
    <t>計算基準額×1.5</t>
  </si>
  <si>
    <t>給与所得控除額</t>
  </si>
  <si>
    <t>税率</t>
  </si>
  <si>
    <t>B</t>
  </si>
  <si>
    <t>計算基準額×2.5</t>
  </si>
  <si>
    <t>A</t>
  </si>
  <si>
    <t>A-B</t>
  </si>
  <si>
    <t>C</t>
  </si>
  <si>
    <t>給　　料　　・　　手　　当　　等</t>
  </si>
  <si>
    <t>申告の有無</t>
  </si>
  <si>
    <t>配偶者の有無</t>
  </si>
  <si>
    <t>老人</t>
  </si>
  <si>
    <t>その他</t>
  </si>
  <si>
    <t>年分</t>
  </si>
  <si>
    <t>人</t>
  </si>
  <si>
    <t>有</t>
  </si>
  <si>
    <t>日</t>
  </si>
  <si>
    <t>給与所得</t>
  </si>
  <si>
    <t>区　　分</t>
  </si>
  <si>
    <t>金　　額</t>
  </si>
  <si>
    <t>税　　額</t>
  </si>
  <si>
    <t>に 対 す る 所 得 税 源 泉 徴 収 簿</t>
  </si>
  <si>
    <t>給与・手当等</t>
  </si>
  <si>
    <t>①</t>
  </si>
  <si>
    <t>③</t>
  </si>
  <si>
    <t>賞　与　等</t>
  </si>
  <si>
    <t>④</t>
  </si>
  <si>
    <t>⑥</t>
  </si>
  <si>
    <t>計</t>
  </si>
  <si>
    <t>⑦</t>
  </si>
  <si>
    <t>⑧</t>
  </si>
  <si>
    <t>　給与所得控除後の給与等の金額　</t>
  </si>
  <si>
    <t>⑨</t>
  </si>
  <si>
    <t>配偶者の合計所得金額</t>
  </si>
  <si>
    <t>(</t>
  </si>
  <si>
    <t>円)</t>
  </si>
  <si>
    <t>給与等からの控除分(②+⑤)</t>
  </si>
  <si>
    <t>⑩</t>
  </si>
  <si>
    <t>旧長期損害保険料支払額</t>
  </si>
  <si>
    <t>申告による社会保険料の控除分</t>
  </si>
  <si>
    <t>⑪</t>
  </si>
  <si>
    <t>⑫</t>
  </si>
  <si>
    <t>　生命保険料の控除額　</t>
  </si>
  <si>
    <t>⑬</t>
  </si>
  <si>
    <t>　地震保険料の控除額　</t>
  </si>
  <si>
    <t>⑭</t>
  </si>
  <si>
    <t>⑮</t>
  </si>
  <si>
    <t>⑯</t>
  </si>
  <si>
    <t>⑰</t>
  </si>
  <si>
    <t>(1,000円未満切捨て)</t>
  </si>
  <si>
    <t>　(特定増改築等)住宅借入金等特別控除額　</t>
  </si>
  <si>
    <t>⑳</t>
  </si>
  <si>
    <t>㉑</t>
  </si>
  <si>
    <t>㉒</t>
  </si>
  <si>
    <t>(100円未満切捨て)</t>
  </si>
  <si>
    <t>②</t>
  </si>
  <si>
    <t>㉓</t>
  </si>
  <si>
    <t>　本年最後の給与から徴収する税額に充当する金額　</t>
  </si>
  <si>
    <t>㉔</t>
  </si>
  <si>
    <t>給与の総額</t>
  </si>
  <si>
    <t>賞与等</t>
  </si>
  <si>
    <t>(税率</t>
  </si>
  <si>
    <t>%)</t>
  </si>
  <si>
    <t>年調給与額の算出</t>
  </si>
  <si>
    <t>　未払給与に係る未徴収の税額に充当する金額　</t>
  </si>
  <si>
    <t>㉕</t>
  </si>
  <si>
    <t>給与所得控除後の給与等の金額の計算</t>
  </si>
  <si>
    <t>㉖</t>
  </si>
  <si>
    <t>給与所得控除後の給与等の金額</t>
  </si>
  <si>
    <t>　本年中に還付する金額　</t>
  </si>
  <si>
    <t>㉗</t>
  </si>
  <si>
    <t>　翌年において還付する金額　</t>
  </si>
  <si>
    <t>㉘</t>
  </si>
  <si>
    <t>　本年最後の給与から徴収する金額　　</t>
  </si>
  <si>
    <t>㉙</t>
  </si>
  <si>
    <t>⑤</t>
  </si>
  <si>
    <t>　翌年に繰り越して徴収する金額　</t>
  </si>
  <si>
    <t>㉚</t>
  </si>
  <si>
    <t>扶養親族等の数</t>
  </si>
  <si>
    <t>甲乙欄</t>
  </si>
  <si>
    <t>前年１２月の控除後の給与</t>
  </si>
  <si>
    <t>年号</t>
  </si>
  <si>
    <t>賞与等の１の前月の給与</t>
  </si>
  <si>
    <t>明治</t>
  </si>
  <si>
    <t>賞与等の２の前月の給与</t>
  </si>
  <si>
    <t>無</t>
  </si>
  <si>
    <t>大正</t>
  </si>
  <si>
    <t>賞与等の３の前月の給与</t>
  </si>
  <si>
    <t>賞与等の４の前月の給与</t>
  </si>
  <si>
    <t>給与所得の源泉徴収票</t>
  </si>
  <si>
    <t>住所又は居所</t>
  </si>
  <si>
    <t>（受給者番号）</t>
  </si>
  <si>
    <t>（個人番号）</t>
  </si>
  <si>
    <t>（役職名）</t>
  </si>
  <si>
    <t>（フリガナ）</t>
  </si>
  <si>
    <t>種  別</t>
  </si>
  <si>
    <t>支 払 金 額</t>
  </si>
  <si>
    <t>所得控除の額の合計額</t>
  </si>
  <si>
    <t>源泉徴収税額</t>
  </si>
  <si>
    <t>内</t>
  </si>
  <si>
    <t>円</t>
  </si>
  <si>
    <t>特  定</t>
  </si>
  <si>
    <t>老   人</t>
  </si>
  <si>
    <t>そ の 他</t>
  </si>
  <si>
    <t>特  別</t>
  </si>
  <si>
    <t>従有</t>
  </si>
  <si>
    <t>従</t>
  </si>
  <si>
    <t>社会保険料等の金額</t>
  </si>
  <si>
    <t>生命保険料の控除額</t>
  </si>
  <si>
    <t>地震保険料の控除額</t>
  </si>
  <si>
    <t>住宅借入金等特別控除の額</t>
  </si>
  <si>
    <t>(摘要)</t>
  </si>
  <si>
    <t>額の内訳</t>
  </si>
  <si>
    <t>料の控除</t>
  </si>
  <si>
    <t>生命保険</t>
  </si>
  <si>
    <t>の額の内訳</t>
  </si>
  <si>
    <t>等特別控除</t>
  </si>
  <si>
    <t>住宅借入金</t>
  </si>
  <si>
    <t>個人番号</t>
  </si>
  <si>
    <t>控除対象扶養親族</t>
  </si>
  <si>
    <t>16歳未満の扶養親族</t>
  </si>
  <si>
    <t>）</t>
  </si>
  <si>
    <t>未成年者</t>
  </si>
  <si>
    <t>外国人</t>
  </si>
  <si>
    <t>死亡退職</t>
  </si>
  <si>
    <t>災害者</t>
  </si>
  <si>
    <t>本人が障害者</t>
  </si>
  <si>
    <t>中 途 就 ・ 退 職</t>
  </si>
  <si>
    <t>受 給 者 生 年 月 日</t>
  </si>
  <si>
    <t>特別</t>
  </si>
  <si>
    <t>就職</t>
  </si>
  <si>
    <t>退職</t>
  </si>
  <si>
    <t>支払者</t>
  </si>
  <si>
    <t>氏名又は名称</t>
  </si>
  <si>
    <t>（電話）</t>
  </si>
  <si>
    <t>受給者交付用</t>
  </si>
  <si>
    <t>　</t>
  </si>
  <si>
    <t>甲</t>
  </si>
  <si>
    <t>乙</t>
  </si>
  <si>
    <t xml:space="preserve"> 賞与の金</t>
  </si>
  <si>
    <t>扶              養              親              族              等              の              数</t>
  </si>
  <si>
    <t xml:space="preserve"> 額に乗ず</t>
  </si>
  <si>
    <t>0      人</t>
  </si>
  <si>
    <t>1      人</t>
  </si>
  <si>
    <t>2      人</t>
  </si>
  <si>
    <t>3      人</t>
  </si>
  <si>
    <t>4      人</t>
  </si>
  <si>
    <t>5      人</t>
  </si>
  <si>
    <t>6      人</t>
  </si>
  <si>
    <t>7  人  以  上</t>
  </si>
  <si>
    <t xml:space="preserve"> べき率</t>
  </si>
  <si>
    <t>前  月  の  社  会  保  険  料  等  控   除   後   の   給   与   等   の   金   額</t>
  </si>
  <si>
    <t>前月の社会保険料等</t>
  </si>
  <si>
    <t>控除後の給与等の金額</t>
  </si>
  <si>
    <t xml:space="preserve"> </t>
  </si>
  <si>
    <t>以  上</t>
  </si>
  <si>
    <t>率</t>
  </si>
  <si>
    <t>未  満</t>
  </si>
  <si>
    <t>％</t>
  </si>
  <si>
    <t>千円</t>
  </si>
  <si>
    <t>支給
月日</t>
    <phoneticPr fontId="18"/>
  </si>
  <si>
    <t>総支給金額</t>
    <phoneticPr fontId="18"/>
  </si>
  <si>
    <t>社会保険
料等の
控除額</t>
    <phoneticPr fontId="18"/>
  </si>
  <si>
    <t>社会保険料等
控除後の給与
等の金額</t>
    <phoneticPr fontId="18"/>
  </si>
  <si>
    <t>扶養親
族等の
数</t>
    <phoneticPr fontId="18"/>
  </si>
  <si>
    <t>算出税額</t>
    <phoneticPr fontId="18"/>
  </si>
  <si>
    <t>年末調整
による過
不足税額</t>
    <phoneticPr fontId="18"/>
  </si>
  <si>
    <t>差引
徴収税額</t>
    <phoneticPr fontId="18"/>
  </si>
  <si>
    <t>超過額
の精算</t>
    <phoneticPr fontId="18"/>
  </si>
  <si>
    <t>同上の
うち</t>
    <phoneticPr fontId="18"/>
  </si>
  <si>
    <t>不足額
の精算</t>
    <phoneticPr fontId="18"/>
  </si>
  <si>
    <t>※</t>
    <phoneticPr fontId="33"/>
  </si>
  <si>
    <t>種　別</t>
    <rPh sb="0" eb="1">
      <t>シュ</t>
    </rPh>
    <rPh sb="2" eb="3">
      <t>ベツ</t>
    </rPh>
    <phoneticPr fontId="33"/>
  </si>
  <si>
    <t>整 理 番 号</t>
    <phoneticPr fontId="33"/>
  </si>
  <si>
    <t>給与支払報告書</t>
    <phoneticPr fontId="33"/>
  </si>
  <si>
    <t>支 払
を受け
る 者</t>
    <phoneticPr fontId="33"/>
  </si>
  <si>
    <t>※区分</t>
    <rPh sb="1" eb="3">
      <t>クブン</t>
    </rPh>
    <phoneticPr fontId="33"/>
  </si>
  <si>
    <t>(</t>
    <phoneticPr fontId="33"/>
  </si>
  <si>
    <t>給与・賞与</t>
    <rPh sb="0" eb="2">
      <t>キュウヨ</t>
    </rPh>
    <rPh sb="3" eb="5">
      <t>ショウヨ</t>
    </rPh>
    <phoneticPr fontId="33"/>
  </si>
  <si>
    <t>給料・賞与</t>
    <rPh sb="0" eb="2">
      <t>キュウリョウ</t>
    </rPh>
    <rPh sb="3" eb="5">
      <t>ショウヨ</t>
    </rPh>
    <phoneticPr fontId="33"/>
  </si>
  <si>
    <t>個人別明細書</t>
    <phoneticPr fontId="33"/>
  </si>
  <si>
    <t>控 除 対 象 扶 養 親 族 の 数
( 配 偶 者 を 除 く 。 )</t>
    <phoneticPr fontId="33"/>
  </si>
  <si>
    <t>16歳未満
扶養親族
の数</t>
    <phoneticPr fontId="33"/>
  </si>
  <si>
    <t>障 害 者 の 数
( 本 人 を 除 く 。 )</t>
    <phoneticPr fontId="33"/>
  </si>
  <si>
    <t>非居住者
である
親族の数</t>
    <phoneticPr fontId="33"/>
  </si>
  <si>
    <t>老人</t>
    <phoneticPr fontId="33"/>
  </si>
  <si>
    <t>新生命保険
料の金額</t>
    <phoneticPr fontId="33"/>
  </si>
  <si>
    <t>旧生命保険
料の金額</t>
    <phoneticPr fontId="33"/>
  </si>
  <si>
    <t>介護医療保
険料の金額</t>
    <phoneticPr fontId="33"/>
  </si>
  <si>
    <t>新個人年金
保険料の金額</t>
    <phoneticPr fontId="33"/>
  </si>
  <si>
    <t>旧個人年金
保険料の金額</t>
    <phoneticPr fontId="33"/>
  </si>
  <si>
    <t>住宅借入金
等特別控除
適用数</t>
    <phoneticPr fontId="33"/>
  </si>
  <si>
    <t>居住開始年
月日(1回目)</t>
    <phoneticPr fontId="33"/>
  </si>
  <si>
    <t>住宅借入金等
特別控除区分
(1回目)</t>
    <phoneticPr fontId="33"/>
  </si>
  <si>
    <t>住宅借入金等
年末残高(1回目)</t>
    <phoneticPr fontId="33"/>
  </si>
  <si>
    <t>住宅借入金
等特別控除
可能額</t>
    <phoneticPr fontId="33"/>
  </si>
  <si>
    <t>居住開始年
月日(2回目)</t>
    <phoneticPr fontId="33"/>
  </si>
  <si>
    <t>住宅借入金等
特別控除区分
(2回目)</t>
    <phoneticPr fontId="33"/>
  </si>
  <si>
    <t>住宅借入金等
年末残高(2回目)</t>
    <phoneticPr fontId="33"/>
  </si>
  <si>
    <t>住宅借入金等
年末残高(2回目)</t>
    <phoneticPr fontId="33"/>
  </si>
  <si>
    <t>配偶者の
合計所得</t>
    <phoneticPr fontId="33"/>
  </si>
  <si>
    <t>国民年金
保険料等
の金額</t>
    <phoneticPr fontId="33"/>
  </si>
  <si>
    <t>旧長期
損害保険
料の金額</t>
    <phoneticPr fontId="33"/>
  </si>
  <si>
    <t>5人目以降の
控除対象扶養
親族の個人番号</t>
    <phoneticPr fontId="33"/>
  </si>
  <si>
    <t>5人目以降の
16歳未満の扶養
親族の個人番号</t>
    <phoneticPr fontId="33"/>
  </si>
  <si>
    <t>(</t>
    <phoneticPr fontId="33"/>
  </si>
  <si>
    <t>市区町村提出用</t>
    <phoneticPr fontId="33"/>
  </si>
  <si>
    <t>個人番号又は
法人番号</t>
    <phoneticPr fontId="33"/>
  </si>
  <si>
    <t xml:space="preserve"> (右詰で記載してください。)</t>
    <phoneticPr fontId="33"/>
  </si>
  <si>
    <t>住所(居所)
又は所在地</t>
    <phoneticPr fontId="33"/>
  </si>
  <si>
    <t xml:space="preserve">（摘要）に前職分の加算額、支払者等を記入してください。                      </t>
    <phoneticPr fontId="33"/>
  </si>
  <si>
    <r>
      <rPr>
        <sz val="11"/>
        <color theme="1"/>
        <rFont val="ＭＳ Ｐゴシック"/>
        <family val="3"/>
        <charset val="128"/>
      </rPr>
      <t>支</t>
    </r>
    <r>
      <rPr>
        <sz val="11"/>
        <color theme="1"/>
        <rFont val="TakaoPGothic"/>
        <family val="2"/>
      </rPr>
      <t xml:space="preserve"> </t>
    </r>
    <r>
      <rPr>
        <sz val="11"/>
        <color theme="1"/>
        <rFont val="ＭＳ Ｐゴシック"/>
        <family val="3"/>
        <charset val="128"/>
      </rPr>
      <t>払</t>
    </r>
    <r>
      <rPr>
        <sz val="11"/>
        <color theme="1"/>
        <rFont val="TakaoPGothic"/>
        <family val="2"/>
      </rPr>
      <t xml:space="preserve">
</t>
    </r>
    <r>
      <rPr>
        <sz val="11"/>
        <color theme="1"/>
        <rFont val="ＭＳ Ｐ明朝"/>
        <family val="1"/>
        <charset val="128"/>
      </rPr>
      <t xml:space="preserve">
</t>
    </r>
    <r>
      <rPr>
        <sz val="11"/>
        <color theme="1"/>
        <rFont val="ＭＳ Ｐゴシック"/>
        <family val="3"/>
        <charset val="128"/>
      </rPr>
      <t>を受け</t>
    </r>
    <r>
      <rPr>
        <sz val="11"/>
        <color theme="1"/>
        <rFont val="TakaoPGothic"/>
        <family val="2"/>
      </rPr>
      <t xml:space="preserve">
</t>
    </r>
    <r>
      <rPr>
        <sz val="11"/>
        <color theme="1"/>
        <rFont val="ＭＳ Ｐ明朝"/>
        <family val="1"/>
        <charset val="128"/>
      </rPr>
      <t xml:space="preserve">
</t>
    </r>
    <r>
      <rPr>
        <sz val="11"/>
        <color theme="1"/>
        <rFont val="ＭＳ Ｐゴシック"/>
        <family val="3"/>
        <charset val="128"/>
      </rPr>
      <t>る</t>
    </r>
    <r>
      <rPr>
        <sz val="11"/>
        <color theme="1"/>
        <rFont val="TakaoPGothic"/>
        <family val="2"/>
      </rPr>
      <t xml:space="preserve"> </t>
    </r>
    <r>
      <rPr>
        <sz val="11"/>
        <color theme="1"/>
        <rFont val="ＭＳ Ｐゴシック"/>
        <family val="3"/>
        <charset val="128"/>
      </rPr>
      <t>者</t>
    </r>
    <phoneticPr fontId="33"/>
  </si>
  <si>
    <t>（個人番号）</t>
    <rPh sb="1" eb="3">
      <t>コジン</t>
    </rPh>
    <rPh sb="3" eb="5">
      <t>バンゴウ</t>
    </rPh>
    <phoneticPr fontId="33"/>
  </si>
  <si>
    <t/>
  </si>
  <si>
    <t>控 除 対 象 扶 養 親 族 の 数
( 配 偶 者 を 除 く 。 )</t>
    <phoneticPr fontId="33"/>
  </si>
  <si>
    <t>16歳未満
扶養親族
の数</t>
    <phoneticPr fontId="33"/>
  </si>
  <si>
    <t>障 害 者 の 数
( 本 人 を 除 く 。 )</t>
    <phoneticPr fontId="33"/>
  </si>
  <si>
    <t>非居住者
である
親族の数</t>
    <phoneticPr fontId="33"/>
  </si>
  <si>
    <t>新生命保険
料の金額</t>
    <phoneticPr fontId="33"/>
  </si>
  <si>
    <t>旧生命保険
料の金額</t>
    <phoneticPr fontId="33"/>
  </si>
  <si>
    <t>介護医療保
険料の金額</t>
    <phoneticPr fontId="33"/>
  </si>
  <si>
    <t>新個人年金
保険料の金額</t>
    <phoneticPr fontId="33"/>
  </si>
  <si>
    <t>旧個人年金
保険料の金額</t>
    <phoneticPr fontId="33"/>
  </si>
  <si>
    <t>住宅借入金
等特別控除
適用数</t>
    <phoneticPr fontId="33"/>
  </si>
  <si>
    <t>居住開始年
月日(1回目)</t>
    <phoneticPr fontId="33"/>
  </si>
  <si>
    <t>住宅借入金等
特別控除区分
(1回目)</t>
    <phoneticPr fontId="33"/>
  </si>
  <si>
    <t>住宅借入金等
年末残高(1回目)</t>
    <phoneticPr fontId="33"/>
  </si>
  <si>
    <t>住宅借入金
等特別控除
可能額</t>
    <phoneticPr fontId="33"/>
  </si>
  <si>
    <t>居住開始年
月日(2回目)</t>
    <phoneticPr fontId="33"/>
  </si>
  <si>
    <t>住宅借入金等
特別控除区分
(2回目)</t>
    <phoneticPr fontId="33"/>
  </si>
  <si>
    <t>個人番号</t>
    <rPh sb="0" eb="2">
      <t>コジン</t>
    </rPh>
    <rPh sb="2" eb="4">
      <t>バンゴウ</t>
    </rPh>
    <phoneticPr fontId="33"/>
  </si>
  <si>
    <t>（備考）</t>
    <rPh sb="1" eb="3">
      <t>ビコウ</t>
    </rPh>
    <phoneticPr fontId="33"/>
  </si>
  <si>
    <t>税務署提出用</t>
    <rPh sb="0" eb="2">
      <t>ゼイム</t>
    </rPh>
    <rPh sb="3" eb="5">
      <t>テイシュツ</t>
    </rPh>
    <rPh sb="5" eb="6">
      <t>ヨウ</t>
    </rPh>
    <phoneticPr fontId="33"/>
  </si>
  <si>
    <t>個人番号又は
法人番号</t>
    <rPh sb="0" eb="2">
      <t>コジン</t>
    </rPh>
    <rPh sb="2" eb="4">
      <t>バンゴウ</t>
    </rPh>
    <rPh sb="4" eb="5">
      <t>マタ</t>
    </rPh>
    <rPh sb="7" eb="9">
      <t>ホウジン</t>
    </rPh>
    <rPh sb="9" eb="11">
      <t>バンゴウ</t>
    </rPh>
    <phoneticPr fontId="33"/>
  </si>
  <si>
    <t xml:space="preserve"> (右詰で記載してください。)</t>
  </si>
  <si>
    <t>住所(居所)
又は所在地</t>
    <phoneticPr fontId="33"/>
  </si>
  <si>
    <t>(フリガナ)</t>
    <phoneticPr fontId="33"/>
  </si>
  <si>
    <t>(生年月日</t>
    <phoneticPr fontId="33"/>
  </si>
  <si>
    <t>年</t>
    <phoneticPr fontId="33"/>
  </si>
  <si>
    <t>月</t>
    <phoneticPr fontId="33"/>
  </si>
  <si>
    <t>日)</t>
    <phoneticPr fontId="33"/>
  </si>
  <si>
    <t>(注) この表において「扶（注）この表において「扶養親族等」とは、源泉控除対象配偶者及び控除対象扶養親族をいいます。養親族等」とは、控除対象配偶者及び控除対象扶養親族をいいます。</t>
    <phoneticPr fontId="18"/>
  </si>
  <si>
    <t>　また、「賞与の金額に乗ずべき率」の賞与の金額とは、賞与の金額から控除される社会保険料等の金額がある場合 には、その社会保険料等控除後の金額をいいます。</t>
    <phoneticPr fontId="18"/>
  </si>
  <si>
    <t xml:space="preserve"> （備考）賞与の金額に乗ずべき率の求め方は、次のとおりです。</t>
    <phoneticPr fontId="18"/>
  </si>
  <si>
    <t>　１　「給与所得者の扶養控除等申告書」（以下この表において「扶養控除等申告書」といいます。）の提出があった人 （4に該当する場合を除きます。）</t>
    <phoneticPr fontId="18"/>
  </si>
  <si>
    <t xml:space="preserve"> 　　⑴　まず、その人の前月中の給与等（賞与を除きます。以下この表において同じです。）の金額から、その給与等の 金額から控除される社会保険料等の金額（以下この表において「前月中の社会保険料等の金額」といいます。）を 控除した金額を求めます。</t>
    <phoneticPr fontId="18"/>
  </si>
  <si>
    <t xml:space="preserve"> 　　⑶　⑵により求めた行と「賞与の金額に乗ずべき率」欄との交わるところに記載されている率を求めます。これが求 める率です。 　2　１の場合において、扶養控除等申告書にその人が障害者（特別障害者を含みます。）、寡婦（特別の寡婦を含みま す。）、寡夫又は勤労学生に該当する旨の記載があるときは、扶養親</t>
    <phoneticPr fontId="18"/>
  </si>
  <si>
    <t xml:space="preserve"> 　　⑵　次に、扶養控除等申告書により申告された扶養親族等（扶養親族等が国外居住親族である場合には、親族に該当 する旨を証する書類が扶養控除等申告書等に添付され、又は当該書類が扶養控除等申告書の提出の際に提示された 扶養親族等に限ります。）の数</t>
    <phoneticPr fontId="18"/>
  </si>
  <si>
    <t xml:space="preserve"> と⑴により求めた金額とに応じて甲欄の「前月の社会保険料等控除後の給与等の金額」 欄の該当する行を求めます。</t>
    <phoneticPr fontId="18"/>
  </si>
  <si>
    <t xml:space="preserve"> その人の同一生計配偶者又は扶養親族のうちに障害者（特別障害者を含みます。）又は同居特別障害者（障害者（特別障害者を含みます。）又は同居特別障害者が国外居住親族である場合には、親族に該当する旨を証する書類が扶養控除等申告書に添付され、又は当該書類が</t>
    <phoneticPr fontId="18"/>
  </si>
  <si>
    <t xml:space="preserve"> 扶養控除等申告書の提出の際に提示された障害者（特別障害者を含みます。）又は同居特別障害者に限ります。）に該当する人がいる旨の記載があるときは、扶養親族等の数にこれらの一に該当するごとに１人を加算した数を、それぞれ扶養親族等の数とします。</t>
    <phoneticPr fontId="18"/>
  </si>
  <si>
    <t>　3　扶養控除等申告書の提出がない人（「従たる給与についての扶養控除等申告書」の提出があった人を含み、4に該 当する場合を除きます。）</t>
    <phoneticPr fontId="18"/>
  </si>
  <si>
    <t>　2　１の場合において、扶養控除等申告書にその人が障害者（特別障害者を含みます。）、寡婦（特別の寡婦を含みます。）、寡夫又は勤労学生に該当する旨の記載があるときは、扶養親族等の数にこれらの一に該当するごとに１人を加算した数を、扶養控除等申告書に</t>
    <phoneticPr fontId="18"/>
  </si>
  <si>
    <t xml:space="preserve"> 　　⑴　その人の前月中の給与等の金額から前月中の社会保険料等の金額を控除した金額を求めます。</t>
    <phoneticPr fontId="18"/>
  </si>
  <si>
    <t xml:space="preserve"> 　　⑵　⑴により求めた金額に応じて乙欄の「前月の社会保険料等控除後の給与等の金額」欄の該当する行を求めます。</t>
    <phoneticPr fontId="18"/>
  </si>
  <si>
    <t xml:space="preserve"> 　　⑶　⑵により求めた行と「賞与の金額に乗ずべき率」欄との交わるところに記載されている率を求めます。これが求 める率です。 </t>
    <phoneticPr fontId="18"/>
  </si>
  <si>
    <t>　4　前月中の給与等の金額がない場合や前月中の給与等の金額が前月中の社会保険料等の金額以下である場合又はその 賞与の金額（その金額から控除される社会保険料等の金額がある場合には、その控除後の金額）が前月中の給与等の 金額から前月中の社会保険料等の</t>
    <phoneticPr fontId="18"/>
  </si>
  <si>
    <t>　5　1から4までの場合において、その人の受ける給与等の支給期が月の整数倍の期間ごとと定められているときは、その賞与の支払の直前に支払を受けた若しくは支払を受けるべき給与等の金額又はその給与等の金額から控除される 社会保険料等の金額をその倍数で</t>
    <phoneticPr fontId="18"/>
  </si>
  <si>
    <t xml:space="preserve"> 除して計算した金額を、それぞれ前月中の給与等の金額又はその金額から控除され る社会保険料等の金額とみなします。</t>
    <phoneticPr fontId="18"/>
  </si>
  <si>
    <t>分</t>
    <phoneticPr fontId="18"/>
  </si>
  <si>
    <t>令和</t>
  </si>
  <si>
    <t>令和</t>
    <rPh sb="0" eb="2">
      <t>レイワ</t>
    </rPh>
    <phoneticPr fontId="18"/>
  </si>
  <si>
    <t>同居老親等</t>
  </si>
  <si>
    <t>⑬のうち国民年金保険料等の金額</t>
  </si>
  <si>
    <t>㉛</t>
  </si>
  <si>
    <t>㉜</t>
  </si>
  <si>
    <t>㉝</t>
  </si>
  <si>
    <r>
      <t xml:space="preserve">所得金額調整控除額（※）
</t>
    </r>
    <r>
      <rPr>
        <sz val="10"/>
        <color theme="1"/>
        <rFont val="TakaoPGothic"/>
        <family val="2"/>
      </rPr>
      <t>((</t>
    </r>
    <r>
      <rPr>
        <sz val="10"/>
        <color theme="1"/>
        <rFont val="ＭＳ Ｐゴシック"/>
        <family val="3"/>
        <charset val="128"/>
      </rPr>
      <t>⑦</t>
    </r>
    <r>
      <rPr>
        <sz val="10"/>
        <color theme="1"/>
        <rFont val="TakaoPGothic"/>
        <family val="2"/>
      </rPr>
      <t>-8,500,000</t>
    </r>
    <r>
      <rPr>
        <sz val="10"/>
        <color theme="1"/>
        <rFont val="ＭＳ Ｐゴシック"/>
        <family val="3"/>
        <charset val="128"/>
      </rPr>
      <t>円</t>
    </r>
    <r>
      <rPr>
        <sz val="10"/>
        <color theme="1"/>
        <rFont val="TakaoPGothic"/>
        <family val="2"/>
      </rPr>
      <t>)×10</t>
    </r>
    <r>
      <rPr>
        <sz val="10"/>
        <color theme="1"/>
        <rFont val="ＭＳ Ｐゴシック"/>
        <family val="3"/>
        <charset val="128"/>
      </rPr>
      <t>％、マイナスの場合は</t>
    </r>
    <r>
      <rPr>
        <sz val="10"/>
        <color theme="1"/>
        <rFont val="TakaoPGothic"/>
        <family val="2"/>
      </rPr>
      <t>0)</t>
    </r>
    <phoneticPr fontId="18"/>
  </si>
  <si>
    <t>給与所得控除後の給与等の金額
(調整控除後)(⑨−⑩)</t>
    <phoneticPr fontId="18"/>
  </si>
  <si>
    <t>　年調所得税額(㉒−㉓、マイナスの場合は０)　</t>
    <rPh sb="3" eb="5">
      <t>ショトク</t>
    </rPh>
    <phoneticPr fontId="18"/>
  </si>
  <si>
    <t>　年 調 年 税 額 （㉔ × 1 0 2 . 1 % )　</t>
    <phoneticPr fontId="18"/>
  </si>
  <si>
    <t>　差引還付する金額　㉖−㉗−㉘)　</t>
    <phoneticPr fontId="18"/>
  </si>
  <si>
    <t xml:space="preserve">     222千円未満</t>
  </si>
  <si>
    <t xml:space="preserve">     1,118千円以上</t>
  </si>
  <si>
    <t xml:space="preserve"> 金額を控除した金額の10倍に相当する金額を超える場合には、この表によらず、平 成24年3月31日財務省告示第115号（平成31年3月29日財務省告示第97号改正）第3項第1号イ⑵若しくはロ⑵又は第 2号の規定により、月額表を使って税額を計算します。 </t>
    <phoneticPr fontId="18"/>
  </si>
  <si>
    <t>給与所得控除後の金額（調整控除後）</t>
    <phoneticPr fontId="18"/>
  </si>
  <si>
    <t>基礎控除の額</t>
    <phoneticPr fontId="18"/>
  </si>
  <si>
    <t>所得金額
調整控除額</t>
    <phoneticPr fontId="18"/>
  </si>
  <si>
    <t>元号</t>
    <phoneticPr fontId="18"/>
  </si>
  <si>
    <t>勤労学生</t>
    <phoneticPr fontId="18"/>
  </si>
  <si>
    <t>寡婦</t>
    <phoneticPr fontId="18"/>
  </si>
  <si>
    <t>ひとり親</t>
    <phoneticPr fontId="18"/>
  </si>
  <si>
    <t>(1円未満切り上げ、最高150,000円)</t>
    <phoneticPr fontId="18"/>
  </si>
  <si>
    <t>住所又は居所</t>
    <phoneticPr fontId="33"/>
  </si>
  <si>
    <t>所轄税務署長等</t>
  </si>
  <si>
    <t>給与の支払者
の名称(氏名)</t>
    <phoneticPr fontId="33"/>
  </si>
  <si>
    <t>(フリガナ)
あなたの氏名</t>
    <phoneticPr fontId="33"/>
  </si>
  <si>
    <t>あなたの生年月日</t>
    <phoneticPr fontId="33"/>
  </si>
  <si>
    <t>明・大・昭
平・令</t>
    <rPh sb="4" eb="5">
      <t>ショウ</t>
    </rPh>
    <rPh sb="8" eb="9">
      <t>レイ</t>
    </rPh>
    <phoneticPr fontId="33"/>
  </si>
  <si>
    <t>日</t>
    <phoneticPr fontId="33"/>
  </si>
  <si>
    <t>従たる給与についての扶養控除等申告書の提出</t>
    <phoneticPr fontId="33"/>
  </si>
  <si>
    <t>世帯主の氏名</t>
    <phoneticPr fontId="33"/>
  </si>
  <si>
    <t>給与の支払者の
法人(個人)番号</t>
    <phoneticPr fontId="33"/>
  </si>
  <si>
    <t>※この申告書の提出を受けた給与の支払者が記載してください。</t>
  </si>
  <si>
    <t>あなたの個人番号</t>
  </si>
  <si>
    <t>〔</t>
  </si>
  <si>
    <t>提出している場合には、○印を付けてください。</t>
    <phoneticPr fontId="33"/>
  </si>
  <si>
    <t>〕</t>
  </si>
  <si>
    <t>税務署長</t>
    <phoneticPr fontId="33"/>
  </si>
  <si>
    <t>あなたとの続柄</t>
    <phoneticPr fontId="33"/>
  </si>
  <si>
    <t>給与の支払者の
所在地(住所)</t>
    <phoneticPr fontId="33"/>
  </si>
  <si>
    <t>あなたの住所
又は居所</t>
    <phoneticPr fontId="33"/>
  </si>
  <si>
    <t>配偶者
の有無</t>
    <rPh sb="0" eb="3">
      <t>ハイグウシャ</t>
    </rPh>
    <rPh sb="5" eb="7">
      <t>ウム</t>
    </rPh>
    <phoneticPr fontId="33"/>
  </si>
  <si>
    <t>有・無</t>
    <rPh sb="0" eb="1">
      <t>ユウ</t>
    </rPh>
    <rPh sb="2" eb="3">
      <t>ム</t>
    </rPh>
    <phoneticPr fontId="33"/>
  </si>
  <si>
    <t>市区町村長</t>
  </si>
  <si>
    <t>あなたに源泉控除対象配偶者、障害者に該当する同一生計配偶者及び扶養親族がなく、かつ、あなた自身が障害者、寡婦、ひとり親又は勤労学生のいずれにも該当しない場合には、以下の各欄に記入する必要はありません。</t>
    <rPh sb="58" eb="59">
      <t>オヤ</t>
    </rPh>
    <phoneticPr fontId="33"/>
  </si>
  <si>
    <t>主たる給与から控除を受ける</t>
  </si>
  <si>
    <t>区 分 等</t>
  </si>
  <si>
    <t>（フリガナ）　　　　　　　
氏名</t>
    <phoneticPr fontId="33"/>
  </si>
  <si>
    <t xml:space="preserve">住所又は居所 </t>
    <phoneticPr fontId="33"/>
  </si>
  <si>
    <t>異動月日及び事由</t>
  </si>
  <si>
    <t xml:space="preserve">◎この申告書は、2か所以上から給与の支払を受けている場合には、そのうちの1か所にしか提出することができません。
</t>
  </si>
  <si>
    <t>提出する必要があります。</t>
    <phoneticPr fontId="33"/>
  </si>
  <si>
    <t>◎この申告書は、源泉控除対象配偶者、障碍者に該当する同一生計配偶者及び扶養親族に該当する人がいない人も</t>
    <phoneticPr fontId="33"/>
  </si>
  <si>
    <t>生年月日</t>
    <phoneticPr fontId="33"/>
  </si>
  <si>
    <t>源泉控除
対象配偶者
（注1）</t>
    <phoneticPr fontId="33"/>
  </si>
  <si>
    <t>円</t>
    <rPh sb="0" eb="1">
      <t>エン</t>
    </rPh>
    <phoneticPr fontId="33"/>
  </si>
  <si>
    <t>明・大
昭・平</t>
    <phoneticPr fontId="33"/>
  </si>
  <si>
    <t>・</t>
    <phoneticPr fontId="33"/>
  </si>
  <si>
    <t xml:space="preserve">B
</t>
  </si>
  <si>
    <t>障害者、寡婦、ひとり親又は勤労学生</t>
    <rPh sb="10" eb="11">
      <t>オヤ</t>
    </rPh>
    <phoneticPr fontId="33"/>
  </si>
  <si>
    <t>異動月日及び事由</t>
    <phoneticPr fontId="33"/>
  </si>
  <si>
    <t>　　　　　　　　該当者
区分</t>
    <phoneticPr fontId="33"/>
  </si>
  <si>
    <t>本人</t>
  </si>
  <si>
    <t>同一生計
配偶者（注2）</t>
    <phoneticPr fontId="33"/>
  </si>
  <si>
    <t>扶養親族</t>
  </si>
  <si>
    <t>一般の障害者</t>
  </si>
  <si>
    <t>特別障害者</t>
  </si>
  <si>
    <t>（注）</t>
    <phoneticPr fontId="33"/>
  </si>
  <si>
    <t>同居特別障害者</t>
  </si>
  <si>
    <t>上の該当する項目及び欄にチェックを付け、（　 ）内には該当する扶養親族の人数を記入してください。</t>
    <phoneticPr fontId="33"/>
  </si>
  <si>
    <t>D</t>
  </si>
  <si>
    <t>他の所得者が
控除を受ける
扶養親族等</t>
    <phoneticPr fontId="33"/>
  </si>
  <si>
    <t>氏名</t>
    <phoneticPr fontId="33"/>
  </si>
  <si>
    <t>あなたと
の続柄</t>
    <phoneticPr fontId="33"/>
  </si>
  <si>
    <t>生 年 月 日</t>
  </si>
  <si>
    <t>控除を受ける他の所得者</t>
  </si>
  <si>
    <t>・</t>
  </si>
  <si>
    <r>
      <t>○ 住民税に関する事項　</t>
    </r>
    <r>
      <rPr>
        <sz val="9"/>
        <color theme="1"/>
        <rFont val="ＭＳ Ｐゴシック"/>
        <family val="3"/>
        <charset val="128"/>
        <scheme val="minor"/>
      </rPr>
      <t>（この欄は、地方税法第45条の3の2及び第317条の3の2に基づき、公的年金等の支払者を経由して市区町村長に提出する公的年金等受給者の扶養親族等申告書の記載欄を兼ねています。）</t>
    </r>
    <phoneticPr fontId="33"/>
  </si>
  <si>
    <t>（フリガナ）
氏名</t>
    <phoneticPr fontId="33"/>
  </si>
  <si>
    <t>生年月日</t>
  </si>
  <si>
    <t>平・令</t>
    <rPh sb="2" eb="3">
      <t>レイ</t>
    </rPh>
    <phoneticPr fontId="33"/>
  </si>
  <si>
    <t>特定扶養親族</t>
  </si>
  <si>
    <t>障害者、寡婦、ひとり親又は勤労学生</t>
  </si>
  <si>
    <t>障害者</t>
  </si>
  <si>
    <t>寡婦</t>
  </si>
  <si>
    <t>ひとり親</t>
  </si>
  <si>
    <t>○</t>
  </si>
  <si>
    <t>勤労学生</t>
  </si>
  <si>
    <t>同一生計配偶者</t>
  </si>
  <si>
    <t>一般障害者</t>
  </si>
  <si>
    <t>人</t>
    <phoneticPr fontId="18"/>
  </si>
  <si>
    <t>【印刷範囲指定により枠外は印刷しない】</t>
  </si>
  <si>
    <t>所轄税務署長</t>
  </si>
  <si>
    <t>給与の支払者の
名称(氏名)</t>
    <phoneticPr fontId="33"/>
  </si>
  <si>
    <t xml:space="preserve"> (注　数式の保護はしていません。消さないように注意してください。)</t>
    <phoneticPr fontId="33"/>
  </si>
  <si>
    <t>給与の支払者の
法人番号</t>
    <phoneticPr fontId="33"/>
  </si>
  <si>
    <t>※この申告書の提出を受けた給与の支払者（個人を除きます）が記載してください。</t>
  </si>
  <si>
    <t>税務署長</t>
  </si>
  <si>
    <t>配偶者の生年</t>
    <rPh sb="0" eb="3">
      <t>ハイグウシャ</t>
    </rPh>
    <rPh sb="4" eb="6">
      <t>セイネン</t>
    </rPh>
    <phoneticPr fontId="33"/>
  </si>
  <si>
    <t>〜記載に当たってのご注意〜</t>
  </si>
  <si>
    <t>◆ 給与所得者の配偶者控除等申告書 ◆</t>
  </si>
  <si>
    <t>◎ 「基礎控除申告書」と「配偶者控除等申告書」については、次の場合に応じて記載してください。</t>
  </si>
  <si>
    <t>・あなたの合計所得金額の見積額の計算表を入力して下さい。</t>
  </si>
  <si>
    <t>　1 あなたの本年中の合計所得金額の見積額が1,000万円以下で、かつ、配偶者の本年中の合計所得金額の見積額が133万円以下である場合は、「基礎控除申告書」、「配偶者控除等申告書」の順に記載してください。</t>
  </si>
  <si>
    <t>配偶者特別控除の適用を受けることはできません。</t>
  </si>
  <si>
    <t>(フリガナ)
配偶者の氏名</t>
  </si>
  <si>
    <t>配偶者の個人番号</t>
  </si>
  <si>
    <t>配偶者の生年月日</t>
  </si>
  <si>
    <t>・配偶者の合計所得金額の見積額の計算表を入力して下さい。</t>
  </si>
  <si>
    <t>　2 上記1以外で、かつ、あなたの本年中の合計所得金額の見積額が2,500万円以下である場合は、「基礎控除申告書」のみ記載してください(「配偶者控除等申告書」を記載する必要はありません)。</t>
  </si>
  <si>
    <t>生計を一にする事実</t>
  </si>
  <si>
    <t>◎ 「所得金額調整控除申告書」については、年末調整において所得金額調整控除の適用を受けようとする場合に記載してください。なお、あなたの本年中の年末調整の対象となる給与の収入金額が850万円以下である場合又は「所得金額調整控除申告書」の「要件」欄の各項目のいずれにも該当しない場合には、所得金額調整控除の適用を受けることはできません。</t>
  </si>
  <si>
    <t>○配偶者の本年中の合計所得金額の見積額の計算</t>
    <phoneticPr fontId="33"/>
  </si>
  <si>
    <t>◆ 給与所得者の基礎控除申告書 ◆</t>
    <phoneticPr fontId="33"/>
  </si>
  <si>
    <t>給与所得者の基礎控除の判定</t>
    <rPh sb="11" eb="13">
      <t>ハンテイ</t>
    </rPh>
    <phoneticPr fontId="33"/>
  </si>
  <si>
    <t>所得の種類</t>
  </si>
  <si>
    <t>収入金額</t>
  </si>
  <si>
    <t>所得金額</t>
  </si>
  <si>
    <t>判定</t>
  </si>
  <si>
    <t>配偶者控除</t>
  </si>
  <si>
    <t>○ あなたの本年中の合計所得金額の見積額の計算</t>
  </si>
  <si>
    <t>(1）</t>
  </si>
  <si>
    <t>配偶者の本年中の合計所得金額の見積額の判定</t>
    <rPh sb="19" eb="21">
      <t>ハンテイ</t>
    </rPh>
    <phoneticPr fontId="33"/>
  </si>
  <si>
    <t>（２）</t>
  </si>
  <si>
    <t>給与所得以外
の所得の合計額</t>
    <phoneticPr fontId="33"/>
  </si>
  <si>
    <t>配偶者特別控除</t>
  </si>
  <si>
    <t>④</t>
    <phoneticPr fontId="33"/>
  </si>
  <si>
    <t>配偶者の本年中の合計所得金額の見積額
((1)と(2)の合計額)</t>
  </si>
  <si>
    <t>＊</t>
  </si>
  <si>
    <t>区分II</t>
  </si>
  <si>
    <t>(上の①〜④を記載)</t>
  </si>
  <si>
    <t>あなたの本年中の合計所得金額の見積額
((1)と(2)の合計額) 　　　　　　　　</t>
  </si>
  <si>
    <t>○控除額の計算</t>
  </si>
  <si>
    <t>配偶者控除の額</t>
  </si>
  <si>
    <t>区分Ⅱにより該当する列を求めます</t>
  </si>
  <si>
    <t>48万円</t>
  </si>
  <si>
    <t>区分I</t>
  </si>
  <si>
    <t>④(上記「配偶者の本年中の合計所得金額の見積額((1)と(2)の合計額)」(*印の金額))</t>
  </si>
  <si>
    <t>95万円超
100万円以下</t>
    <phoneticPr fontId="33"/>
  </si>
  <si>
    <t>100万円超
105万円以下</t>
    <phoneticPr fontId="33"/>
  </si>
  <si>
    <t>105万円超
110万円以下</t>
    <phoneticPr fontId="33"/>
  </si>
  <si>
    <t>110万円超
115万円以下</t>
    <phoneticPr fontId="33"/>
  </si>
  <si>
    <t>115万円超
120万円以下</t>
    <phoneticPr fontId="33"/>
  </si>
  <si>
    <t>120万円超
125万円以下</t>
    <phoneticPr fontId="33"/>
  </si>
  <si>
    <t>125万円超
130万円以下</t>
    <phoneticPr fontId="33"/>
  </si>
  <si>
    <t>130万円超
133万円以下</t>
    <phoneticPr fontId="33"/>
  </si>
  <si>
    <t>区分Ⅰにより該当する行を求めます</t>
  </si>
  <si>
    <t>配偶者特別控除の額</t>
  </si>
  <si>
    <t>(左のＡ〜Cを記載)</t>
  </si>
  <si>
    <t>基礎控除の額</t>
  </si>
  <si>
    <t>32万円</t>
  </si>
  <si>
    <t>※左の「控除額の計算」の表
を参考に記載してください。</t>
    <phoneticPr fontId="33"/>
  </si>
  <si>
    <t>16万円</t>
  </si>
  <si>
    <t>※ 左の「控除額の計算」の
表を参考に記載してください。</t>
    <phoneticPr fontId="33"/>
  </si>
  <si>
    <t>摘要</t>
  </si>
  <si>
    <t>○ 年末調整において所得金額調整控除の適用を受けようとする場合は、「要件」欄の該当する項目にチェックを付け、その項目に応じて「☆扶養親族等」欄及び「★特別障害者」欄にその該当する者について記載してください。</t>
  </si>
  <si>
    <t>なお、「要件」欄の2以上の項目に該当する場合は、いずれか1つの要件について、チェックを付け記載をすることで差し支えありません。</t>
  </si>
  <si>
    <t>○ 年末調整における所得金額調整控除の額については給与の支払者が計算しますので、この申告書に所得金額調整控除の額を記載する欄はありません。</t>
  </si>
  <si>
    <t>(右の★欄のみを記載)</t>
  </si>
  <si>
    <t>☆扶養親族等</t>
  </si>
  <si>
    <t>(フリガナ)
同一生計配偶者又は
扶養親族の氏名</t>
    <phoneticPr fontId="33"/>
  </si>
  <si>
    <t>左記の者の個人番号</t>
  </si>
  <si>
    <t>左記の者の生年月日</t>
  </si>
  <si>
    <t>★特別障害者</t>
  </si>
  <si>
    <t>特別障害者に該当する事実</t>
  </si>
  <si>
    <t>(右の☆欄及び★欄を記載)</t>
  </si>
  <si>
    <t>左記の者の
あなたとの続柄</t>
    <phoneticPr fontId="33"/>
  </si>
  <si>
    <t>左記の者の合計
所得金額(見積額)</t>
    <phoneticPr fontId="33"/>
  </si>
  <si>
    <t>(右の☆欄のみを記載)</t>
  </si>
  <si>
    <t>扶養親族の生年</t>
    <rPh sb="0" eb="2">
      <t>フヨウ</t>
    </rPh>
    <rPh sb="2" eb="4">
      <t>シンゾク</t>
    </rPh>
    <rPh sb="5" eb="7">
      <t>セイネン</t>
    </rPh>
    <phoneticPr fontId="33"/>
  </si>
  <si>
    <t>(注) 「同一生計配偶者」とは、あなたと生計を一にする配偶者(青色事業専従者として給与の支払を受ける人及び白色事業専従者を除きます。)で、本年中の合計所得金額の見積額が 48万円以下(給与所得だけの場合は、給与の収入金額が103万円以下)の人をいいます。</t>
  </si>
  <si>
    <t>給与の支払者の
名 称 ( 氏 名 )</t>
    <phoneticPr fontId="33"/>
  </si>
  <si>
    <t xml:space="preserve"> ※この申告書の提出を受けた給与の支払者（個人を除きます）が記載してください。</t>
  </si>
  <si>
    <t>あなたの住所
又 は 居 所</t>
    <phoneticPr fontId="33"/>
  </si>
  <si>
    <t>給与の支払者の
所 在 地 (住 所)</t>
    <phoneticPr fontId="33"/>
  </si>
  <si>
    <t>生 命 保 険 料 控 除</t>
    <phoneticPr fontId="33"/>
  </si>
  <si>
    <t>保険会社等の名称</t>
    <phoneticPr fontId="33"/>
  </si>
  <si>
    <t>保険等の
種類</t>
    <phoneticPr fontId="33"/>
  </si>
  <si>
    <t>保険期間
又は年金
支払期間</t>
    <phoneticPr fontId="33"/>
  </si>
  <si>
    <t>保険等の
契約者の氏名</t>
    <phoneticPr fontId="33"/>
  </si>
  <si>
    <t>保険金等の受取人</t>
  </si>
  <si>
    <t>新・旧の
区分</t>
    <phoneticPr fontId="33"/>
  </si>
  <si>
    <t>あなたが本年中に支払った
保険料等の金額(分配を受けた
剰余金等の控除後の金額)
(a)</t>
    <phoneticPr fontId="33"/>
  </si>
  <si>
    <t>給与の
支払者の
確認印</t>
    <phoneticPr fontId="33"/>
  </si>
  <si>
    <t>地震保険料控除</t>
  </si>
  <si>
    <t>保険等の
種類(目的)</t>
    <phoneticPr fontId="33"/>
  </si>
  <si>
    <t>保険
期間</t>
    <phoneticPr fontId="33"/>
  </si>
  <si>
    <t>地震保険料又は旧長期損害保険料の区分</t>
    <phoneticPr fontId="33"/>
  </si>
  <si>
    <t>あなたが本年中に支払った
保険料等のうち、左欄の区
分に係る金額(分配を受けた
剰余金等の控除後の金額)A</t>
    <phoneticPr fontId="33"/>
  </si>
  <si>
    <t>あなた
との
続柄</t>
    <phoneticPr fontId="33"/>
  </si>
  <si>
    <t>一般の生命保険料</t>
  </si>
  <si>
    <t>(a)</t>
  </si>
  <si>
    <t>　Ａのうち地震保険料の金額の合計額</t>
    <phoneticPr fontId="33"/>
  </si>
  <si>
    <t>Ｂ</t>
    <phoneticPr fontId="33"/>
  </si>
  <si>
    <r>
      <t>(a)のうち</t>
    </r>
    <r>
      <rPr>
        <b/>
        <sz val="8"/>
        <color theme="1"/>
        <rFont val="ＭＳ Ｐゴシック"/>
        <family val="3"/>
        <charset val="128"/>
      </rPr>
      <t>新保険料
等</t>
    </r>
    <r>
      <rPr>
        <sz val="8"/>
        <color theme="1"/>
        <rFont val="ＭＳ Ｐ明朝"/>
        <family val="1"/>
        <charset val="128"/>
      </rPr>
      <t>の金額の合計額</t>
    </r>
    <phoneticPr fontId="33"/>
  </si>
  <si>
    <r>
      <t>Aの金額を下の</t>
    </r>
    <r>
      <rPr>
        <b/>
        <sz val="7"/>
        <color theme="1"/>
        <rFont val="ＭＳ Ｐゴシック"/>
        <family val="3"/>
        <charset val="128"/>
      </rPr>
      <t>計算式I (新保険
料等用)</t>
    </r>
    <r>
      <rPr>
        <sz val="7"/>
        <color theme="1"/>
        <rFont val="ＭＳ Ｐ明朝"/>
        <family val="1"/>
        <charset val="128"/>
      </rPr>
      <t>に当てはめて計算した金額</t>
    </r>
    <phoneticPr fontId="33"/>
  </si>
  <si>
    <t>(最高40,000円)</t>
  </si>
  <si>
    <t>計(①＋②)</t>
  </si>
  <si>
    <t>　Ａのうち旧長期損害保険料の金額の合計額</t>
    <phoneticPr fontId="33"/>
  </si>
  <si>
    <t>Ｃ</t>
    <phoneticPr fontId="33"/>
  </si>
  <si>
    <r>
      <t>(a)のうち</t>
    </r>
    <r>
      <rPr>
        <b/>
        <sz val="8"/>
        <color theme="1"/>
        <rFont val="ＭＳ Ｐゴシック"/>
        <family val="3"/>
        <charset val="128"/>
      </rPr>
      <t>旧保険料
等</t>
    </r>
    <r>
      <rPr>
        <sz val="8"/>
        <color theme="1"/>
        <rFont val="ＭＳ Ｐ明朝"/>
        <family val="1"/>
        <charset val="128"/>
      </rPr>
      <t>の金額の合計額</t>
    </r>
    <phoneticPr fontId="33"/>
  </si>
  <si>
    <r>
      <t>Bの金額を下の</t>
    </r>
    <r>
      <rPr>
        <b/>
        <sz val="7"/>
        <color theme="1"/>
        <rFont val="ＭＳ Ｐゴシック"/>
        <family val="3"/>
        <charset val="128"/>
      </rPr>
      <t>計算式II (旧保険
料等用)</t>
    </r>
    <r>
      <rPr>
        <sz val="7"/>
        <color theme="1"/>
        <rFont val="ＭＳ Ｐ明朝"/>
        <family val="1"/>
        <charset val="128"/>
      </rPr>
      <t>に当てはめて計算した金額</t>
    </r>
    <phoneticPr fontId="33"/>
  </si>
  <si>
    <t>(最高50,000円)</t>
  </si>
  <si>
    <t>②と③のいずれか
大きい金額</t>
    <phoneticPr fontId="33"/>
  </si>
  <si>
    <t>㋑</t>
  </si>
  <si>
    <t>地震保険料
控 除 額</t>
    <phoneticPr fontId="33"/>
  </si>
  <si>
    <t>Ｂの金額</t>
    <phoneticPr fontId="33"/>
  </si>
  <si>
    <t>＋</t>
  </si>
  <si>
    <t>Ｃの金額(Ｃの金額が10,000円を超える場合は、Ｃ×1/2+5,000円)※</t>
    <phoneticPr fontId="33"/>
  </si>
  <si>
    <t>(最高15,000円)</t>
  </si>
  <si>
    <t>介護医療保険料</t>
  </si>
  <si>
    <t>＝</t>
  </si>
  <si>
    <t>(a)の金額の合計額</t>
    <phoneticPr fontId="33"/>
  </si>
  <si>
    <r>
      <t>Cの金額を下の</t>
    </r>
    <r>
      <rPr>
        <b/>
        <sz val="8"/>
        <color theme="1"/>
        <rFont val="ＭＳ Ｐゴシック"/>
        <family val="3"/>
        <charset val="128"/>
      </rPr>
      <t>計算式I(新保険
料等用)</t>
    </r>
    <r>
      <rPr>
        <sz val="8"/>
        <color theme="1"/>
        <rFont val="ＭＳ Ｐ明朝"/>
        <family val="1"/>
        <charset val="128"/>
      </rPr>
      <t>に当てはめて計算した金額</t>
    </r>
    <phoneticPr fontId="33"/>
  </si>
  <si>
    <t>㋺</t>
  </si>
  <si>
    <t>社会保険料控除</t>
    <rPh sb="0" eb="2">
      <t>シャカイ</t>
    </rPh>
    <rPh sb="2" eb="5">
      <t>ホケンリョウ</t>
    </rPh>
    <rPh sb="5" eb="7">
      <t>コウジョ</t>
    </rPh>
    <phoneticPr fontId="33"/>
  </si>
  <si>
    <t>社会保険
の種類</t>
    <phoneticPr fontId="33"/>
  </si>
  <si>
    <t>保険料支払先の名称</t>
    <phoneticPr fontId="33"/>
  </si>
  <si>
    <t>保険料を負担することになっている人</t>
  </si>
  <si>
    <t>あなたが本年中に
支払った保険料の金額</t>
    <phoneticPr fontId="33"/>
  </si>
  <si>
    <t>支払開始日</t>
  </si>
  <si>
    <t>・   ・</t>
  </si>
  <si>
    <t>合計（控除額）</t>
    <phoneticPr fontId="33"/>
  </si>
  <si>
    <r>
      <t>Dの金額を下の</t>
    </r>
    <r>
      <rPr>
        <b/>
        <sz val="7"/>
        <color theme="1"/>
        <rFont val="ＭＳ Ｐゴシック"/>
        <family val="3"/>
        <charset val="128"/>
      </rPr>
      <t>計算式I (新保険
料等用)</t>
    </r>
    <r>
      <rPr>
        <sz val="7"/>
        <color theme="1"/>
        <rFont val="ＭＳ Ｐ明朝"/>
        <family val="1"/>
        <charset val="128"/>
      </rPr>
      <t>に当てはめて計算した金額</t>
    </r>
    <phoneticPr fontId="33"/>
  </si>
  <si>
    <t>計(④＋⑤)</t>
  </si>
  <si>
    <t>小規模企業共済等掛金控除</t>
    <rPh sb="0" eb="3">
      <t>ショウキボ</t>
    </rPh>
    <rPh sb="3" eb="5">
      <t>キギョウ</t>
    </rPh>
    <rPh sb="5" eb="7">
      <t>キョウサイ</t>
    </rPh>
    <rPh sb="7" eb="8">
      <t>トウ</t>
    </rPh>
    <rPh sb="8" eb="10">
      <t>カケキン</t>
    </rPh>
    <phoneticPr fontId="33"/>
  </si>
  <si>
    <t>種類</t>
    <phoneticPr fontId="33"/>
  </si>
  <si>
    <t>あなたが本年中に支払った掛金の金額</t>
    <phoneticPr fontId="33"/>
  </si>
  <si>
    <t>E</t>
  </si>
  <si>
    <r>
      <t>Eの金額を下の</t>
    </r>
    <r>
      <rPr>
        <b/>
        <sz val="7"/>
        <color theme="1"/>
        <rFont val="ＭＳ Ｐゴシック"/>
        <family val="3"/>
        <charset val="128"/>
      </rPr>
      <t>計算式II (旧保険
料等用)</t>
    </r>
    <r>
      <rPr>
        <sz val="7"/>
        <color theme="1"/>
        <rFont val="ＭＳ Ｐ明朝"/>
        <family val="1"/>
        <charset val="128"/>
      </rPr>
      <t>に当てはめて計算した金額</t>
    </r>
    <phoneticPr fontId="33"/>
  </si>
  <si>
    <t>⑤と⑥のいずれか
大きい金額</t>
    <phoneticPr fontId="33"/>
  </si>
  <si>
    <t>㋩</t>
  </si>
  <si>
    <t>独立行政法人中小企業基盤整備機構の共済契約の掛金</t>
    <phoneticPr fontId="33"/>
  </si>
  <si>
    <t>計算式 I (新保険料等用)※</t>
  </si>
  <si>
    <t>計算式 II (旧保険料等用)※</t>
  </si>
  <si>
    <r>
      <t xml:space="preserve">生命保険料控除額
計(㋑+㋺+㋩)
</t>
    </r>
    <r>
      <rPr>
        <b/>
        <sz val="9"/>
        <color theme="1"/>
        <rFont val="ＭＳ Ｐゴシック"/>
        <family val="3"/>
        <charset val="128"/>
      </rPr>
      <t>(最高120,000円)</t>
    </r>
    <phoneticPr fontId="33"/>
  </si>
  <si>
    <t>A,C又はDの金額</t>
  </si>
  <si>
    <t>控除額の計算式</t>
  </si>
  <si>
    <t>B又はEの金額</t>
  </si>
  <si>
    <t xml:space="preserve"> 20,000円以下</t>
  </si>
  <si>
    <t xml:space="preserve"> A、C又はDの全額</t>
  </si>
  <si>
    <t xml:space="preserve"> 25,000円以下</t>
  </si>
  <si>
    <t xml:space="preserve"> B又はEの全額</t>
  </si>
  <si>
    <t>心身障害者扶養共済制度に関する契約の掛金</t>
    <phoneticPr fontId="33"/>
  </si>
  <si>
    <t xml:space="preserve"> 20,001円から40,000円まで</t>
  </si>
  <si>
    <t xml:space="preserve"> A、C又はD×1/2+10,000円</t>
  </si>
  <si>
    <t xml:space="preserve"> 25,001円から50,000円まで</t>
  </si>
  <si>
    <t xml:space="preserve"> B又はE×1/2+12,500円</t>
  </si>
  <si>
    <t xml:space="preserve"> 40,001円から80,000円まで</t>
  </si>
  <si>
    <t xml:space="preserve"> A、C又はD×1/4+20,000円</t>
  </si>
  <si>
    <t xml:space="preserve"> 50,001円から100,000円まで</t>
  </si>
  <si>
    <t xml:space="preserve"> B又はE×1/4+25,000円</t>
  </si>
  <si>
    <t xml:space="preserve"> 80,001円以上</t>
  </si>
  <si>
    <t xml:space="preserve"> 一律に40,000円</t>
  </si>
  <si>
    <t xml:space="preserve"> 100,001円以上</t>
  </si>
  <si>
    <t xml:space="preserve"> 一律に50,000円</t>
  </si>
  <si>
    <t>※ 控除額の計算において算出した金額に1円未満の端数があるときは、その端数を切り上げます。</t>
  </si>
  <si>
    <t>新旧区分</t>
  </si>
  <si>
    <t>地震保険料又は旧長期損害保険料の区分</t>
  </si>
  <si>
    <t>新</t>
    <phoneticPr fontId="33"/>
  </si>
  <si>
    <t>地震</t>
  </si>
  <si>
    <t>旧</t>
  </si>
  <si>
    <t>旧長期</t>
  </si>
  <si>
    <t>所得金額調整控除申告書　要件</t>
    <rPh sb="0" eb="2">
      <t>ショトク</t>
    </rPh>
    <rPh sb="2" eb="4">
      <t>キンガク</t>
    </rPh>
    <rPh sb="4" eb="6">
      <t>チョウセイ</t>
    </rPh>
    <rPh sb="6" eb="8">
      <t>コウジョ</t>
    </rPh>
    <rPh sb="8" eb="11">
      <t>シンコクショ</t>
    </rPh>
    <rPh sb="12" eb="14">
      <t>ヨウケン</t>
    </rPh>
    <phoneticPr fontId="18"/>
  </si>
  <si>
    <t>給 料 ・ 手 当 等 の 支 給 金 額 の 内 訳</t>
  </si>
  <si>
    <t>区     分</t>
  </si>
  <si>
    <t>第 1 回</t>
  </si>
  <si>
    <t>第 2 回</t>
  </si>
  <si>
    <t>第 3 回</t>
  </si>
  <si>
    <t>支 給 月 日</t>
  </si>
  <si>
    <t>申告書の受付月日</t>
  </si>
  <si>
    <t>徴収猶予許可月日</t>
  </si>
  <si>
    <t>徴収猶予期間</t>
  </si>
  <si>
    <t>自</t>
  </si>
  <si>
    <t>至</t>
  </si>
  <si>
    <t>差引超過額又は不足額</t>
  </si>
  <si>
    <t>（平成24年 3 月31日財務省告示第115号別表第三(令和2年3月31日財務省告示第81号改正)）</t>
    <rPh sb="28" eb="30">
      <t>レイワ</t>
    </rPh>
    <phoneticPr fontId="18"/>
  </si>
  <si>
    <t>賞与に対する源泉徴収税額の算出率の表(令和５年分)</t>
    <phoneticPr fontId="18"/>
  </si>
  <si>
    <t>令 和 ４ 年 分 給 与 所 得 者 の 保 険 料 控 除 申 告 書</t>
    <rPh sb="0" eb="1">
      <t>レイ</t>
    </rPh>
    <rPh sb="2" eb="3">
      <t>ワ</t>
    </rPh>
    <rPh sb="6" eb="7">
      <t>トシ</t>
    </rPh>
    <phoneticPr fontId="33"/>
  </si>
  <si>
    <t>二次元
コード</t>
    <rPh sb="0" eb="3">
      <t>ニジゲン</t>
    </rPh>
    <phoneticPr fontId="33"/>
  </si>
  <si>
    <t>保険会社等の
名称</t>
    <phoneticPr fontId="33"/>
  </si>
  <si>
    <t>保険等の契約者の氏名</t>
    <phoneticPr fontId="33"/>
  </si>
  <si>
    <t>保険等の対象となった家屋等に居住又は家財を利用している者等の氏名</t>
    <phoneticPr fontId="33"/>
  </si>
  <si>
    <t>個人年金保険料</t>
    <phoneticPr fontId="33"/>
  </si>
  <si>
    <r>
      <t>確定拠出年金法に規定する</t>
    </r>
    <r>
      <rPr>
        <sz val="10"/>
        <color theme="1"/>
        <rFont val="ＭＳ ゴシック"/>
        <family val="3"/>
        <charset val="128"/>
      </rPr>
      <t>企業型</t>
    </r>
    <r>
      <rPr>
        <sz val="10"/>
        <color theme="1"/>
        <rFont val="ＭＳ 明朝"/>
        <family val="1"/>
        <charset val="128"/>
      </rPr>
      <t>年金加入者掛金</t>
    </r>
    <phoneticPr fontId="33"/>
  </si>
  <si>
    <r>
      <t>確定拠出年金法に規定する</t>
    </r>
    <r>
      <rPr>
        <sz val="10"/>
        <color theme="1"/>
        <rFont val="ＭＳ ゴシック"/>
        <family val="3"/>
        <charset val="128"/>
      </rPr>
      <t>個人型</t>
    </r>
    <r>
      <rPr>
        <sz val="10"/>
        <color theme="1"/>
        <rFont val="ＭＳ 明朝"/>
        <family val="1"/>
        <charset val="128"/>
      </rPr>
      <t>年金加入者掛金</t>
    </r>
    <phoneticPr fontId="33"/>
  </si>
  <si>
    <t>添付書類</t>
  </si>
  <si>
    <t>　証明書類の交付が遅延したことなどのために添付ができないときは令和５年１月３１日でに提出することを条件として控除を受けることができます。また、その証明書類に記載されるべき事項を電磁的方法により給与の支払者に提供することができます。</t>
    <phoneticPr fontId="33"/>
  </si>
  <si>
    <t>備考</t>
  </si>
  <si>
    <t>生命保険料</t>
  </si>
  <si>
    <t>生命保険会社等が発行した証明書類。特に、旧生命保険料（一般の生命保険料）にあっては一契約の保険料（分配を受けた剰余金、割戻金を差し引いた残額）が 9,000円を超えるものについて必要です。</t>
  </si>
  <si>
    <t xml:space="preserve"> 一定の保険契約に基づき支払った保険料等</t>
  </si>
  <si>
    <t>地震保険料等</t>
  </si>
  <si>
    <t>損害保険会社等が発行した証明書類。</t>
  </si>
  <si>
    <t>①地震保険料 （資産について生じた損失の額を塡補する保険金又は共済金が支払われる損害保険契約等）</t>
  </si>
  <si>
    <t>②旧長期損害保険料（ 平成18年12月31日までに締結した長期損害保険契約等でこれらの期間が10年以上のもの）</t>
  </si>
  <si>
    <t>社会保険料</t>
  </si>
  <si>
    <t>厚生労働省又は各国民年金基金が発行した証明書類。</t>
  </si>
  <si>
    <t>国民年金の保険料や国民年金基金の加入員として負担する掛金</t>
  </si>
  <si>
    <t>小規模企業共済等掛金</t>
  </si>
  <si>
    <t>独立行政法人中小企業基盤整備機構や国民年金基金連合会、地方公共団体が発行した証明書類。</t>
  </si>
  <si>
    <t xml:space="preserve"> ① 独立行政法人中小企業基盤整備機構と締結した共済契約（旧第2種共済契約を除きます｡）に基づく掛金</t>
  </si>
  <si>
    <t>② 確定拠出年金法に規定する企業型年金加入者掛金</t>
  </si>
  <si>
    <t>③ 確定拠出年金法に規定する個人型年金加入者掛金</t>
  </si>
  <si>
    <t>④ 地方公共団体が条例の規定により精神又は身体に障害がある者に関して実施する心身障害者扶養共済制度で一定の要件に該当する契約に基づく掛金</t>
  </si>
  <si>
    <t>令和４年分　給与所得者の基礎控除申告書 兼 給与所得者の配偶者控除等申告書 兼 所得金額調整控除申告書</t>
    <phoneticPr fontId="33"/>
  </si>
  <si>
    <t>年末調整において基礎控除・配偶者控除又は配偶者特別控除・所得金額調整控除の適用を受けようとする場合に、令和４年の最後に給与の支払を受ける日の前日までに、給与の支払者に提出</t>
    <phoneticPr fontId="33"/>
  </si>
  <si>
    <t>○ 「控除額の計算」の表の「区分I」欄については、「基礎控除申告書」の「区分I」欄を参照してください。</t>
    <phoneticPr fontId="33"/>
  </si>
  <si>
    <t>○ 「基礎控除申告書」の「区分I」欄が(A)～(C)に該当しない場合や「配偶者控除等申告書」の「区分II」欄が➀～④に該当しない場合は、配偶者控除及び</t>
    <phoneticPr fontId="33"/>
  </si>
  <si>
    <t>あなたと配偶者の住所又は居所が
異なる場合の配偶者の住所又は居所</t>
    <phoneticPr fontId="33"/>
  </si>
  <si>
    <t>非居住者
である配偶者</t>
    <phoneticPr fontId="33"/>
  </si>
  <si>
    <t>年齢70歳(昭28.1.1)</t>
    <phoneticPr fontId="33"/>
  </si>
  <si>
    <t>所得金額調整控除申告書の要件</t>
  </si>
  <si>
    <t>◆ 所得金額調整控除申告書 ◆</t>
    <phoneticPr fontId="33"/>
  </si>
  <si>
    <t>要件</t>
    <phoneticPr fontId="33"/>
  </si>
  <si>
    <t>あなたと左記の者の住所又は居所が
異なる場合の左記の者の住所又は居所</t>
    <phoneticPr fontId="33"/>
  </si>
  <si>
    <t>□扶養控除等申告書のとおり</t>
    <phoneticPr fontId="33"/>
  </si>
  <si>
    <t>—————————————————————————————————————— 所得金額調整控除申告書について ———————————————————————————————————————</t>
  </si>
  <si>
    <t>あなたの本年中の公的年金等に係る雑所得の金額</t>
  </si>
  <si>
    <t>あなたの本年中の給与所得控除後の給与等の金額</t>
  </si>
  <si>
    <t>月
区分</t>
    <phoneticPr fontId="33"/>
  </si>
  <si>
    <t>支給
月日</t>
    <phoneticPr fontId="33"/>
  </si>
  <si>
    <t>基 本 給
（円）</t>
    <rPh sb="7" eb="8">
      <t>エン</t>
    </rPh>
    <phoneticPr fontId="18"/>
  </si>
  <si>
    <t>家族手当
（円）</t>
    <phoneticPr fontId="18"/>
  </si>
  <si>
    <t>　　　　手当
（円）</t>
    <phoneticPr fontId="18"/>
  </si>
  <si>
    <t>総支給金額
（円）</t>
    <phoneticPr fontId="33"/>
  </si>
  <si>
    <t>給与等から控除
された小規模
企業共済等掛金
の金額
（円）</t>
    <phoneticPr fontId="33"/>
  </si>
  <si>
    <t>前月中に通常の給与を支給していな
かった場合に支給する賞与の税額計算</t>
    <phoneticPr fontId="33"/>
  </si>
  <si>
    <t>社会保険料等控除後
の賞与の金額</t>
    <phoneticPr fontId="33"/>
  </si>
  <si>
    <t>①✕1/6又は1/12</t>
  </si>
  <si>
    <t>②に対する月額表に
定める税額</t>
    <phoneticPr fontId="33"/>
  </si>
  <si>
    <t>算出税額
(③✕6又は12)</t>
  </si>
  <si>
    <t>支給する賞与の金額が、前月中に支給した通常
の給与の10倍を超える場合の賞与の税額計算</t>
    <phoneticPr fontId="33"/>
  </si>
  <si>
    <t>②＋前月の「社会保険料等
控除後の給与等の金額」</t>
    <phoneticPr fontId="33"/>
  </si>
  <si>
    <t>災害減免法
による徴収
猶予関係</t>
    <phoneticPr fontId="33"/>
  </si>
  <si>
    <t>雑損失又は繰越雑損失が
ある場合の徴収猶予限度額</t>
    <phoneticPr fontId="33"/>
  </si>
  <si>
    <t>③に対する月額表に
定める税額</t>
    <phoneticPr fontId="33"/>
  </si>
  <si>
    <t>円</t>
    <rPh sb="0" eb="1">
      <t>エン</t>
    </rPh>
    <phoneticPr fontId="18"/>
  </si>
  <si>
    <t>④−前月の「社会保険料等
控除後の給与等の金額」
に対する月額表の税額</t>
    <phoneticPr fontId="33"/>
  </si>
  <si>
    <t>算出税額
(⑤✕6又は12)</t>
    <phoneticPr fontId="33"/>
  </si>
  <si>
    <t>●</t>
    <phoneticPr fontId="18"/>
  </si>
  <si>
    <t>通勤手当等（通常の給与に加算して支給される通勤手当や通勤用定期乗車券は、次の区分に応じ、それぞれそれぞれ１か月当たり次の金額までは課税されないことになっています）</t>
  </si>
  <si>
    <t>課税されない金額</t>
  </si>
  <si>
    <t>交通機関又は有料道路を利用している人に支給する通勤手当</t>
  </si>
  <si>
    <t>１か月当たりの合理的な運賃等の額（最高限度150,000円）</t>
  </si>
  <si>
    <t>自動車や自転車などの交通用具を使用している人に支給する通勤手当</t>
  </si>
  <si>
    <t>通勤距離が片道55km以上である場合</t>
  </si>
  <si>
    <t>31,600円</t>
  </si>
  <si>
    <t>通勤距離が片道45km以上55km未満である場合</t>
  </si>
  <si>
    <t>28,000円</t>
  </si>
  <si>
    <t>通勤距離が片道35km以上45km未満である場合</t>
  </si>
  <si>
    <t>24,400円</t>
  </si>
  <si>
    <t>通勤距離が片道25km以上35km未満である場合</t>
  </si>
  <si>
    <t>18,700円</t>
  </si>
  <si>
    <t>通勤距離が片道15km以上25km未満である場合</t>
  </si>
  <si>
    <t>12,900円</t>
  </si>
  <si>
    <t>通勤距離が片道10km以上15km未満である場合</t>
  </si>
  <si>
    <t>7,100円</t>
  </si>
  <si>
    <t>通勤距離が片道２km以上10km未満である場合</t>
  </si>
  <si>
    <t>4,200円</t>
  </si>
  <si>
    <t>通勤距離が片道２km未満である場合</t>
  </si>
  <si>
    <t>（全額課税）</t>
  </si>
  <si>
    <t>交通機関を利用している人に支給する通勤用定期乗車券</t>
  </si>
  <si>
    <t>交通機関又は有料道路を利用する他、交通用具も使用している人に支給する通勤手当や通勤用定期乗車券</t>
  </si>
  <si>
    <t>１か月当たりの合理的な運賃等の額と②の金額との合計額（最高限度150,000円）</t>
  </si>
  <si>
    <t>以下の表に当てはめて課税対象額を算出してください。</t>
  </si>
  <si>
    <t>（①、②、③を入力してくださ。）</t>
  </si>
  <si>
    <t>①通勤手当</t>
  </si>
  <si>
    <t>②交通用具</t>
  </si>
  <si>
    <t>③定期券</t>
  </si>
  <si>
    <t>④複数利用</t>
  </si>
  <si>
    <t>課税対象額</t>
  </si>
  <si>
    <t>（円）</t>
  </si>
  <si>
    <t>（km）</t>
  </si>
  <si>
    <t>特殊な給与等（以下は、課税対象になりません）</t>
  </si>
  <si>
    <t>旅費</t>
  </si>
  <si>
    <t>宿日直料</t>
  </si>
  <si>
    <t>交際費等</t>
  </si>
  <si>
    <t>結婚祝金品等</t>
  </si>
  <si>
    <t>葬祭料、香典、見舞金</t>
  </si>
  <si>
    <t>労働基準法等の規定による各種補償金</t>
  </si>
  <si>
    <t>学資金</t>
  </si>
  <si>
    <t>合計</t>
  </si>
  <si>
    <t>取扱い</t>
  </si>
  <si>
    <t>給与所得を有する人の次に掲げる旅行に必要な支出に充てるため支給される金品でその旅行について通常必要と認められるものについては、課税されません。
①勤務する場所を離れてその職務を遂行するために行う旅行
②転任に伴う転居のために行う旅行
③就職や退職した人の転居又は死亡により退職した人の遺族が転居のために行う旅行</t>
  </si>
  <si>
    <t>宿日直を本来の職務とする人の宿日直料など一定のものを除き、１回の宿日直について支給される金額のうち4,000円（宿直又は日直の勤務をすることにより支給される食事がある場合には、4,000円からその食事の価額を控除した残額）までの部分については、課税されません。</t>
  </si>
  <si>
    <t>交際費や接待費等として支給される金品は給与等とされますが、使用者の業務のために使用したことの事績の明らかなものについては、課税されません。</t>
  </si>
  <si>
    <t>雇用契約等に基づいて支給される結婚、出産等の祝金品は給与等とされますが、その金額が支給を受ける人の地位などに照らして社会通念上相当と認められるものであれば、課税されません。</t>
  </si>
  <si>
    <t>葬祭料、香典、
見舞金</t>
  </si>
  <si>
    <t>葬祭料や香典、災害等の見舞金は、その金額が社会通念上相当と認められるものであれば、課税されません。</t>
  </si>
  <si>
    <t>労働基準法や船員法の規定により受ける療養の給付や休業補償などについては、課税されません。</t>
  </si>
  <si>
    <t>学資に充てるために給付される金品のうち給与その他対価の性質を有するものについては、非課税の対象から除外されていますが、給与所得者が使用者から受ける学資金のうち、通常の給与に加算して給付されるものについては、法人である使用者からその法人の役員の学資に充てるために給付するものなど一定の場合に該当するものを除き、課税されません。</t>
  </si>
  <si>
    <t>現物給与には、</t>
  </si>
  <si>
    <t>①職務の性質上欠くことのできないもので主として使用者側の業務遂行上の必要から支給されるもの</t>
  </si>
  <si>
    <t>②換金性に欠けるもの</t>
  </si>
  <si>
    <t>③その評価が困難なもの</t>
  </si>
  <si>
    <t>④受給者側に物品などの選択の余地がないものなど</t>
  </si>
  <si>
    <t>⑤政策上特別の配慮を要するものなど</t>
  </si>
  <si>
    <t>特定の現物給与については、課税上金銭による給与等とは異なった次のような特別の取扱いが定められています。</t>
  </si>
  <si>
    <t>食事の支給</t>
  </si>
  <si>
    <t>使用者が支給する食事については、その支給を受ける人がその食事の価額の半額以上を負担すれば、原則として課税されません。ただし、その食事の価額からその人の負担した金額を控除した残額（使用者の負担額）が月額3,500円を超えるときは、その使用者の負担額（その食事の価額－その人の負担した金額）の全額が給与所得とされます。この場合の使用者の負担額が3,500円を超えるかどうかは、消費税及び地方消費税の額を除いた金額により判定します。なお、使用者が支給する食事については、次に掲げる金額により評価します。
①使用者が調理して支給する食事については、その食事の材料等に要する直接費の額に相当する金額
②使用者が飲食店等から購入して支給する食事については、その食事の購入価額に相当する金額
以上のほか、通常の勤務時間外に宿日直又は残業をした人に対し、これらの勤務をすることにより支給する食事については。、課税されません。</t>
    <rPh sb="216" eb="219">
      <t>シヨウシャ</t>
    </rPh>
    <rPh sb="220" eb="222">
      <t>シキュウ</t>
    </rPh>
    <rPh sb="224" eb="226">
      <t>ショクジ</t>
    </rPh>
    <rPh sb="232" eb="233">
      <t>ツギ</t>
    </rPh>
    <rPh sb="234" eb="235">
      <t>カカ</t>
    </rPh>
    <rPh sb="237" eb="239">
      <t>キンガク</t>
    </rPh>
    <rPh sb="242" eb="244">
      <t>ヒョウカ</t>
    </rPh>
    <phoneticPr fontId="18"/>
  </si>
  <si>
    <t>制服等の支給</t>
  </si>
  <si>
    <t>職務の性質上制服を着用しなければならない人に対して支給又は貸与する制服その他の身の回り品、事務服、作業服等については、課税されません。</t>
  </si>
  <si>
    <t>社宅等の貸与</t>
  </si>
  <si>
    <t>使用人等に対して無償又は低額の賃貸料で社宅や寮等を貸与することによりその使用人等が受ける経済的利益については、使用人等から一定の算式により求めた社宅等について通常支払うべき賃貸料の額以上の賃貸料を徴収していれば課税されませんが、使用人等から徴収している賃貸料が、その社宅等について通常支払うべき賃貸料の額を下回っている場合には、その差額が給与所得とされます。なお、役員に貸与している社宅等が、いわゆる豪華社宅である場合には、通常の賃貸料の額は一般の賃貸住宅とした場合に通常支払うべき使用料の額により評価することとされています。</t>
  </si>
  <si>
    <t>レクリエーションの費用の負担</t>
  </si>
  <si>
    <t>レクリエーションのために社会通念上一般的に行われていると認められる会食、旅行、演芸会、運動会等の行事の費用を使用者が負担することにより、その行事に参加した人が受ける経済的利益については、自己の都合でその行事に参加しなかった人に対しその参加に代えて金銭を支給する場合や役員だけを対象としてその行事の費用を負担する場合を除き、課税されません。なお、レクリエーション旅行については、旅行期間が４泊５日（目的地が海外の場合は、目的地における滞在日数）以内であるなど一定の要件を満たしている場合には、その経済的利益の額が少額不追及の趣旨を逸脱しない限り、原則として課税しなくて差し支えありません。</t>
  </si>
  <si>
    <t>永年勤続記念品等の支給</t>
  </si>
  <si>
    <t>永年にわたり勤務した人の表彰に当たり、その記念として旅行、観劇等に招待し、又は記念品を支給することによる経済的利益で、その表彰が、おおむね10年以上勤続した人を対象としたものであるなど一定の要件を満たすものについては、課税されません。</t>
    <phoneticPr fontId="18"/>
  </si>
  <si>
    <t>創業記念品等の支給</t>
  </si>
  <si>
    <t>創業記念、増資記念、工事完成記念又は合併記念等に際し、その記念として支給する記念品で、その支給する記念品が、社会通念上記念品としてふさわしいものであって、その価額（処分見込価額により評価した価額）が10,000円以下のものであるなど一定の要件を満たすものについては、建築業者、造船業者等が請負工事又は造船の完成等に際して支給するものを除き、課税されません。なお、その価額が10,000円以下のものであるかどうかは、消費税及び地方消費税の額を除いた金額により判定します。</t>
    <phoneticPr fontId="18"/>
  </si>
  <si>
    <t>商品、製品等の値引販売</t>
  </si>
  <si>
    <t>使用者の取り扱う商品、製品等（有価証券及び食事を除きます。）の値引販売をすることによる経済的利益については、その値引販売の価額が、使用者の取得価額以上で、通常他に販売する価額のおおむね70%以上であるなど一定の要件を満たす場合には、課税されません。</t>
    <phoneticPr fontId="18"/>
  </si>
  <si>
    <t>金銭の無利息貸付け等</t>
  </si>
  <si>
    <t>使用者が金銭を無利息又は低い金利で貸し付けたことによる経済的利益については、
①その経済的利益が、災害、疾病等により臨時的に多額な生活資金を要することとなった人に対してその資金に充てるために貸し付けた金額につき、その返済に要する期間として合理的と認められる期間内に受けるものである場合、
②使用者における借入金の平均調達金利など合理的と認められる貸付利率により利息を徴している場合、又は、
③その供与される経済的利益の合計額が年間5,000円以下の場合には、課税されません。</t>
    <phoneticPr fontId="18"/>
  </si>
  <si>
    <t>福利厚生施設の利用</t>
  </si>
  <si>
    <t>福利厚生施設の運営費等を使用者が負担することにより利用者が受ける経済的利益については、その額が著しく多額である場合や役員だけを対象としてその経済的利益が供与される場合を除き、課税されません。</t>
    <phoneticPr fontId="18"/>
  </si>
  <si>
    <t>令 和 ５ 年 分    給 与 所 得 者 の 扶 養 控 除 等 (異 動) 申 告 書</t>
    <rPh sb="0" eb="1">
      <t>レイ</t>
    </rPh>
    <rPh sb="2" eb="3">
      <t>カズ</t>
    </rPh>
    <rPh sb="6" eb="7">
      <t>ネン</t>
    </rPh>
    <phoneticPr fontId="33"/>
  </si>
  <si>
    <t>令和５年の最初の給与の支払を受ける日の前日までに給与の支払者に提出また、記載内容に異動があった時は、内容の補正をする。</t>
    <phoneticPr fontId="33"/>
  </si>
  <si>
    <t>(郵便番号</t>
    <phoneticPr fontId="33"/>
  </si>
  <si>
    <t>-</t>
    <phoneticPr fontId="33"/>
  </si>
  <si>
    <t>)</t>
    <phoneticPr fontId="33"/>
  </si>
  <si>
    <t>老人扶養親族
(昭29.1.1以前生)</t>
    <phoneticPr fontId="33"/>
  </si>
  <si>
    <t>令和５年中の
所得の見積額</t>
    <phoneticPr fontId="33"/>
  </si>
  <si>
    <t>非居住者である親族</t>
    <phoneticPr fontId="33"/>
  </si>
  <si>
    <t>◎この申告書は、あなたの給与について扶養控除、障害者控除などの控除を受けるために提出するものです。</t>
    <phoneticPr fontId="33"/>
  </si>
  <si>
    <t>令和５年中に異動があった場合に記載してください（以下同じ）。</t>
    <rPh sb="0" eb="1">
      <t>レイ</t>
    </rPh>
    <rPh sb="1" eb="2">
      <t>カズ</t>
    </rPh>
    <rPh sb="3" eb="4">
      <t>ネン</t>
    </rPh>
    <rPh sb="4" eb="5">
      <t>チュウ</t>
    </rPh>
    <phoneticPr fontId="33"/>
  </si>
  <si>
    <t>特定扶養親族
（平13.1.2生〜平17.1.1生）</t>
    <phoneticPr fontId="33"/>
  </si>
  <si>
    <t>生計を一にする事実</t>
    <phoneticPr fontId="33"/>
  </si>
  <si>
    <t>（該当する場合は〇印を付けてください。）</t>
    <phoneticPr fontId="33"/>
  </si>
  <si>
    <r>
      <t xml:space="preserve">控除対象
扶養親族
</t>
    </r>
    <r>
      <rPr>
        <b/>
        <sz val="9"/>
        <color theme="1"/>
        <rFont val="Liberation Sans"/>
        <family val="2"/>
      </rPr>
      <t>(16</t>
    </r>
    <r>
      <rPr>
        <b/>
        <sz val="9"/>
        <color theme="1"/>
        <rFont val="ＭＳ Ｐゴシック"/>
        <family val="3"/>
        <charset val="128"/>
      </rPr>
      <t>歳以上</t>
    </r>
    <r>
      <rPr>
        <b/>
        <sz val="9"/>
        <color theme="1"/>
        <rFont val="Liberation Sans"/>
        <family val="2"/>
      </rPr>
      <t xml:space="preserve">)
</t>
    </r>
    <r>
      <rPr>
        <b/>
        <sz val="7"/>
        <color theme="1"/>
        <rFont val="ＭＳ Ｐ明朝"/>
        <family val="1"/>
        <charset val="128"/>
      </rPr>
      <t>(平20.1.1以前生)</t>
    </r>
    <phoneticPr fontId="33"/>
  </si>
  <si>
    <t>□</t>
    <phoneticPr fontId="33"/>
  </si>
  <si>
    <t>留学</t>
    <phoneticPr fontId="33"/>
  </si>
  <si>
    <t>障害者の内容</t>
    <phoneticPr fontId="33"/>
  </si>
  <si>
    <t>勤労学生の内容</t>
    <phoneticPr fontId="33"/>
  </si>
  <si>
    <t>同居</t>
    <rPh sb="0" eb="2">
      <t>ドウキョ</t>
    </rPh>
    <phoneticPr fontId="33"/>
  </si>
  <si>
    <t>障害の状態</t>
    <rPh sb="0" eb="2">
      <t>ショウガイ</t>
    </rPh>
    <rPh sb="3" eb="5">
      <t>ジョウタイ</t>
    </rPh>
    <phoneticPr fontId="33"/>
  </si>
  <si>
    <t>氏名／金額</t>
    <rPh sb="0" eb="2">
      <t>シメイ</t>
    </rPh>
    <rPh sb="3" eb="5">
      <t>キンガク</t>
    </rPh>
    <phoneticPr fontId="33"/>
  </si>
  <si>
    <t>学校名</t>
    <rPh sb="0" eb="3">
      <t>ガッコウメイ</t>
    </rPh>
    <phoneticPr fontId="33"/>
  </si>
  <si>
    <t>本人</t>
    <rPh sb="0" eb="2">
      <t>ホンニン</t>
    </rPh>
    <phoneticPr fontId="33"/>
  </si>
  <si>
    <t>入学年月日</t>
    <rPh sb="0" eb="5">
      <t>ニュウガクネンガッピ</t>
    </rPh>
    <phoneticPr fontId="33"/>
  </si>
  <si>
    <t>本人以外</t>
    <rPh sb="0" eb="4">
      <t>ホンニンイガイ</t>
    </rPh>
    <phoneticPr fontId="33"/>
  </si>
  <si>
    <t>居住者</t>
    <rPh sb="0" eb="3">
      <t>キョジュウシャ</t>
    </rPh>
    <phoneticPr fontId="33"/>
  </si>
  <si>
    <t>種類</t>
    <rPh sb="0" eb="2">
      <t>シュルイ</t>
    </rPh>
    <phoneticPr fontId="33"/>
  </si>
  <si>
    <t>非居住者</t>
    <rPh sb="0" eb="4">
      <t>ヒキョジュウシャ</t>
    </rPh>
    <phoneticPr fontId="33"/>
  </si>
  <si>
    <t>見積額</t>
    <rPh sb="0" eb="3">
      <t>ミツモリガク</t>
    </rPh>
    <phoneticPr fontId="33"/>
  </si>
  <si>
    <t>１　源泉控除対象配偶者とは、所得者（令和５年中の所得の見積額が900万円以下の人に限ります。）と生計を一にする配偶者（青色事業専従者として給与の支払を受ける人及び白色事業専従者を除きます。）で、令和５年中の所得の見積額が95万円以下の人をいいます。</t>
    <phoneticPr fontId="33"/>
  </si>
  <si>
    <t>２　同一生計配偶者とは、所得者と生計を一にする配偶者（青色事業専従者として給与の支払を受ける人及び白色事業専従者を除きます。）で、令和５年中の所得の見積額が48万円以下の人をいいます。</t>
    <phoneticPr fontId="33"/>
  </si>
  <si>
    <t>16歳未満の
扶養親族
(平20.1.2以後生)</t>
    <phoneticPr fontId="33"/>
  </si>
  <si>
    <r>
      <t xml:space="preserve">控除対象外国外扶養親族
</t>
    </r>
    <r>
      <rPr>
        <sz val="6"/>
        <color theme="1"/>
        <rFont val="ＭＳ Ｐ明朝"/>
        <family val="1"/>
        <charset val="128"/>
      </rPr>
      <t>（該当する場合は〇印を付けてください。）</t>
    </r>
    <phoneticPr fontId="33"/>
  </si>
  <si>
    <t>令和５年中の
所得の見積額（※）</t>
    <rPh sb="0" eb="1">
      <t>レイ</t>
    </rPh>
    <rPh sb="1" eb="2">
      <t>カズ</t>
    </rPh>
    <rPh sb="3" eb="4">
      <t>ネン</t>
    </rPh>
    <rPh sb="4" eb="5">
      <t>チュウ</t>
    </rPh>
    <phoneticPr fontId="33"/>
  </si>
  <si>
    <r>
      <t>「令和５年中の所得の見積額」欄には、</t>
    </r>
    <r>
      <rPr>
        <u/>
        <sz val="7"/>
        <color theme="1"/>
        <rFont val="ＭＳ Ｐゴシック"/>
        <family val="3"/>
        <charset val="128"/>
      </rPr>
      <t>退職所得を除いた</t>
    </r>
    <r>
      <rPr>
        <sz val="7"/>
        <color theme="1"/>
        <rFont val="ＭＳ Ｐゴシック"/>
        <family val="3"/>
        <charset val="128"/>
      </rPr>
      <t>所得の見積額を記載します。</t>
    </r>
    <phoneticPr fontId="33"/>
  </si>
  <si>
    <t>退職手当等を有する
配偶者・扶養家族</t>
    <rPh sb="0" eb="2">
      <t>タイショク</t>
    </rPh>
    <rPh sb="2" eb="4">
      <t>テアテ</t>
    </rPh>
    <rPh sb="4" eb="5">
      <t>トウ</t>
    </rPh>
    <rPh sb="6" eb="7">
      <t>ユウ</t>
    </rPh>
    <rPh sb="10" eb="13">
      <t>ハイグウシャ</t>
    </rPh>
    <rPh sb="14" eb="18">
      <t>フヨウカゾク</t>
    </rPh>
    <phoneticPr fontId="33"/>
  </si>
  <si>
    <r>
      <t xml:space="preserve">非居住者である親族
</t>
    </r>
    <r>
      <rPr>
        <sz val="6"/>
        <color theme="1"/>
        <rFont val="ＭＳ Ｐ明朝"/>
        <family val="1"/>
        <charset val="128"/>
      </rPr>
      <t>（該当する項目にチェックを付けてください。）</t>
    </r>
    <phoneticPr fontId="33"/>
  </si>
  <si>
    <t>障害者区分</t>
    <phoneticPr fontId="33"/>
  </si>
  <si>
    <t>寡婦又はひとり親</t>
    <phoneticPr fontId="33"/>
  </si>
  <si>
    <t>明・大・昭
平・令</t>
    <rPh sb="0" eb="1">
      <t>メイ</t>
    </rPh>
    <rPh sb="2" eb="3">
      <t>ダイ</t>
    </rPh>
    <rPh sb="4" eb="5">
      <t>アキラ</t>
    </rPh>
    <rPh sb="6" eb="7">
      <t>ヒラ</t>
    </rPh>
    <rPh sb="7" eb="8">
      <t>レイ</t>
    </rPh>
    <phoneticPr fontId="33"/>
  </si>
  <si>
    <t>配偶者</t>
    <phoneticPr fontId="33"/>
  </si>
  <si>
    <t>一般</t>
    <phoneticPr fontId="33"/>
  </si>
  <si>
    <t>寡婦</t>
    <phoneticPr fontId="33"/>
  </si>
  <si>
    <t>30歳未満又は70歳以上</t>
    <phoneticPr fontId="33"/>
  </si>
  <si>
    <t>特別</t>
    <phoneticPr fontId="33"/>
  </si>
  <si>
    <t>ひとり親</t>
    <phoneticPr fontId="33"/>
  </si>
  <si>
    <t>障害者　</t>
    <phoneticPr fontId="33"/>
  </si>
  <si>
    <t>38万円以上の支払</t>
    <phoneticPr fontId="33"/>
  </si>
  <si>
    <t>意味</t>
  </si>
  <si>
    <t>適用</t>
  </si>
  <si>
    <t>源泉徴収票</t>
  </si>
  <si>
    <t>1月1日からの1年間で自分がどれくらいの収入を得て、所得税をどれくらい納付したのかが記載された書類</t>
  </si>
  <si>
    <t>年の中途で就職した人で前職のある人、年の中途で従たる給与を主たる給与に変更した人</t>
  </si>
  <si>
    <t>親族関係書類</t>
  </si>
  <si>
    <t>① 戸籍の附票の写しその他の国又は地方公共団体が発行した書類及びその親族の旅券（パスポート）の写し
② 外国政府又は外国の地方公共団体が発行した書類（その親族の氏名、生年月日及び住所又は居所の記載があるものに限ります。）</t>
    <phoneticPr fontId="33"/>
  </si>
  <si>
    <t>非居住者で、 扶養控除又は障害者控除の適用を受ける扶養親族</t>
  </si>
  <si>
    <t>非居住者で、源泉控除対象配偶者である配偶者</t>
  </si>
  <si>
    <t>非居住者で、障害者控除の適用を受ける同一生計配偶者</t>
  </si>
  <si>
    <t>留学ビザ等書類</t>
  </si>
  <si>
    <t>① 外国における査証（ビザ）に類する書類の写し
② 外国における在留カードに相当する書類の写し</t>
  </si>
  <si>
    <t>「非居住者である親族」欄の項目のうち「留学」にチェックを付けた場合</t>
  </si>
  <si>
    <t>送金関係書類</t>
  </si>
  <si>
    <t>① 金融機関の書類又はその写しで、その金融機関が行う為替取引によりあなたからその親族に支払をしたことを明らかにする書類
② いわゆるクレジットカード発行会社の書類又はその写しで、そのクレジットカード発行会社が交付したカードを提示してその親族が商品等を購入したこと等及びその商品等の購入等の代金に相当する額をあなたから受領したことを明らかにする書類</t>
  </si>
  <si>
    <t>非居住者で扶養控除又は障害者控除の適用を受ける扶養親族または、非居住者で源泉控除対象配偶者である配偶者について扶養控除又は障害者控除の適用を受ける場合</t>
  </si>
  <si>
    <t>38万円送金書類</t>
  </si>
  <si>
    <t>あなたからその非居住者である親族各人への令和５年中における生活費又は教育費に充てるための支払の金額の合計額が 38万円以上であることを明らかにする書類</t>
  </si>
  <si>
    <t>「非居住者である親族」欄の項目のうち「38万円以上の支払」にチェックを付けた場合には、「38万円送金書類」</t>
  </si>
  <si>
    <t>訳文</t>
  </si>
  <si>
    <t>外国語により作成されている「親族関係書類」、「留学ビザ等書類」、「送金関係書類」、「38万円送金書類」</t>
  </si>
  <si>
    <t>給与所得者の配偶者控除等申告書</t>
  </si>
  <si>
    <t>「配偶者控除」と「配偶者特別控除」という2つの控除についての計算の基礎となる事項を記載された書類</t>
  </si>
  <si>
    <t>勤労学生書類</t>
  </si>
  <si>
    <t>文部科学大臣又は厚生労働大臣の証明書の写し、学校長又は職業訓練法人の代表者の証明書</t>
  </si>
  <si>
    <t>あなたが、勤労学生である場合</t>
  </si>
  <si>
    <t>主たる給与から控除を受けるB控除対象扶養親族 (16歳以上) (平20.1.1以前生)</t>
    <phoneticPr fontId="18"/>
  </si>
  <si>
    <t>非居住者である親族</t>
  </si>
  <si>
    <t>16歳以上30歳未満又は70歳以上</t>
    <phoneticPr fontId="18"/>
  </si>
  <si>
    <t>障害者</t>
    <phoneticPr fontId="18"/>
  </si>
  <si>
    <t>留学</t>
    <phoneticPr fontId="18"/>
  </si>
  <si>
    <t>38万以上の支払い</t>
    <phoneticPr fontId="18"/>
  </si>
  <si>
    <t>内容</t>
  </si>
  <si>
    <t>所得税源泉徴収簿</t>
  </si>
  <si>
    <t>基礎控除申告書兼配偶者控除等申告書兼所得金額調整控除申告書</t>
  </si>
  <si>
    <t>給与所得者の扶養控除等（異動）申告書</t>
  </si>
  <si>
    <t>保険料控除申告書</t>
  </si>
  <si>
    <t>支払を受ける者</t>
  </si>
  <si>
    <t>受給者の令和3年1月1日(中途退職者は、退職時)現在の住所又は居所</t>
  </si>
  <si>
    <t>受給者のマイナンバー</t>
  </si>
  <si>
    <t>（役職名）(フリガナ) 氏名</t>
  </si>
  <si>
    <t>役職名や職務名、フリガナ、氏名</t>
  </si>
  <si>
    <t>職名、フリガナ、氏名</t>
  </si>
  <si>
    <t>種別</t>
  </si>
  <si>
    <t>俸給、給料、歳費、賞与、等の種別</t>
  </si>
  <si>
    <t>支払金額</t>
  </si>
  <si>
    <t>⑦給与・手当等と賞与等の計</t>
  </si>
  <si>
    <t>給与所得控除後の金額(調整控除後)</t>
  </si>
  <si>
    <t>年末調整等のために求めた給与所得控除後の給与等の金額</t>
  </si>
  <si>
    <t>⑪給与所得控除後の給与等の金額(調整控除後)(⑨−⑩)</t>
  </si>
  <si>
    <t>社会保険料控除、小規模企業共済等掛金控除、生命保険料控除、地震保険料控除、障害者控除、寡婦控除、ひとり親控除、勤労学生控除、配偶者控除、配偶者特別控除、扶養控除、基礎控除の額の合計額</t>
  </si>
  <si>
    <t>⑳所得控除額の合計額(⑫+⑬+⑭+⑮+⑯+⑰+⑱+⑲)</t>
  </si>
  <si>
    <t>源泉所得税及び復興特別所得税の合計額</t>
  </si>
  <si>
    <t xml:space="preserve">㉕年調年税額（㉔×102.1%)  </t>
  </si>
  <si>
    <t>(源泉)控除対象配偶者</t>
  </si>
  <si>
    <t>主たる給与等において、年末調整の適用を受けている場合で、控除対象配偶者を有しているときは「○」</t>
  </si>
  <si>
    <t>課税区分が「甲欄」</t>
  </si>
  <si>
    <t>給与所得者の配偶者控除等申告書の配偶者の氏名が記載されて、給与所得者の配偶者控除等申告書の区分IIが②</t>
  </si>
  <si>
    <t>年末調整の適用を受けていない場合は、源泉控除対象配偶者を有しているときに「○」</t>
  </si>
  <si>
    <t>従たる給与等において、源泉控除対象配偶者を有している場合には「○」</t>
  </si>
  <si>
    <t>課税区分が「乙欄」</t>
  </si>
  <si>
    <t>給与所得者の配偶者控除等申告書の区分IIが①②</t>
  </si>
  <si>
    <t>控除対象配偶者(年末調整の適用を受けていない場合は源泉控除対象配偶者)が老人控除対象配偶者である場合に「○」</t>
  </si>
  <si>
    <t>給与所得者の配偶者控除等申告書の配偶者の氏名が記載されて、給与所得者の配偶者控除等申告書の区分IIが①</t>
  </si>
  <si>
    <t>配偶者(特別)控除の額</t>
  </si>
  <si>
    <t>「給与所得者の配偶者控除等申告書」に基づいて控除した配偶者控除の額又は配偶者特別控除の額</t>
  </si>
  <si>
    <t>給与所得者の配偶者控除等申告書の配偶者控除の額又は給与所得者の配偶者控除等申告書の配偶者特別控除の額</t>
  </si>
  <si>
    <t>控除対象扶養親族の数(配偶者を除く。 )</t>
  </si>
  <si>
    <t>特定</t>
  </si>
  <si>
    <t>主たる給与等の支払者が、控除した特定扶養親族の数</t>
  </si>
  <si>
    <t>特定扶養親族にチェックされている人数</t>
  </si>
  <si>
    <t>従人</t>
  </si>
  <si>
    <t>従たる給与等の支払者が、控除した特定扶養親族の数</t>
  </si>
  <si>
    <t>主たる給与等の支払者が、控除した老人扶養親族の数のうち受給者又は受給者の配偶者の直系尊属で同居している者の数</t>
  </si>
  <si>
    <t>老人扶養親族で同居老親等にチェックされている人数</t>
  </si>
  <si>
    <t>主たる給与等の支払者が、控除した老人扶養親族の数</t>
  </si>
  <si>
    <t>老人扶養親族でその他にチェックされている人数</t>
  </si>
  <si>
    <t>従たる給与等の支払者が、控除した老人扶養親族の数</t>
  </si>
  <si>
    <t>主たる給与等の支払者が、特定扶養親族又は老人扶養親族以外の控除対象扶養親族の数</t>
  </si>
  <si>
    <t>名前が記入されてて老人扶養親族と特定扶養親族にチェックされていない人数</t>
  </si>
  <si>
    <t>従たる給与等の支払者が、控除した特定扶養親族又は老人扶養親族以外の控除対象扶養親族の数</t>
  </si>
  <si>
    <t>16歳未満扶養親族の数</t>
  </si>
  <si>
    <t>扶養親族のうち、１６歳未満の扶養親族の人数</t>
  </si>
  <si>
    <t>障害者の数(本人を除く。)</t>
  </si>
  <si>
    <t>同一生計配偶者や扶養親族が特別障害者である場合のその人数</t>
  </si>
  <si>
    <t>特別障害者で同一生計配偶者にチェック、扶養親族にチェックがついて人数が記入されている</t>
  </si>
  <si>
    <t>同一生計配偶者や扶養親族が特別障害者である場合のうち同居を常としている方の人数</t>
  </si>
  <si>
    <t>同居特別障害者で同一生計配偶者にチェック、扶養親族にチェックがついて人数が記入されている</t>
  </si>
  <si>
    <t>特別障害者以外の障害者の人数</t>
  </si>
  <si>
    <t>一般の障害者同居特別障害者で同一生計配偶者にチェック、扶養親族にチェックがついて人数が記入されている</t>
  </si>
  <si>
    <t>非居住者である親族の数</t>
  </si>
  <si>
    <t>源泉控除対象配偶者、控除対象配偶者、配偶者特別控除の対象となる配偶者及び扶養控除の対象となる扶養親族のうちに非居住者がいる場合及び１６歳未満の扶養親族のうちに国内に住所を有しない方がいる場合</t>
  </si>
  <si>
    <t>給与等から控除した社会保険料の金額、「給与所得者の保険料控除申告書」に基づいて控除した社会保険料の金額及び小規模企業共済等掛金の額の合計額</t>
  </si>
  <si>
    <t>⑫給与等からの控除分(②+⑤)+⑬申告による社会保険料の控除分+⑭申告による小規模企業共済等掛金の控除分　</t>
  </si>
  <si>
    <t>生命保険料の控除額の内訳</t>
  </si>
  <si>
    <t>「給与所得者の保険料控除申告書」に基づいて控除した金額</t>
  </si>
  <si>
    <t>⑮生命保険料の控除額</t>
  </si>
  <si>
    <t>⑯地震保険料の控除額</t>
  </si>
  <si>
    <t>住宅借入金等特別控除の額の内訳</t>
  </si>
  <si>
    <t>年末調整の際に「給与所得者の(特定増改築等)住宅借入金等特別控除申告書」に基づいて計算した住宅借入金等特別控除の額</t>
  </si>
  <si>
    <t>㉓(特定増改築等)住宅借入金等特別控除額</t>
  </si>
  <si>
    <t>新生命保険料の金額</t>
  </si>
  <si>
    <t>生命保険料控除　一般の生命保険料　新保険料等の金額の合計額</t>
  </si>
  <si>
    <t>旧生命保険料の金額</t>
  </si>
  <si>
    <t>生命保険料控除　一般の生命保険料　旧保険料等の金額の合計額</t>
  </si>
  <si>
    <t>介護医療保険料の金額</t>
  </si>
  <si>
    <t>生命保険料控除　介護医療保険料　金額の合計額</t>
  </si>
  <si>
    <t>旧個人年金保険料の金額</t>
  </si>
  <si>
    <t>生命保険料控除　個人年金保険料 旧保険料等の金額の合計額</t>
  </si>
  <si>
    <t>住宅借入金等特別控除適用数</t>
  </si>
  <si>
    <t>年末調整の際に(特定増改築等)住宅借入金等特別控除の適用がある場合、当該控除の適用数</t>
  </si>
  <si>
    <t>住宅借入金等特別控除可能額</t>
  </si>
  <si>
    <t>(特定増改築等)住宅借入金等特別控除額が算出所得税額を超えるため、年末調整で控除しきれない控除額がある場合</t>
  </si>
  <si>
    <t>居住開始年月日(1回目)</t>
  </si>
  <si>
    <t>和暦で年、月、日</t>
  </si>
  <si>
    <t>居住開始年月日(2回目)</t>
  </si>
  <si>
    <t>住宅借入金等特別控除区分(1回目)</t>
  </si>
  <si>
    <t>住･･･一般の住宅借入金等特別控除の場合(増改築等を含む)
認･･･認定住宅の新築等に係る住宅借入金等特別控除の場合
増･･･特定増改築等住宅借入金等特別控除の場合
震･･･東日本大震災によって自己の居住の用に供していた家屋が居住の用に供することができなくなった場合で、平成23年から令和3年12月31日までの間に新築や購入、増改築等をした家屋に係る住宅借入金等について震災特例法第13条の2第1項「住宅の再取得等に係る住宅借入金等特別控除」の規定の適用を選択した場合
特特･･･この控除に係る住宅の新築、取得又は増改築等が「特別特定取得」に該当する場合
特･･･この控除に係る住宅の新築、取得又は増改築等が「特定取得」(特別特定取得以外)に該当する場合</t>
  </si>
  <si>
    <t>住宅借入金等特別控除区分(2回目)</t>
  </si>
  <si>
    <t>住宅借入金等年末残高(1回目)</t>
  </si>
  <si>
    <t>年末調整の際に2以上の(特定増改築等)住宅借入金等特別控除の適用がある場合又は適用を受けている住宅の取得等が特定増改築等に該当する場合には、その住宅の取得等</t>
  </si>
  <si>
    <t>住宅借入金等年末残高(2回目)</t>
  </si>
  <si>
    <t>（源泉・特別）控除対象配偶者</t>
  </si>
  <si>
    <t>(フリガナ) 氏名</t>
  </si>
  <si>
    <t>控除対象配偶者又は配偶者特別控除の対象となる配偶者(年末調整の適用を受けていない場合は、源泉控除対象配偶者)</t>
  </si>
  <si>
    <t>A源泉控除対象配偶者 （フリガナ） 氏名</t>
  </si>
  <si>
    <t>A源泉控除対象配偶者 個人番号</t>
  </si>
  <si>
    <t>これらの方が非居住者である場合</t>
  </si>
  <si>
    <t>A源泉控除対象配偶者 非居住者である親族</t>
  </si>
  <si>
    <t>配偶者の合計所得</t>
  </si>
  <si>
    <t>国民年金保険料等の金額</t>
  </si>
  <si>
    <t>社会保険料控除の適用を受けた国民年金保険料等の金額</t>
  </si>
  <si>
    <t>旧長期損害保険料の金額</t>
  </si>
  <si>
    <t>「給与所得者の基礎控除申告書」の基礎控除の額</t>
  </si>
  <si>
    <t>給与所得者の基礎控除申告書 基礎控除の額</t>
  </si>
  <si>
    <t>所得金額調整控除額</t>
  </si>
  <si>
    <t>所得金額調整控除の適用がある場合には、所得金額調整控除の額</t>
  </si>
  <si>
    <t>所得金額調整控除額（※）((⑦-8,500,000円)×10％、マイナスの場合は0)</t>
  </si>
  <si>
    <t>所得金額調整控除申告書 要件</t>
  </si>
  <si>
    <t>控除対象扶養親族（１〜４）</t>
  </si>
  <si>
    <t>控除対象扶養親族の氏名及びフリガナ</t>
  </si>
  <si>
    <t>（フリガナ）氏名</t>
  </si>
  <si>
    <t>控除対象扶養親族の個人番号</t>
  </si>
  <si>
    <t>非居住者の場合「○」</t>
  </si>
  <si>
    <t>5人目以降の個人番号</t>
  </si>
  <si>
    <t>控除対象扶養親族が5人以上いる場合には、5人目以降の控除対象扶養親族のマイナンバー</t>
  </si>
  <si>
    <t>16歳未満の扶養親族（１〜４）</t>
  </si>
  <si>
    <t>16歳未満の扶養親族の氏名及びフリガナ</t>
  </si>
  <si>
    <t>16歳未満の扶養親族の個人番号</t>
  </si>
  <si>
    <t>16歳未満の扶養親族が5人以上いる場合には、5人目以降の16歳未満の扶養親族のマイナンバー</t>
  </si>
  <si>
    <t>外国人　死亡退職　災害者</t>
  </si>
  <si>
    <t xml:space="preserve">課税区分  </t>
  </si>
  <si>
    <t>C障害者、寡婦、ひとり親又は勤労学生</t>
  </si>
  <si>
    <t>特別、その他</t>
  </si>
  <si>
    <t>該当する事項がある場合に○</t>
  </si>
  <si>
    <t>寡婦 、ひとり親、勤労学生</t>
  </si>
  <si>
    <t>中途就・退職</t>
  </si>
  <si>
    <t>就職　退職</t>
  </si>
  <si>
    <t>年月日</t>
  </si>
  <si>
    <t>受給者生年月日</t>
  </si>
  <si>
    <t>元号年月日</t>
  </si>
  <si>
    <t>生年月日（元号）</t>
  </si>
  <si>
    <t>個人番号又は 法人番号</t>
  </si>
  <si>
    <t>住所(居所) 又は所在地</t>
  </si>
  <si>
    <t>氏名又は名称（電話）</t>
  </si>
  <si>
    <t>給与の支払者の法人(個人)番号</t>
    <phoneticPr fontId="18"/>
  </si>
  <si>
    <t>給与の支払者の所在地(住所)</t>
    <phoneticPr fontId="18"/>
  </si>
  <si>
    <t>給与の支払者の名称(氏名)</t>
    <phoneticPr fontId="18"/>
  </si>
  <si>
    <t>前年の年末調整に基づき繰り越した過不足税額</t>
    <phoneticPr fontId="33"/>
  </si>
  <si>
    <t>同上の税額につき還付
又は徴収した月区分</t>
    <phoneticPr fontId="33"/>
  </si>
  <si>
    <t>月別</t>
    <phoneticPr fontId="33"/>
  </si>
  <si>
    <t>還付又は徴収した税額</t>
    <phoneticPr fontId="33"/>
  </si>
  <si>
    <t>差引残高</t>
    <phoneticPr fontId="33"/>
  </si>
  <si>
    <t>月</t>
    <rPh sb="0" eb="1">
      <t>ツキ</t>
    </rPh>
    <phoneticPr fontId="33"/>
  </si>
  <si>
    <t>扶養控除等の申告・各種控除額</t>
    <rPh sb="9" eb="11">
      <t>カクシュ</t>
    </rPh>
    <rPh sb="11" eb="14">
      <t>コウジョガク</t>
    </rPh>
    <phoneticPr fontId="33"/>
  </si>
  <si>
    <t>　　　　　区分
申告月日</t>
    <phoneticPr fontId="33"/>
  </si>
  <si>
    <t>源泉
控除
対象配偶者</t>
    <phoneticPr fontId="33"/>
  </si>
  <si>
    <t>一般の
控除対象扶養親族</t>
    <phoneticPr fontId="33"/>
  </si>
  <si>
    <t>特定扶養親族者</t>
    <phoneticPr fontId="33"/>
  </si>
  <si>
    <t>老人扶養親族</t>
    <phoneticPr fontId="33"/>
  </si>
  <si>
    <t>一般の
障害者</t>
    <phoneticPr fontId="33"/>
  </si>
  <si>
    <t>特別障害者</t>
    <phoneticPr fontId="33"/>
  </si>
  <si>
    <t>同居特別
障害者</t>
    <phoneticPr fontId="33"/>
  </si>
  <si>
    <t>婦寡又は
ひとり親</t>
    <phoneticPr fontId="33"/>
  </si>
  <si>
    <t>勤労
学生</t>
    <phoneticPr fontId="33"/>
  </si>
  <si>
    <t>従たる給与から控除する源泉控除対象配偶者と控除対象扶養親族の合計数</t>
    <phoneticPr fontId="33"/>
  </si>
  <si>
    <t>同居
老親等</t>
    <phoneticPr fontId="33"/>
  </si>
  <si>
    <t>その他</t>
    <phoneticPr fontId="33"/>
  </si>
  <si>
    <t>本人・配・
扶(　人）</t>
    <phoneticPr fontId="33"/>
  </si>
  <si>
    <t>配・扶(　人）</t>
    <phoneticPr fontId="33"/>
  </si>
  <si>
    <t>当初</t>
    <phoneticPr fontId="33"/>
  </si>
  <si>
    <t>有・無</t>
    <phoneticPr fontId="33"/>
  </si>
  <si>
    <t>寡婦・ひとり親</t>
    <phoneticPr fontId="33"/>
  </si>
  <si>
    <t>／</t>
    <phoneticPr fontId="33"/>
  </si>
  <si>
    <t>当初</t>
    <rPh sb="0" eb="2">
      <t>トウショ</t>
    </rPh>
    <phoneticPr fontId="33"/>
  </si>
  <si>
    <t>人</t>
    <rPh sb="0" eb="1">
      <t>ヒト</t>
    </rPh>
    <phoneticPr fontId="33"/>
  </si>
  <si>
    <t>控除額</t>
    <rPh sb="0" eb="3">
      <t>コウジョガク</t>
    </rPh>
    <phoneticPr fontId="33"/>
  </si>
  <si>
    <t>1人当たり
(万円）</t>
    <phoneticPr fontId="33"/>
  </si>
  <si>
    <t>　27（寡婦）
　35（ひとり親）</t>
    <phoneticPr fontId="33"/>
  </si>
  <si>
    <t>　月　日</t>
    <rPh sb="1" eb="2">
      <t>ツキ</t>
    </rPh>
    <rPh sb="3" eb="4">
      <t>ニチ</t>
    </rPh>
    <phoneticPr fontId="33"/>
  </si>
  <si>
    <t>合計
(万円）</t>
    <phoneticPr fontId="33"/>
  </si>
  <si>
    <t>年　　　末　　　調　　　整</t>
    <phoneticPr fontId="18"/>
  </si>
  <si>
    <t>所得金額調整控除の適用</t>
    <rPh sb="9" eb="11">
      <t>テキヨウ</t>
    </rPh>
    <phoneticPr fontId="18"/>
  </si>
  <si>
    <t>有・無</t>
    <rPh sb="0" eb="1">
      <t>タモツ</t>
    </rPh>
    <rPh sb="2" eb="3">
      <t>ム</t>
    </rPh>
    <phoneticPr fontId="18"/>
  </si>
  <si>
    <t>（※　適用有の場合は⑩に記載）</t>
    <rPh sb="3" eb="5">
      <t>テキヨウ</t>
    </rPh>
    <rPh sb="5" eb="6">
      <t>アリ</t>
    </rPh>
    <rPh sb="7" eb="9">
      <t>バアイ</t>
    </rPh>
    <phoneticPr fontId="18"/>
  </si>
  <si>
    <t>社会保
険料等
控除額</t>
    <phoneticPr fontId="33"/>
  </si>
  <si>
    <t>　申告による小規模企業　
　共済等掛金の控除分　</t>
    <phoneticPr fontId="33"/>
  </si>
  <si>
    <t>⑫のうち小規模企業共済等掛金の金額</t>
    <phoneticPr fontId="33"/>
  </si>
  <si>
    <t>⑬のうち国民年金保険料等の金額</t>
    <phoneticPr fontId="33"/>
  </si>
  <si>
    <t>　配偶者（特別）控除額</t>
    <phoneticPr fontId="33"/>
  </si>
  <si>
    <t>扶養控除額及び
 障害者等の控除額の合計額</t>
    <phoneticPr fontId="33"/>
  </si>
  <si>
    <t>⑱</t>
    <phoneticPr fontId="33"/>
  </si>
  <si>
    <t>基礎控除額</t>
    <phoneticPr fontId="33"/>
  </si>
  <si>
    <t>⑲</t>
    <phoneticPr fontId="33"/>
  </si>
  <si>
    <t>所得控除額の合計額
(⑫+⑬+⑭+⑮+⑯+⑰+⑱+⑲)</t>
    <phoneticPr fontId="18"/>
  </si>
  <si>
    <t>差引課税給与所得金額(⑪−⑳)
及び算出年税額</t>
    <phoneticPr fontId="18"/>
  </si>
  <si>
    <t>令和4年中に支払の確定した給与等の総額</t>
  </si>
  <si>
    <t>令和4年中に支払った一般の生命保険料のうち、平成24年1月1日以後に締結した契約に基づいて支払った金額</t>
  </si>
  <si>
    <t>令和4年中に支払った一般の生命保険料のうち、平成23年12月31日以前に締結した契約に基づいて支払った金額</t>
  </si>
  <si>
    <t>令和4年中に支払った介護医療保険料の金額</t>
  </si>
  <si>
    <t>令和4年中に支払った個人年金保険料のうち、平成23年12月31日以前に締結した契約に基づいて支払った金額</t>
  </si>
  <si>
    <t>配偶者控除又は配偶者特別控除の適用を受けた場合は、令和4年中の配偶者の合計所得金額</t>
  </si>
  <si>
    <t>地震保険料の控除額のうちに平成18年12月31日までに締結した長期損害保険契約等に係る控除額が含まれている場合には、令和4年中に支払った当該長期損害保険料の金額</t>
  </si>
  <si>
    <t>生年月日</t>
    <rPh sb="0" eb="4">
      <t>セイネンガッピ</t>
    </rPh>
    <phoneticPr fontId="18"/>
  </si>
  <si>
    <t>未成年</t>
    <rPh sb="0" eb="3">
      <t>ミセイネン</t>
    </rPh>
    <phoneticPr fontId="18"/>
  </si>
  <si>
    <t>⑥</t>
    <phoneticPr fontId="18"/>
  </si>
  <si>
    <t>16歳未満の扶養親族(平20.1.2以後生)</t>
    <phoneticPr fontId="18"/>
  </si>
  <si>
    <t>B控除対象 扶養親族 (16歳以上) (平20.1.1以前生)</t>
    <phoneticPr fontId="18"/>
  </si>
  <si>
    <t>非居住者である親族として「16歳以上30歳未満又は70歳以上」「障害者」「留学」「38万以上の支払い」がチェックされている</t>
    <phoneticPr fontId="18"/>
  </si>
  <si>
    <t>生年月日から平成18年1月3日以後に生まれた方</t>
    <phoneticPr fontId="18"/>
  </si>
  <si>
    <t>整理欄</t>
    <phoneticPr fontId="33"/>
  </si>
  <si>
    <t xml:space="preserve">配偶者 </t>
    <phoneticPr fontId="33"/>
  </si>
  <si>
    <t>控除対象</t>
    <phoneticPr fontId="33"/>
  </si>
  <si>
    <t>源泉・特別</t>
    <phoneticPr fontId="33"/>
  </si>
  <si>
    <t>配偶者(特別)
控除の額</t>
    <phoneticPr fontId="33"/>
  </si>
  <si>
    <t>（源泉）控除対象配偶者の有無等</t>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</si>
</sst>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0&quot; &quot;;[Red]&quot;(&quot;0.000&quot;)&quot;"/>
    <numFmt numFmtId="177" formatCode="0.000"/>
    <numFmt numFmtId="178" formatCode="#,##0;[Red]&quot;-&quot;#,##0"/>
    <numFmt numFmtId="179" formatCode="[$￥-411]#,##0;[Red]&quot;-&quot;[$￥-411]#,##0"/>
    <numFmt numFmtId="180" formatCode="0_ "/>
    <numFmt numFmtId="181" formatCode="#,##0_ "/>
    <numFmt numFmtId="182" formatCode="yyyy/mm/dd"/>
    <numFmt numFmtId="183" formatCode="#,##0&quot;円&quot;"/>
    <numFmt numFmtId="184" formatCode="yyyy/m/d;@"/>
  </numFmts>
  <fonts count="121">
    <font>
      <sz val="11"/>
      <color theme="1"/>
      <name val="TakaoPGothic"/>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TakaoPGothic"/>
      <family val="2"/>
    </font>
    <font>
      <b/>
      <i/>
      <sz val="16"/>
      <color theme="1"/>
      <name val="TakaoPGothic"/>
      <family val="2"/>
    </font>
    <font>
      <b/>
      <i/>
      <u/>
      <sz val="11"/>
      <color theme="1"/>
      <name val="TakaoPGothic"/>
      <family val="2"/>
    </font>
    <font>
      <sz val="11"/>
      <color theme="1"/>
      <name val="ＭＳ Ｐ明朝"/>
      <family val="1"/>
      <charset val="128"/>
    </font>
    <font>
      <sz val="12"/>
      <color theme="1"/>
      <name val="ＭＳ Ｐ明朝"/>
      <family val="1"/>
      <charset val="128"/>
    </font>
    <font>
      <sz val="8"/>
      <color theme="1"/>
      <name val="ＭＳ Ｐ明朝"/>
      <family val="1"/>
      <charset val="128"/>
    </font>
    <font>
      <b/>
      <sz val="14"/>
      <color theme="1"/>
      <name val="ＭＳ Ｐゴシック"/>
      <family val="3"/>
      <charset val="128"/>
    </font>
    <font>
      <b/>
      <sz val="11"/>
      <color theme="1"/>
      <name val="ＭＳ Ｐゴシック"/>
      <family val="3"/>
      <charset val="128"/>
    </font>
    <font>
      <sz val="10"/>
      <color theme="1"/>
      <name val="ＭＳ Ｐ明朝"/>
      <family val="1"/>
      <charset val="128"/>
    </font>
    <font>
      <sz val="9"/>
      <color theme="1"/>
      <name val="ＭＳ Ｐ明朝"/>
      <family val="1"/>
      <charset val="128"/>
    </font>
    <font>
      <b/>
      <sz val="11"/>
      <color theme="1"/>
      <name val="ＭＳ Ｐ明朝"/>
      <family val="1"/>
      <charset val="128"/>
    </font>
    <font>
      <b/>
      <sz val="14"/>
      <color theme="1"/>
      <name val="ＭＳ Ｐ明朝"/>
      <family val="1"/>
      <charset val="128"/>
    </font>
    <font>
      <sz val="6"/>
      <name val="ＭＳ Ｐゴシック"/>
      <family val="3"/>
      <charset val="128"/>
    </font>
    <font>
      <sz val="7"/>
      <color theme="1"/>
      <name val="ＭＳ Ｐ明朝"/>
      <family val="1"/>
      <charset val="128"/>
    </font>
    <font>
      <sz val="11"/>
      <color theme="1"/>
      <name val="ＭＳ 明朝"/>
      <family val="1"/>
      <charset val="128"/>
    </font>
    <font>
      <sz val="12"/>
      <color theme="1"/>
      <name val="ＭＳ 明朝"/>
      <family val="1"/>
      <charset val="128"/>
    </font>
    <font>
      <b/>
      <sz val="14"/>
      <color theme="1"/>
      <name val="ＭＳ 明朝"/>
      <family val="1"/>
      <charset val="128"/>
    </font>
    <font>
      <sz val="10.5"/>
      <color theme="1"/>
      <name val="ＭＳ 明朝"/>
      <family val="1"/>
      <charset val="128"/>
    </font>
    <font>
      <sz val="10.5"/>
      <color theme="1"/>
      <name val="ＭＳ ゴシック"/>
      <family val="3"/>
      <charset val="128"/>
    </font>
    <font>
      <sz val="8"/>
      <color rgb="FF000000"/>
      <name val="ＭＳ 明朝1"/>
      <family val="1"/>
      <charset val="128"/>
    </font>
    <font>
      <sz val="11"/>
      <color theme="1"/>
      <name val="ＭＳ Ｐゴシック"/>
      <family val="3"/>
      <charset val="128"/>
    </font>
    <font>
      <b/>
      <sz val="12"/>
      <color theme="1"/>
      <name val="ＭＳ Ｐゴシック"/>
      <family val="3"/>
      <charset val="128"/>
    </font>
    <font>
      <sz val="14"/>
      <color theme="1"/>
      <name val="ＭＳ Ｐ明朝"/>
      <family val="1"/>
      <charset val="128"/>
    </font>
    <font>
      <sz val="14"/>
      <color theme="1"/>
      <name val="ＭＳ 明朝"/>
      <family val="1"/>
      <charset val="128"/>
    </font>
    <font>
      <sz val="11"/>
      <color theme="5"/>
      <name val="ＭＳ Ｐゴシック"/>
      <family val="3"/>
      <charset val="128"/>
    </font>
    <font>
      <sz val="11"/>
      <color theme="9" tint="-0.499984740745262"/>
      <name val="ＭＳ Ｐゴシック"/>
      <family val="3"/>
      <charset val="128"/>
    </font>
    <font>
      <sz val="9"/>
      <color theme="9" tint="-0.499984740745262"/>
      <name val="ＭＳ Ｐゴシック"/>
      <family val="3"/>
      <charset val="128"/>
    </font>
    <font>
      <sz val="6"/>
      <name val="ＭＳ Ｐゴシック"/>
      <family val="2"/>
      <charset val="128"/>
      <scheme val="minor"/>
    </font>
    <font>
      <sz val="9"/>
      <name val="ＭＳ Ｐ明朝"/>
      <family val="1"/>
      <charset val="128"/>
    </font>
    <font>
      <sz val="9"/>
      <color theme="9" tint="-0.499984740745262"/>
      <name val="ＭＳ Ｐ明朝"/>
      <family val="1"/>
      <charset val="128"/>
    </font>
    <font>
      <sz val="10"/>
      <name val="ＭＳ Ｐ明朝"/>
      <family val="1"/>
      <charset val="128"/>
    </font>
    <font>
      <b/>
      <sz val="16"/>
      <color theme="9" tint="-0.499984740745262"/>
      <name val="ＭＳ Ｐゴシック"/>
      <family val="3"/>
      <charset val="128"/>
    </font>
    <font>
      <sz val="11"/>
      <name val="ＭＳ Ｐ明朝"/>
      <family val="1"/>
      <charset val="128"/>
    </font>
    <font>
      <b/>
      <sz val="12"/>
      <color theme="9" tint="-0.499984740745262"/>
      <name val="ＭＳ Ｐゴシック"/>
      <family val="3"/>
      <charset val="128"/>
    </font>
    <font>
      <sz val="11"/>
      <color theme="9" tint="-0.499984740745262"/>
      <name val="ＭＳ Ｐ明朝"/>
      <family val="1"/>
      <charset val="128"/>
    </font>
    <font>
      <sz val="10.5"/>
      <color theme="9" tint="-0.499984740745262"/>
      <name val="ＭＳ Ｐ明朝"/>
      <family val="1"/>
      <charset val="128"/>
    </font>
    <font>
      <sz val="10.5"/>
      <name val="ＭＳ Ｐ明朝"/>
      <family val="1"/>
      <charset val="128"/>
    </font>
    <font>
      <sz val="8"/>
      <color theme="9" tint="-0.499984740745262"/>
      <name val="ＭＳ Ｐ明朝"/>
      <family val="1"/>
      <charset val="128"/>
    </font>
    <font>
      <sz val="12"/>
      <name val="ＭＳ Ｐ明朝"/>
      <family val="1"/>
      <charset val="128"/>
    </font>
    <font>
      <sz val="12"/>
      <color theme="9" tint="-0.499984740745262"/>
      <name val="ＭＳ Ｐ明朝"/>
      <family val="1"/>
      <charset val="128"/>
    </font>
    <font>
      <sz val="7"/>
      <color theme="9" tint="-0.499984740745262"/>
      <name val="ＭＳ Ｐ明朝"/>
      <family val="1"/>
      <charset val="128"/>
    </font>
    <font>
      <sz val="8"/>
      <color theme="5"/>
      <name val="ＭＳ Ｐゴシック"/>
      <family val="3"/>
      <charset val="128"/>
    </font>
    <font>
      <sz val="12"/>
      <color theme="5"/>
      <name val="ＭＳ Ｐゴシック"/>
      <family val="3"/>
      <charset val="128"/>
    </font>
    <font>
      <sz val="12"/>
      <color theme="9" tint="-0.499984740745262"/>
      <name val="ＭＳ Ｐゴシック"/>
      <family val="3"/>
      <charset val="128"/>
    </font>
    <font>
      <sz val="10"/>
      <color theme="9" tint="-0.499984740745262"/>
      <name val="ＭＳ Ｐゴシック"/>
      <family val="3"/>
      <charset val="128"/>
    </font>
    <font>
      <sz val="10"/>
      <color theme="9" tint="-0.499984740745262"/>
      <name val="ＭＳ Ｐ明朝"/>
      <family val="1"/>
      <charset val="128"/>
    </font>
    <font>
      <sz val="9"/>
      <color rgb="FF008000"/>
      <name val="ＭＳ Ｐ明朝"/>
      <family val="1"/>
      <charset val="128"/>
    </font>
    <font>
      <sz val="16"/>
      <color theme="1"/>
      <name val="ＭＳ Ｐ明朝"/>
      <family val="1"/>
      <charset val="128"/>
    </font>
    <font>
      <b/>
      <sz val="16"/>
      <color theme="1"/>
      <name val="ＭＳ Ｐ明朝"/>
      <family val="1"/>
      <charset val="128"/>
    </font>
    <font>
      <sz val="11"/>
      <color rgb="FF008000"/>
      <name val="ＭＳ Ｐ明朝"/>
      <family val="1"/>
      <charset val="128"/>
    </font>
    <font>
      <sz val="10.5"/>
      <color theme="1"/>
      <name val="ＭＳ Ｐ明朝"/>
      <family val="1"/>
      <charset val="128"/>
    </font>
    <font>
      <b/>
      <sz val="10.5"/>
      <color theme="1"/>
      <name val="ＭＳ Ｐ明朝"/>
      <family val="1"/>
      <charset val="128"/>
    </font>
    <font>
      <sz val="10"/>
      <color theme="1"/>
      <name val="TakaoPGothic"/>
      <family val="2"/>
    </font>
    <font>
      <sz val="10"/>
      <color theme="1"/>
      <name val="ＭＳ Ｐゴシック"/>
      <family val="3"/>
      <charset val="128"/>
    </font>
    <font>
      <sz val="9"/>
      <color theme="4"/>
      <name val="ＭＳ Ｐゴシック"/>
      <family val="3"/>
      <charset val="128"/>
    </font>
    <font>
      <sz val="9"/>
      <color theme="4"/>
      <name val="ＭＳ Ｐ明朝"/>
      <family val="1"/>
      <charset val="128"/>
    </font>
    <font>
      <b/>
      <sz val="16"/>
      <color theme="4"/>
      <name val="ＭＳ Ｐゴシック"/>
      <family val="3"/>
      <charset val="128"/>
    </font>
    <font>
      <sz val="10"/>
      <color theme="4"/>
      <name val="ＭＳ Ｐ明朝"/>
      <family val="1"/>
      <charset val="128"/>
    </font>
    <font>
      <b/>
      <sz val="12"/>
      <color theme="4"/>
      <name val="ＭＳ Ｐゴシック"/>
      <family val="3"/>
      <charset val="128"/>
    </font>
    <font>
      <sz val="11"/>
      <color theme="4"/>
      <name val="ＭＳ Ｐ明朝"/>
      <family val="1"/>
      <charset val="128"/>
    </font>
    <font>
      <sz val="8"/>
      <color theme="4"/>
      <name val="ＭＳ Ｐ明朝"/>
      <family val="1"/>
      <charset val="128"/>
    </font>
    <font>
      <sz val="7"/>
      <color theme="4"/>
      <name val="ＭＳ Ｐ明朝"/>
      <family val="1"/>
      <charset val="128"/>
    </font>
    <font>
      <sz val="7"/>
      <color theme="4"/>
      <name val="ＭＳ Ｐゴシック"/>
      <family val="3"/>
      <charset val="128"/>
    </font>
    <font>
      <sz val="10"/>
      <color theme="4"/>
      <name val="ＭＳ Ｐゴシック"/>
      <family val="3"/>
      <charset val="128"/>
    </font>
    <font>
      <sz val="11"/>
      <color theme="4"/>
      <name val="ＭＳ Ｐゴシック"/>
      <family val="3"/>
      <charset val="128"/>
    </font>
    <font>
      <sz val="11"/>
      <color theme="1"/>
      <name val="ＭＳ Ｐゴシック"/>
      <family val="3"/>
      <charset val="128"/>
      <scheme val="major"/>
    </font>
    <font>
      <sz val="11"/>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b/>
      <sz val="8"/>
      <color theme="1"/>
      <name val="ＭＳ Ｐゴシック"/>
      <family val="3"/>
      <charset val="128"/>
    </font>
    <font>
      <sz val="6"/>
      <color theme="1"/>
      <name val="ＭＳ Ｐ明朝"/>
      <family val="1"/>
      <charset val="128"/>
    </font>
    <font>
      <sz val="11"/>
      <color rgb="FF3C3C3C"/>
      <name val="ＭＳ Ｐ明朝"/>
      <family val="1"/>
      <charset val="128"/>
    </font>
    <font>
      <sz val="9"/>
      <color theme="1"/>
      <name val="Liberation Sans"/>
      <family val="2"/>
    </font>
    <font>
      <b/>
      <sz val="9"/>
      <color theme="1"/>
      <name val="ＭＳ Ｐゴシック"/>
      <family val="3"/>
      <charset val="128"/>
    </font>
    <font>
      <sz val="9"/>
      <color theme="1"/>
      <name val="ＭＳ ゴシック"/>
      <family val="3"/>
      <charset val="128"/>
    </font>
    <font>
      <sz val="11"/>
      <color theme="1"/>
      <name val="ＭＳ ゴシック"/>
      <family val="3"/>
      <charset val="128"/>
    </font>
    <font>
      <sz val="8"/>
      <color theme="1"/>
      <name val="ＭＳ Ｐゴシック"/>
      <family val="3"/>
      <charset val="128"/>
    </font>
    <font>
      <b/>
      <sz val="7"/>
      <color theme="1"/>
      <name val="ＭＳ Ｐゴシック"/>
      <family val="3"/>
      <charset val="128"/>
    </font>
    <font>
      <sz val="7"/>
      <color theme="1"/>
      <name val="ＭＳ Ｐゴシック"/>
      <family val="3"/>
      <charset val="128"/>
    </font>
    <font>
      <b/>
      <sz val="9"/>
      <color theme="1"/>
      <name val="ＭＳ Ｐゴシック"/>
      <family val="3"/>
      <charset val="128"/>
      <scheme val="minor"/>
    </font>
    <font>
      <sz val="9"/>
      <color theme="1"/>
      <name val="ＭＳ Ｐゴシック"/>
      <family val="3"/>
      <charset val="128"/>
      <scheme val="minor"/>
    </font>
    <font>
      <sz val="9"/>
      <color rgb="FF3C3C3C"/>
      <name val="ＭＳ Ｐ明朝"/>
      <family val="1"/>
      <charset val="128"/>
    </font>
    <font>
      <b/>
      <sz val="9"/>
      <color theme="1"/>
      <name val="ＭＳ ゴシック"/>
      <family val="3"/>
      <charset val="128"/>
    </font>
    <font>
      <sz val="9"/>
      <color rgb="FF000000"/>
      <name val="Meiryo UI"/>
      <family val="3"/>
      <charset val="128"/>
    </font>
    <font>
      <sz val="11"/>
      <color theme="1"/>
      <name val="Liberation Sans"/>
      <family val="2"/>
    </font>
    <font>
      <b/>
      <sz val="15"/>
      <color theme="1"/>
      <name val="ＭＳ ゴシック"/>
      <family val="3"/>
      <charset val="128"/>
    </font>
    <font>
      <sz val="10"/>
      <color theme="1"/>
      <name val="ＭＳ ゴシック"/>
      <family val="3"/>
      <charset val="128"/>
    </font>
    <font>
      <sz val="10"/>
      <color theme="1"/>
      <name val="ＭＳ 明朝"/>
      <family val="1"/>
      <charset val="128"/>
    </font>
    <font>
      <b/>
      <sz val="9"/>
      <color theme="1"/>
      <name val="ＭＳ Ｐ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0"/>
      <color theme="1"/>
      <name val="ＭＳ Ｐゴシック"/>
      <family val="3"/>
      <charset val="128"/>
      <scheme val="major"/>
    </font>
    <font>
      <b/>
      <sz val="9"/>
      <color theme="1"/>
      <name val="Liberation Sans"/>
      <family val="2"/>
    </font>
    <font>
      <sz val="7"/>
      <color theme="1"/>
      <name val="ＭＳ 明朝"/>
      <family val="1"/>
      <charset val="128"/>
    </font>
    <font>
      <b/>
      <sz val="11"/>
      <color theme="1"/>
      <name val="ＭＳ ゴシック"/>
      <family val="3"/>
      <charset val="128"/>
    </font>
    <font>
      <b/>
      <sz val="12"/>
      <color theme="1"/>
      <name val="ＭＳ ゴシック"/>
      <family val="3"/>
      <charset val="128"/>
    </font>
    <font>
      <b/>
      <sz val="7"/>
      <color theme="1"/>
      <name val="ＭＳ Ｐ明朝"/>
      <family val="1"/>
      <charset val="128"/>
    </font>
    <font>
      <sz val="9"/>
      <color theme="1"/>
      <name val="ＭＳ Ｐゴシック"/>
      <family val="3"/>
      <charset val="128"/>
    </font>
    <font>
      <sz val="11"/>
      <color theme="1"/>
      <name val="Yu Gothic"/>
      <family val="2"/>
      <charset val="128"/>
    </font>
    <font>
      <b/>
      <sz val="18"/>
      <color theme="1"/>
      <name val="ＭＳ Ｐ明朝"/>
      <family val="1"/>
      <charset val="128"/>
    </font>
    <font>
      <sz val="12"/>
      <color theme="1"/>
      <name val="ＭＳ Ｐゴシック"/>
      <family val="2"/>
      <charset val="128"/>
      <scheme val="minor"/>
    </font>
    <font>
      <b/>
      <sz val="8"/>
      <color theme="1"/>
      <name val="ＭＳ ゴシック"/>
      <family val="3"/>
      <charset val="128"/>
    </font>
    <font>
      <b/>
      <sz val="11"/>
      <color indexed="81"/>
      <name val="MS P ゴシック"/>
      <family val="3"/>
      <charset val="128"/>
    </font>
    <font>
      <b/>
      <sz val="9"/>
      <color indexed="81"/>
      <name val="MS P ゴシック"/>
      <family val="3"/>
      <charset val="128"/>
    </font>
    <font>
      <sz val="9"/>
      <color indexed="81"/>
      <name val="MS P ゴシック"/>
      <family val="3"/>
      <charset val="128"/>
    </font>
    <font>
      <b/>
      <sz val="12"/>
      <color theme="1"/>
      <name val="ＭＳ Ｐ明朝"/>
      <family val="1"/>
      <charset val="128"/>
    </font>
    <font>
      <b/>
      <sz val="15"/>
      <color theme="1"/>
      <name val="ＭＳ Ｐゴシック"/>
      <family val="3"/>
      <charset val="128"/>
    </font>
    <font>
      <sz val="10.5"/>
      <color theme="1"/>
      <name val="TakaoPGothic"/>
      <family val="2"/>
    </font>
    <font>
      <b/>
      <sz val="10"/>
      <color theme="1"/>
      <name val="ＭＳ ゴシック"/>
      <family val="3"/>
      <charset val="128"/>
    </font>
    <font>
      <b/>
      <sz val="6"/>
      <color theme="1"/>
      <name val="ＭＳ Ｐゴシック"/>
      <family val="3"/>
      <charset val="128"/>
    </font>
    <font>
      <u/>
      <sz val="7"/>
      <color theme="1"/>
      <name val="ＭＳ Ｐゴシック"/>
      <family val="3"/>
      <charset val="128"/>
    </font>
    <font>
      <sz val="9"/>
      <color theme="1"/>
      <name val="ＭＳ Ｐゴシック"/>
      <family val="2"/>
      <charset val="128"/>
      <scheme val="minor"/>
    </font>
    <font>
      <sz val="8"/>
      <color rgb="FF0070C0"/>
      <name val="ＭＳ Ｐ明朝"/>
      <family val="1"/>
      <charset val="128"/>
    </font>
    <font>
      <sz val="9"/>
      <color rgb="FF0070C0"/>
      <name val="ＭＳ Ｐ明朝"/>
      <family val="1"/>
      <charset val="128"/>
    </font>
  </fonts>
  <fills count="12">
    <fill>
      <patternFill patternType="none"/>
    </fill>
    <fill>
      <patternFill patternType="gray125"/>
    </fill>
    <fill>
      <patternFill patternType="solid">
        <fgColor rgb="FFE6E6E6"/>
        <bgColor rgb="FFE6E6E6"/>
      </patternFill>
    </fill>
    <fill>
      <patternFill patternType="solid">
        <fgColor rgb="FFFFFFFF"/>
        <bgColor rgb="FFFFFFFF"/>
      </patternFill>
    </fill>
    <fill>
      <patternFill patternType="solid">
        <fgColor rgb="FFFFFF00"/>
        <bgColor rgb="FFFFFF00"/>
      </patternFill>
    </fill>
    <fill>
      <patternFill patternType="solid">
        <fgColor theme="2"/>
        <bgColor indexed="64"/>
      </patternFill>
    </fill>
    <fill>
      <patternFill patternType="solid">
        <fgColor theme="2"/>
        <bgColor rgb="FFE6E6E6"/>
      </patternFill>
    </fill>
    <fill>
      <patternFill patternType="solid">
        <fgColor rgb="FFEEEEEE"/>
        <bgColor rgb="FFEEEEEE"/>
      </patternFill>
    </fill>
    <fill>
      <patternFill patternType="solid">
        <fgColor rgb="FFEEEEEE"/>
        <bgColor theme="2"/>
      </patternFill>
    </fill>
    <fill>
      <patternFill patternType="solid">
        <fgColor theme="0" tint="-0.14996795556505021"/>
        <bgColor indexed="64"/>
      </patternFill>
    </fill>
    <fill>
      <patternFill patternType="solid">
        <fgColor rgb="FF999999"/>
        <bgColor rgb="FF999999"/>
      </patternFill>
    </fill>
    <fill>
      <patternFill patternType="solid">
        <fgColor theme="0" tint="-4.9989318521683403E-2"/>
        <bgColor indexed="64"/>
      </patternFill>
    </fill>
  </fills>
  <borders count="41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style="dotted">
        <color rgb="FF000000"/>
      </right>
      <top style="thin">
        <color rgb="FF000000"/>
      </top>
      <bottom style="dotted">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dashed">
        <color rgb="FF000000"/>
      </left>
      <right/>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style="medium">
        <color rgb="FF000000"/>
      </right>
      <top/>
      <bottom/>
      <diagonal/>
    </border>
    <border>
      <left style="medium">
        <color rgb="FF000000"/>
      </left>
      <right/>
      <top/>
      <bottom style="medium">
        <color rgb="FF000000"/>
      </bottom>
      <diagonal/>
    </border>
    <border diagonalUp="1">
      <left/>
      <right style="medium">
        <color rgb="FF000000"/>
      </right>
      <top/>
      <bottom style="medium">
        <color rgb="FF000000"/>
      </bottom>
      <diagonal style="thin">
        <color rgb="FF000000"/>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thin">
        <color rgb="FF000000"/>
      </right>
      <top/>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thin">
        <color rgb="FF000000"/>
      </right>
      <top style="thick">
        <color rgb="FF000000"/>
      </top>
      <bottom style="thin">
        <color rgb="FF000000"/>
      </bottom>
      <diagonal/>
    </border>
    <border>
      <left style="thin">
        <color rgb="FF000000"/>
      </left>
      <right/>
      <top style="thick">
        <color rgb="FF000000"/>
      </top>
      <bottom/>
      <diagonal/>
    </border>
    <border>
      <left/>
      <right/>
      <top style="thick">
        <color rgb="FF000000"/>
      </top>
      <bottom/>
      <diagonal/>
    </border>
    <border>
      <left style="thin">
        <color rgb="FF000000"/>
      </left>
      <right style="thick">
        <color rgb="FF000000"/>
      </right>
      <top style="thick">
        <color rgb="FF000000"/>
      </top>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style="thin">
        <color rgb="FF000000"/>
      </left>
      <right/>
      <top/>
      <bottom style="thick">
        <color rgb="FF000000"/>
      </bottom>
      <diagonal/>
    </border>
    <border>
      <left/>
      <right/>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top style="thick">
        <color rgb="FF000000"/>
      </top>
      <bottom/>
      <diagonal/>
    </border>
    <border>
      <left style="thick">
        <color rgb="FF000000"/>
      </left>
      <right/>
      <top style="thin">
        <color rgb="FF000000"/>
      </top>
      <bottom/>
      <diagonal/>
    </border>
    <border>
      <left style="thin">
        <color rgb="FF000000"/>
      </left>
      <right style="thick">
        <color rgb="FF000000"/>
      </right>
      <top style="thin">
        <color rgb="FF000000"/>
      </top>
      <bottom style="dotted">
        <color rgb="FF000000"/>
      </bottom>
      <diagonal/>
    </border>
    <border>
      <left style="thick">
        <color rgb="FF000000"/>
      </left>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n">
        <color rgb="FF000000"/>
      </bottom>
      <diagonal/>
    </border>
    <border>
      <left/>
      <right style="thick">
        <color rgb="FF000000"/>
      </right>
      <top style="thin">
        <color rgb="FF000000"/>
      </top>
      <bottom/>
      <diagonal/>
    </border>
    <border>
      <left/>
      <right style="thick">
        <color rgb="FF000000"/>
      </right>
      <top/>
      <bottom/>
      <diagonal/>
    </border>
    <border>
      <left style="thin">
        <color rgb="FF000000"/>
      </left>
      <right style="thick">
        <color rgb="FF000000"/>
      </right>
      <top/>
      <bottom/>
      <diagonal/>
    </border>
    <border>
      <left/>
      <right style="thick">
        <color rgb="FF000000"/>
      </right>
      <top/>
      <bottom style="thin">
        <color rgb="FF000000"/>
      </bottom>
      <diagonal/>
    </border>
    <border>
      <left/>
      <right style="thin">
        <color rgb="FF000000"/>
      </right>
      <top/>
      <bottom style="thick">
        <color rgb="FF000000"/>
      </bottom>
      <diagonal/>
    </border>
    <border>
      <left/>
      <right style="thick">
        <color rgb="FF000000"/>
      </right>
      <top/>
      <bottom style="thick">
        <color rgb="FF000000"/>
      </bottom>
      <diagonal/>
    </border>
    <border>
      <left/>
      <right style="thin">
        <color rgb="FF000000"/>
      </right>
      <top style="thick">
        <color rgb="FF000000"/>
      </top>
      <bottom/>
      <diagonal/>
    </border>
    <border>
      <left/>
      <right style="thick">
        <color rgb="FF000000"/>
      </right>
      <top style="thick">
        <color rgb="FF000000"/>
      </top>
      <bottom/>
      <diagonal/>
    </border>
    <border>
      <left/>
      <right style="thin">
        <color rgb="FF000000"/>
      </right>
      <top style="thin">
        <color rgb="FF000000"/>
      </top>
      <bottom style="thick">
        <color rgb="FF000000"/>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medium">
        <color theme="9" tint="-0.499984740745262"/>
      </left>
      <right style="medium">
        <color theme="9" tint="-0.499984740745262"/>
      </right>
      <top style="medium">
        <color theme="9" tint="-0.499984740745262"/>
      </top>
      <bottom/>
      <diagonal/>
    </border>
    <border>
      <left style="medium">
        <color theme="9" tint="-0.499984740745262"/>
      </left>
      <right/>
      <top style="medium">
        <color theme="9" tint="-0.499984740745262"/>
      </top>
      <bottom style="medium">
        <color theme="9" tint="-0.499984740745262"/>
      </bottom>
      <diagonal/>
    </border>
    <border>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medium">
        <color theme="9" tint="-0.499984740745262"/>
      </left>
      <right style="medium">
        <color theme="9" tint="-0.499984740745262"/>
      </right>
      <top/>
      <bottom style="medium">
        <color theme="9" tint="-0.499984740745262"/>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9" tint="-0.499984740745262"/>
      </bottom>
      <diagonal/>
    </border>
    <border>
      <left/>
      <right style="medium">
        <color theme="9" tint="-0.499984740745262"/>
      </right>
      <top/>
      <bottom style="medium">
        <color theme="9" tint="-0.499984740745262"/>
      </bottom>
      <diagonal/>
    </border>
    <border>
      <left style="medium">
        <color theme="9" tint="-0.499984740745262"/>
      </left>
      <right/>
      <top style="medium">
        <color theme="9" tint="-0.499984740745262"/>
      </top>
      <bottom/>
      <diagonal/>
    </border>
    <border>
      <left/>
      <right/>
      <top style="medium">
        <color theme="9" tint="-0.499984740745262"/>
      </top>
      <bottom/>
      <diagonal/>
    </border>
    <border>
      <left style="thick">
        <color theme="9" tint="-0.499984740745262"/>
      </left>
      <right/>
      <top style="thick">
        <color theme="9" tint="-0.499984740745262"/>
      </top>
      <bottom/>
      <diagonal/>
    </border>
    <border>
      <left/>
      <right/>
      <top style="thick">
        <color theme="9" tint="-0.499984740745262"/>
      </top>
      <bottom/>
      <diagonal/>
    </border>
    <border>
      <left/>
      <right style="medium">
        <color theme="9" tint="-0.499984740745262"/>
      </right>
      <top style="medium">
        <color theme="9" tint="-0.499984740745262"/>
      </top>
      <bottom/>
      <diagonal/>
    </border>
    <border>
      <left style="thick">
        <color theme="9" tint="-0.499984740745262"/>
      </left>
      <right/>
      <top/>
      <bottom/>
      <diagonal/>
    </border>
    <border>
      <left/>
      <right/>
      <top/>
      <bottom style="medium">
        <color theme="9" tint="-0.499984740745262"/>
      </bottom>
      <diagonal/>
    </border>
    <border>
      <left style="thick">
        <color theme="9" tint="-0.499984740745262"/>
      </left>
      <right/>
      <top/>
      <bottom style="thick">
        <color theme="9" tint="-0.499984740745262"/>
      </bottom>
      <diagonal/>
    </border>
    <border>
      <left/>
      <right/>
      <top/>
      <bottom style="thick">
        <color theme="9" tint="-0.499984740745262"/>
      </bottom>
      <diagonal/>
    </border>
    <border>
      <left style="thick">
        <color theme="9" tint="-0.499984740745262"/>
      </left>
      <right style="medium">
        <color theme="9" tint="-0.499984740745262"/>
      </right>
      <top style="thick">
        <color theme="9" tint="-0.499984740745262"/>
      </top>
      <bottom style="medium">
        <color theme="9" tint="-0.499984740745262"/>
      </bottom>
      <diagonal/>
    </border>
    <border>
      <left style="medium">
        <color theme="9" tint="-0.499984740745262"/>
      </left>
      <right style="medium">
        <color theme="9" tint="-0.499984740745262"/>
      </right>
      <top style="thick">
        <color theme="9" tint="-0.499984740745262"/>
      </top>
      <bottom style="medium">
        <color theme="9" tint="-0.499984740745262"/>
      </bottom>
      <diagonal/>
    </border>
    <border>
      <left style="medium">
        <color theme="9" tint="-0.499984740745262"/>
      </left>
      <right style="thick">
        <color theme="9" tint="-0.499984740745262"/>
      </right>
      <top style="thick">
        <color theme="9" tint="-0.499984740745262"/>
      </top>
      <bottom style="medium">
        <color theme="9" tint="-0.499984740745262"/>
      </bottom>
      <diagonal/>
    </border>
    <border>
      <left/>
      <right style="thick">
        <color theme="9" tint="-0.499984740745262"/>
      </right>
      <top style="thick">
        <color theme="9" tint="-0.499984740745262"/>
      </top>
      <bottom/>
      <diagonal/>
    </border>
    <border>
      <left style="medium">
        <color theme="9" tint="-0.499984740745262"/>
      </left>
      <right/>
      <top style="thick">
        <color theme="9" tint="-0.499984740745262"/>
      </top>
      <bottom/>
      <diagonal/>
    </border>
    <border>
      <left style="thick">
        <color theme="9" tint="-0.499984740745262"/>
      </left>
      <right/>
      <top style="medium">
        <color theme="9" tint="-0.499984740745262"/>
      </top>
      <bottom/>
      <diagonal/>
    </border>
    <border>
      <left/>
      <right style="thick">
        <color theme="9" tint="-0.499984740745262"/>
      </right>
      <top style="medium">
        <color theme="9" tint="-0.499984740745262"/>
      </top>
      <bottom/>
      <diagonal/>
    </border>
    <border>
      <left style="thick">
        <color theme="9" tint="-0.499984740745262"/>
      </left>
      <right style="medium">
        <color theme="9" tint="-0.499984740745262"/>
      </right>
      <top style="medium">
        <color theme="9" tint="-0.499984740745262"/>
      </top>
      <bottom style="medium">
        <color theme="9" tint="-0.499984740745262"/>
      </bottom>
      <diagonal/>
    </border>
    <border>
      <left style="medium">
        <color theme="9" tint="-0.499984740745262"/>
      </left>
      <right style="thick">
        <color theme="9" tint="-0.499984740745262"/>
      </right>
      <top style="medium">
        <color theme="9" tint="-0.499984740745262"/>
      </top>
      <bottom style="medium">
        <color theme="9" tint="-0.499984740745262"/>
      </bottom>
      <diagonal/>
    </border>
    <border>
      <left/>
      <right style="thick">
        <color theme="9" tint="-0.499984740745262"/>
      </right>
      <top/>
      <bottom/>
      <diagonal/>
    </border>
    <border>
      <left style="thick">
        <color theme="9" tint="-0.499984740745262"/>
      </left>
      <right style="medium">
        <color theme="9" tint="-0.499984740745262"/>
      </right>
      <top style="medium">
        <color theme="9" tint="-0.499984740745262"/>
      </top>
      <bottom style="thick">
        <color theme="9" tint="-0.499984740745262"/>
      </bottom>
      <diagonal/>
    </border>
    <border>
      <left style="medium">
        <color theme="9" tint="-0.499984740745262"/>
      </left>
      <right style="medium">
        <color theme="9" tint="-0.499984740745262"/>
      </right>
      <top style="medium">
        <color theme="9" tint="-0.499984740745262"/>
      </top>
      <bottom style="thick">
        <color theme="9" tint="-0.499984740745262"/>
      </bottom>
      <diagonal/>
    </border>
    <border>
      <left style="medium">
        <color theme="9" tint="-0.499984740745262"/>
      </left>
      <right style="thick">
        <color theme="9" tint="-0.499984740745262"/>
      </right>
      <top style="medium">
        <color theme="9" tint="-0.499984740745262"/>
      </top>
      <bottom style="thick">
        <color theme="9" tint="-0.499984740745262"/>
      </bottom>
      <diagonal/>
    </border>
    <border>
      <left/>
      <right style="thick">
        <color theme="9" tint="-0.499984740745262"/>
      </right>
      <top/>
      <bottom style="thick">
        <color theme="9" tint="-0.499984740745262"/>
      </bottom>
      <diagonal/>
    </border>
    <border>
      <left style="medium">
        <color theme="9" tint="-0.499984740745262"/>
      </left>
      <right/>
      <top/>
      <bottom style="thick">
        <color theme="9" tint="-0.499984740745262"/>
      </bottom>
      <diagonal/>
    </border>
    <border>
      <left style="thick">
        <color theme="9" tint="-0.499984740745262"/>
      </left>
      <right/>
      <top/>
      <bottom style="medium">
        <color theme="9" tint="-0.499984740745262"/>
      </bottom>
      <diagonal/>
    </border>
    <border>
      <left/>
      <right style="thick">
        <color theme="9" tint="-0.499984740745262"/>
      </right>
      <top/>
      <bottom style="medium">
        <color theme="9" tint="-0.499984740745262"/>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diagonal/>
    </border>
    <border diagonalUp="1">
      <left style="medium">
        <color rgb="FF000000"/>
      </left>
      <right style="medium">
        <color rgb="FF000000"/>
      </right>
      <top style="medium">
        <color rgb="FF000000"/>
      </top>
      <bottom style="medium">
        <color rgb="FF000000"/>
      </bottom>
      <diagonal style="thin">
        <color rgb="FF000000"/>
      </diagonal>
    </border>
    <border>
      <left style="medium">
        <color rgb="FF000000"/>
      </left>
      <right style="medium">
        <color rgb="FF000000"/>
      </right>
      <top/>
      <bottom style="medium">
        <color rgb="FF000000"/>
      </bottom>
      <diagonal/>
    </border>
    <border diagonalUp="1">
      <left style="medium">
        <color rgb="FF000000"/>
      </left>
      <right/>
      <top style="medium">
        <color rgb="FF000000"/>
      </top>
      <bottom/>
      <diagonal style="thin">
        <color rgb="FF000000"/>
      </diagonal>
    </border>
    <border diagonalUp="1">
      <left/>
      <right/>
      <top style="medium">
        <color rgb="FF000000"/>
      </top>
      <bottom/>
      <diagonal style="thin">
        <color rgb="FF000000"/>
      </diagonal>
    </border>
    <border diagonalUp="1">
      <left/>
      <right style="medium">
        <color rgb="FF000000"/>
      </right>
      <top style="medium">
        <color rgb="FF000000"/>
      </top>
      <bottom/>
      <diagonal style="thin">
        <color rgb="FF000000"/>
      </diagonal>
    </border>
    <border diagonalUp="1">
      <left style="medium">
        <color rgb="FF000000"/>
      </left>
      <right/>
      <top/>
      <bottom/>
      <diagonal style="thin">
        <color rgb="FF000000"/>
      </diagonal>
    </border>
    <border diagonalUp="1">
      <left/>
      <right/>
      <top/>
      <bottom/>
      <diagonal style="thin">
        <color rgb="FF000000"/>
      </diagonal>
    </border>
    <border diagonalUp="1">
      <left/>
      <right style="medium">
        <color rgb="FF000000"/>
      </right>
      <top/>
      <bottom/>
      <diagonal style="thin">
        <color rgb="FF000000"/>
      </diagonal>
    </border>
    <border diagonalUp="1">
      <left style="medium">
        <color rgb="FF000000"/>
      </left>
      <right/>
      <top/>
      <bottom style="medium">
        <color rgb="FF000000"/>
      </bottom>
      <diagonal style="thin">
        <color rgb="FF000000"/>
      </diagonal>
    </border>
    <border diagonalUp="1">
      <left/>
      <right/>
      <top/>
      <bottom style="medium">
        <color rgb="FF000000"/>
      </bottom>
      <diagonal style="thin">
        <color rgb="FF000000"/>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medium">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ck">
        <color rgb="FF000000"/>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style="thick">
        <color rgb="FF000000"/>
      </left>
      <right/>
      <top/>
      <bottom style="thick">
        <color rgb="FF000000"/>
      </bottom>
      <diagonal/>
    </border>
    <border diagonalUp="1">
      <left style="medium">
        <color theme="9" tint="-0.499984740745262"/>
      </left>
      <right/>
      <top style="medium">
        <color theme="9" tint="-0.499984740745262"/>
      </top>
      <bottom/>
      <diagonal style="medium">
        <color theme="9" tint="-0.499984740745262"/>
      </diagonal>
    </border>
    <border diagonalUp="1">
      <left/>
      <right/>
      <top style="medium">
        <color theme="9" tint="-0.499984740745262"/>
      </top>
      <bottom/>
      <diagonal style="medium">
        <color theme="9" tint="-0.499984740745262"/>
      </diagonal>
    </border>
    <border diagonalUp="1">
      <left/>
      <right style="medium">
        <color theme="9" tint="-0.499984740745262"/>
      </right>
      <top style="medium">
        <color theme="9" tint="-0.499984740745262"/>
      </top>
      <bottom/>
      <diagonal style="medium">
        <color theme="9" tint="-0.499984740745262"/>
      </diagonal>
    </border>
    <border diagonalUp="1">
      <left style="medium">
        <color theme="9" tint="-0.499984740745262"/>
      </left>
      <right/>
      <top/>
      <bottom/>
      <diagonal style="medium">
        <color theme="9" tint="-0.499984740745262"/>
      </diagonal>
    </border>
    <border diagonalUp="1">
      <left/>
      <right/>
      <top/>
      <bottom/>
      <diagonal style="medium">
        <color theme="9" tint="-0.499984740745262"/>
      </diagonal>
    </border>
    <border diagonalUp="1">
      <left/>
      <right style="medium">
        <color theme="9" tint="-0.499984740745262"/>
      </right>
      <top/>
      <bottom/>
      <diagonal style="medium">
        <color theme="9" tint="-0.499984740745262"/>
      </diagonal>
    </border>
    <border diagonalUp="1">
      <left style="medium">
        <color theme="9" tint="-0.499984740745262"/>
      </left>
      <right/>
      <top/>
      <bottom style="medium">
        <color theme="9" tint="-0.499984740745262"/>
      </bottom>
      <diagonal style="medium">
        <color theme="9" tint="-0.499984740745262"/>
      </diagonal>
    </border>
    <border diagonalUp="1">
      <left/>
      <right/>
      <top/>
      <bottom style="medium">
        <color theme="9" tint="-0.499984740745262"/>
      </bottom>
      <diagonal style="medium">
        <color theme="9" tint="-0.499984740745262"/>
      </diagonal>
    </border>
    <border diagonalUp="1">
      <left/>
      <right style="medium">
        <color theme="9" tint="-0.499984740745262"/>
      </right>
      <top/>
      <bottom style="medium">
        <color theme="9" tint="-0.499984740745262"/>
      </bottom>
      <diagonal style="medium">
        <color theme="9" tint="-0.499984740745262"/>
      </diagonal>
    </border>
    <border diagonalUp="1">
      <left style="medium">
        <color rgb="FF000000"/>
      </left>
      <right/>
      <top style="medium">
        <color rgb="FF000000"/>
      </top>
      <bottom/>
      <diagonal style="medium">
        <color rgb="FF000000"/>
      </diagonal>
    </border>
    <border diagonalUp="1">
      <left/>
      <right/>
      <top style="medium">
        <color rgb="FF000000"/>
      </top>
      <bottom/>
      <diagonal style="medium">
        <color rgb="FF000000"/>
      </diagonal>
    </border>
    <border diagonalUp="1">
      <left/>
      <right style="medium">
        <color rgb="FF000000"/>
      </right>
      <top style="medium">
        <color rgb="FF000000"/>
      </top>
      <bottom/>
      <diagonal style="medium">
        <color rgb="FF000000"/>
      </diagonal>
    </border>
    <border diagonalUp="1">
      <left style="medium">
        <color rgb="FF000000"/>
      </left>
      <right/>
      <top/>
      <bottom/>
      <diagonal style="medium">
        <color rgb="FF000000"/>
      </diagonal>
    </border>
    <border diagonalUp="1">
      <left/>
      <right/>
      <top/>
      <bottom/>
      <diagonal style="medium">
        <color rgb="FF000000"/>
      </diagonal>
    </border>
    <border diagonalUp="1">
      <left/>
      <right style="medium">
        <color rgb="FF000000"/>
      </right>
      <top/>
      <bottom/>
      <diagonal style="medium">
        <color rgb="FF000000"/>
      </diagonal>
    </border>
    <border diagonalUp="1">
      <left style="medium">
        <color rgb="FF000000"/>
      </left>
      <right/>
      <top/>
      <bottom style="medium">
        <color rgb="FF000000"/>
      </bottom>
      <diagonal style="medium">
        <color rgb="FF000000"/>
      </diagonal>
    </border>
    <border diagonalUp="1">
      <left/>
      <right/>
      <top/>
      <bottom style="medium">
        <color rgb="FF000000"/>
      </bottom>
      <diagonal style="medium">
        <color rgb="FF000000"/>
      </diagonal>
    </border>
    <border diagonalUp="1">
      <left/>
      <right style="medium">
        <color rgb="FF000000"/>
      </right>
      <top/>
      <bottom style="medium">
        <color rgb="FF000000"/>
      </bottom>
      <diagonal style="medium">
        <color rgb="FF000000"/>
      </diagonal>
    </border>
    <border>
      <left style="medium">
        <color theme="4"/>
      </left>
      <right style="medium">
        <color theme="4"/>
      </right>
      <top style="medium">
        <color theme="4"/>
      </top>
      <bottom style="medium">
        <color theme="4"/>
      </bottom>
      <diagonal/>
    </border>
    <border>
      <left style="medium">
        <color theme="4"/>
      </left>
      <right/>
      <top/>
      <bottom/>
      <diagonal/>
    </border>
    <border>
      <left/>
      <right style="medium">
        <color theme="4"/>
      </right>
      <top/>
      <bottom/>
      <diagonal/>
    </border>
    <border>
      <left/>
      <right/>
      <top/>
      <bottom style="medium">
        <color theme="4"/>
      </bottom>
      <diagonal/>
    </border>
    <border>
      <left/>
      <right style="medium">
        <color theme="4"/>
      </right>
      <top/>
      <bottom style="medium">
        <color theme="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style="medium">
        <color theme="4"/>
      </bottom>
      <diagonal/>
    </border>
    <border diagonalUp="1">
      <left style="medium">
        <color theme="4"/>
      </left>
      <right style="medium">
        <color theme="4"/>
      </right>
      <top style="medium">
        <color theme="4"/>
      </top>
      <bottom style="medium">
        <color theme="4"/>
      </bottom>
      <diagonal style="medium">
        <color theme="4"/>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bottom style="thin">
        <color rgb="FF000000"/>
      </bottom>
      <diagonal/>
    </border>
    <border>
      <left/>
      <right style="medium">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dotted">
        <color rgb="FF000000"/>
      </right>
      <top/>
      <bottom style="thin">
        <color rgb="FF000000"/>
      </bottom>
      <diagonal/>
    </border>
    <border>
      <left style="dotted">
        <color rgb="FF000000"/>
      </left>
      <right style="dotted">
        <color rgb="FF000000"/>
      </right>
      <top/>
      <bottom style="thin">
        <color rgb="FF000000"/>
      </bottom>
      <diagonal/>
    </border>
    <border>
      <left style="dotted">
        <color rgb="FF000000"/>
      </left>
      <right style="thin">
        <color rgb="FF000000"/>
      </right>
      <top/>
      <bottom style="thin">
        <color rgb="FF000000"/>
      </bottom>
      <diagonal/>
    </border>
    <border>
      <left/>
      <right style="dotted">
        <color rgb="FF000000"/>
      </right>
      <top/>
      <bottom style="thin">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bottom/>
      <diagonal style="thin">
        <color rgb="FF000000"/>
      </diagonal>
    </border>
    <border diagonalUp="1">
      <left/>
      <right style="thin">
        <color rgb="FF000000"/>
      </right>
      <top/>
      <bottom/>
      <diagonal style="thin">
        <color rgb="FF000000"/>
      </diagonal>
    </border>
    <border diagonalUp="1">
      <left style="thin">
        <color rgb="FF000000"/>
      </left>
      <right/>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left/>
      <right style="medium">
        <color rgb="FF000000"/>
      </right>
      <top style="thin">
        <color rgb="FF000000"/>
      </top>
      <bottom style="thin">
        <color rgb="FF000000"/>
      </bottom>
      <diagonal/>
    </border>
    <border diagonalDown="1">
      <left style="thin">
        <color rgb="FF000000"/>
      </left>
      <right style="thin">
        <color rgb="FF000000"/>
      </right>
      <top style="thin">
        <color rgb="FF000000"/>
      </top>
      <bottom style="thin">
        <color rgb="FF000000"/>
      </bottom>
      <diagonal style="thin">
        <color rgb="FF000000"/>
      </diagonal>
    </border>
    <border diagonalUp="1">
      <left style="thin">
        <color rgb="FF000000"/>
      </left>
      <right style="thin">
        <color rgb="FF000000"/>
      </right>
      <top style="thin">
        <color rgb="FF000000"/>
      </top>
      <bottom style="thin">
        <color rgb="FF000000"/>
      </bottom>
      <diagonal style="thin">
        <color rgb="FF000000"/>
      </diagonal>
    </border>
    <border>
      <left style="medium">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dotted">
        <color rgb="FF000000"/>
      </left>
      <right style="medium">
        <color rgb="FF000000"/>
      </right>
      <top/>
      <bottom style="thin">
        <color rgb="FF000000"/>
      </bottom>
      <diagonal/>
    </border>
    <border>
      <left style="thin">
        <color rgb="FF000000"/>
      </left>
      <right style="dotted">
        <color rgb="FF000000"/>
      </right>
      <top/>
      <bottom/>
      <diagonal/>
    </border>
    <border>
      <left style="dotted">
        <color rgb="FF000000"/>
      </left>
      <right style="dotted">
        <color rgb="FF000000"/>
      </right>
      <top/>
      <bottom/>
      <diagonal/>
    </border>
    <border>
      <left style="dotted">
        <color rgb="FF000000"/>
      </left>
      <right/>
      <top/>
      <bottom/>
      <diagonal/>
    </border>
    <border>
      <left style="medium">
        <color rgb="FF000000"/>
      </left>
      <right style="medium">
        <color rgb="FF000000"/>
      </right>
      <top style="medium">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rgb="FF000000"/>
      </left>
      <right style="hair">
        <color rgb="FF000000"/>
      </right>
      <top/>
      <bottom/>
      <diagonal/>
    </border>
    <border>
      <left style="hair">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diagonal/>
    </border>
    <border>
      <left/>
      <right style="thin">
        <color rgb="FF000000"/>
      </right>
      <top style="medium">
        <color auto="1"/>
      </top>
      <bottom/>
      <diagonal/>
    </border>
    <border>
      <left style="thin">
        <color rgb="FF000000"/>
      </left>
      <right/>
      <top style="medium">
        <color auto="1"/>
      </top>
      <bottom/>
      <diagonal/>
    </border>
    <border>
      <left style="thin">
        <color rgb="FF000000"/>
      </left>
      <right style="thin">
        <color rgb="FF000000"/>
      </right>
      <top style="medium">
        <color auto="1"/>
      </top>
      <bottom style="thin">
        <color rgb="FF000000"/>
      </bottom>
      <diagonal/>
    </border>
    <border>
      <left style="thin">
        <color rgb="FF000000"/>
      </left>
      <right style="medium">
        <color rgb="FF000000"/>
      </right>
      <top style="medium">
        <color auto="1"/>
      </top>
      <bottom style="thin">
        <color rgb="FF000000"/>
      </bottom>
      <diagonal/>
    </border>
    <border>
      <left style="thin">
        <color rgb="FF000000"/>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rgb="FF000000"/>
      </left>
      <right style="medium">
        <color auto="1"/>
      </right>
      <top style="thin">
        <color rgb="FF000000"/>
      </top>
      <bottom style="thin">
        <color rgb="FF000000"/>
      </bottom>
      <diagonal/>
    </border>
    <border>
      <left style="medium">
        <color auto="1"/>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medium">
        <color auto="1"/>
      </right>
      <top style="thin">
        <color auto="1"/>
      </top>
      <bottom style="thin">
        <color rgb="FF000000"/>
      </bottom>
      <diagonal/>
    </border>
    <border>
      <left/>
      <right style="medium">
        <color auto="1"/>
      </right>
      <top style="thin">
        <color rgb="FF000000"/>
      </top>
      <bottom/>
      <diagonal/>
    </border>
    <border>
      <left/>
      <right style="medium">
        <color auto="1"/>
      </right>
      <top/>
      <bottom/>
      <diagonal/>
    </border>
    <border>
      <left/>
      <right style="medium">
        <color auto="1"/>
      </right>
      <top/>
      <bottom style="thin">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rgb="FF000000"/>
      </left>
      <right/>
      <top style="medium">
        <color rgb="FF000000"/>
      </top>
      <bottom style="medium">
        <color rgb="FF000000"/>
      </bottom>
      <diagonal/>
    </border>
    <border>
      <left style="thin">
        <color auto="1"/>
      </left>
      <right/>
      <top style="thin">
        <color auto="1"/>
      </top>
      <bottom style="thin">
        <color auto="1"/>
      </bottom>
      <diagonal/>
    </border>
    <border>
      <left/>
      <right style="medium">
        <color auto="1"/>
      </right>
      <top/>
      <bottom style="medium">
        <color rgb="FF00000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medium">
        <color auto="1"/>
      </top>
      <bottom/>
      <diagonal/>
    </border>
    <border>
      <left/>
      <right style="thin">
        <color auto="1"/>
      </right>
      <top style="medium">
        <color auto="1"/>
      </top>
      <bottom/>
      <diagonal/>
    </border>
    <border>
      <left/>
      <right style="medium">
        <color auto="1"/>
      </right>
      <top style="medium">
        <color rgb="FF000000"/>
      </top>
      <bottom style="thin">
        <color rgb="FF000000"/>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style="thin">
        <color rgb="FF000000"/>
      </top>
      <bottom style="thin">
        <color rgb="FF000000"/>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rgb="FF000000"/>
      </top>
      <bottom/>
      <diagonal/>
    </border>
    <border>
      <left style="thin">
        <color auto="1"/>
      </left>
      <right style="medium">
        <color auto="1"/>
      </right>
      <top style="thin">
        <color auto="1"/>
      </top>
      <bottom style="medium">
        <color auto="1"/>
      </bottom>
      <diagonal/>
    </border>
    <border>
      <left/>
      <right style="medium">
        <color rgb="FF000000"/>
      </right>
      <top style="medium">
        <color rgb="FF000000"/>
      </top>
      <bottom style="thin">
        <color rgb="FF000000"/>
      </bottom>
      <diagonal/>
    </border>
    <border>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style="medium">
        <color rgb="FF000000"/>
      </right>
      <top style="thin">
        <color rgb="FF000000"/>
      </top>
      <bottom style="medium">
        <color auto="1"/>
      </bottom>
      <diagonal/>
    </border>
    <border>
      <left style="medium">
        <color rgb="FF000000"/>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right style="medium">
        <color auto="1"/>
      </right>
      <top/>
      <bottom style="thin">
        <color auto="1"/>
      </bottom>
      <diagonal/>
    </border>
    <border>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ck">
        <color auto="1"/>
      </right>
      <top/>
      <bottom/>
      <diagonal/>
    </border>
    <border>
      <left style="thick">
        <color auto="1"/>
      </left>
      <right/>
      <top/>
      <bottom/>
      <diagonal/>
    </border>
    <border>
      <left style="medium">
        <color auto="1"/>
      </left>
      <right style="medium">
        <color auto="1"/>
      </right>
      <top style="medium">
        <color auto="1"/>
      </top>
      <bottom style="medium">
        <color auto="1"/>
      </bottom>
      <diagonal/>
    </border>
    <border>
      <left style="thick">
        <color rgb="FF000000"/>
      </left>
      <right style="medium">
        <color rgb="FF000000"/>
      </right>
      <top style="thick">
        <color rgb="FF000000"/>
      </top>
      <bottom style="medium">
        <color rgb="FF000000"/>
      </bottom>
      <diagonal/>
    </border>
    <border>
      <left style="medium">
        <color rgb="FF000000"/>
      </left>
      <right style="medium">
        <color rgb="FF000000"/>
      </right>
      <top style="thick">
        <color rgb="FF000000"/>
      </top>
      <bottom style="medium">
        <color rgb="FF000000"/>
      </bottom>
      <diagonal/>
    </border>
    <border>
      <left style="medium">
        <color rgb="FF000000"/>
      </left>
      <right style="double">
        <color rgb="FF000000"/>
      </right>
      <top style="thick">
        <color rgb="FF000000"/>
      </top>
      <bottom style="medium">
        <color rgb="FF000000"/>
      </bottom>
      <diagonal/>
    </border>
    <border>
      <left style="double">
        <color rgb="FF000000"/>
      </left>
      <right style="double">
        <color rgb="FF000000"/>
      </right>
      <top style="thick">
        <color rgb="FF000000"/>
      </top>
      <bottom style="medium">
        <color rgb="FF000000"/>
      </bottom>
      <diagonal/>
    </border>
    <border>
      <left style="double">
        <color rgb="FF000000"/>
      </left>
      <right style="medium">
        <color rgb="FF000000"/>
      </right>
      <top style="thick">
        <color rgb="FF000000"/>
      </top>
      <bottom style="medium">
        <color rgb="FF000000"/>
      </bottom>
      <diagonal/>
    </border>
    <border>
      <left style="medium">
        <color rgb="FF000000"/>
      </left>
      <right style="thick">
        <color rgb="FF000000"/>
      </right>
      <top style="thick">
        <color rgb="FF000000"/>
      </top>
      <bottom style="medium">
        <color rgb="FF000000"/>
      </bottom>
      <diagonal/>
    </border>
    <border>
      <left style="thick">
        <color rgb="FF000000"/>
      </left>
      <right style="medium">
        <color rgb="FF000000"/>
      </right>
      <top style="medium">
        <color rgb="FF000000"/>
      </top>
      <bottom style="medium">
        <color rgb="FF000000"/>
      </bottom>
      <diagonal/>
    </border>
    <border>
      <left style="medium">
        <color rgb="FF000000"/>
      </left>
      <right style="double">
        <color rgb="FF000000"/>
      </right>
      <top style="medium">
        <color rgb="FF000000"/>
      </top>
      <bottom style="medium">
        <color rgb="FF000000"/>
      </bottom>
      <diagonal/>
    </border>
    <border>
      <left style="double">
        <color rgb="FF000000"/>
      </left>
      <right style="double">
        <color rgb="FF000000"/>
      </right>
      <top style="medium">
        <color rgb="FF000000"/>
      </top>
      <bottom style="medium">
        <color rgb="FF000000"/>
      </bottom>
      <diagonal/>
    </border>
    <border>
      <left style="double">
        <color rgb="FF000000"/>
      </left>
      <right style="medium">
        <color rgb="FF000000"/>
      </right>
      <top style="medium">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style="medium">
        <color rgb="FF000000"/>
      </left>
      <right style="dotted">
        <color rgb="FF000000"/>
      </right>
      <top style="medium">
        <color rgb="FF000000"/>
      </top>
      <bottom style="medium">
        <color rgb="FF000000"/>
      </bottom>
      <diagonal/>
    </border>
    <border>
      <left style="dotted">
        <color rgb="FF000000"/>
      </left>
      <right style="medium">
        <color rgb="FF000000"/>
      </right>
      <top style="medium">
        <color rgb="FF000000"/>
      </top>
      <bottom style="medium">
        <color rgb="FF000000"/>
      </bottom>
      <diagonal/>
    </border>
    <border>
      <left/>
      <right style="thick">
        <color rgb="FF000000"/>
      </right>
      <top style="medium">
        <color rgb="FF000000"/>
      </top>
      <bottom style="medium">
        <color rgb="FF000000"/>
      </bottom>
      <diagonal/>
    </border>
    <border>
      <left style="thick">
        <color rgb="FF000000"/>
      </left>
      <right style="medium">
        <color rgb="FF000000"/>
      </right>
      <top style="medium">
        <color rgb="FF000000"/>
      </top>
      <bottom style="double">
        <color rgb="FF000000"/>
      </bottom>
      <diagonal/>
    </border>
    <border>
      <left style="medium">
        <color rgb="FF000000"/>
      </left>
      <right style="medium">
        <color rgb="FF000000"/>
      </right>
      <top style="medium">
        <color rgb="FF000000"/>
      </top>
      <bottom style="double">
        <color rgb="FF000000"/>
      </bottom>
      <diagonal/>
    </border>
    <border>
      <left style="medium">
        <color rgb="FF000000"/>
      </left>
      <right style="dotted">
        <color rgb="FF000000"/>
      </right>
      <top style="medium">
        <color rgb="FF000000"/>
      </top>
      <bottom style="double">
        <color rgb="FF000000"/>
      </bottom>
      <diagonal/>
    </border>
    <border>
      <left style="dotted">
        <color rgb="FF000000"/>
      </left>
      <right style="medium">
        <color rgb="FF000000"/>
      </right>
      <top style="medium">
        <color rgb="FF000000"/>
      </top>
      <bottom style="double">
        <color rgb="FF000000"/>
      </bottom>
      <diagonal/>
    </border>
    <border>
      <left style="medium">
        <color rgb="FF000000"/>
      </left>
      <right style="double">
        <color rgb="FF000000"/>
      </right>
      <top style="medium">
        <color rgb="FF000000"/>
      </top>
      <bottom style="double">
        <color rgb="FF000000"/>
      </bottom>
      <diagonal/>
    </border>
    <border>
      <left style="double">
        <color rgb="FF000000"/>
      </left>
      <right style="double">
        <color rgb="FF000000"/>
      </right>
      <top style="medium">
        <color rgb="FF000000"/>
      </top>
      <bottom style="double">
        <color rgb="FF000000"/>
      </bottom>
      <diagonal/>
    </border>
    <border>
      <left style="double">
        <color rgb="FF000000"/>
      </left>
      <right style="medium">
        <color rgb="FF000000"/>
      </right>
      <top style="medium">
        <color rgb="FF000000"/>
      </top>
      <bottom style="double">
        <color rgb="FF000000"/>
      </bottom>
      <diagonal/>
    </border>
    <border>
      <left style="thick">
        <color rgb="FF000000"/>
      </left>
      <right style="medium">
        <color rgb="FF000000"/>
      </right>
      <top/>
      <bottom style="medium">
        <color rgb="FF000000"/>
      </bottom>
      <diagonal/>
    </border>
    <border>
      <left style="thick">
        <color rgb="FF000000"/>
      </left>
      <right style="medium">
        <color rgb="FF000000"/>
      </right>
      <top style="medium">
        <color rgb="FF000000"/>
      </top>
      <bottom style="thick">
        <color rgb="FF000000"/>
      </bottom>
      <diagonal/>
    </border>
    <border>
      <left style="medium">
        <color rgb="FF000000"/>
      </left>
      <right style="medium">
        <color rgb="FF000000"/>
      </right>
      <top style="medium">
        <color rgb="FF000000"/>
      </top>
      <bottom style="thick">
        <color rgb="FF000000"/>
      </bottom>
      <diagonal/>
    </border>
    <border>
      <left style="medium">
        <color rgb="FF000000"/>
      </left>
      <right/>
      <top style="medium">
        <color rgb="FF000000"/>
      </top>
      <bottom style="thick">
        <color rgb="FF000000"/>
      </bottom>
      <diagonal/>
    </border>
    <border>
      <left/>
      <right/>
      <top style="medium">
        <color rgb="FF000000"/>
      </top>
      <bottom style="thick">
        <color rgb="FF000000"/>
      </bottom>
      <diagonal/>
    </border>
    <border>
      <left/>
      <right style="medium">
        <color rgb="FF000000"/>
      </right>
      <top style="medium">
        <color rgb="FF000000"/>
      </top>
      <bottom style="thick">
        <color rgb="FF000000"/>
      </bottom>
      <diagonal/>
    </border>
    <border>
      <left style="medium">
        <color rgb="FF000000"/>
      </left>
      <right/>
      <top/>
      <bottom style="thick">
        <color rgb="FF000000"/>
      </bottom>
      <diagonal/>
    </border>
    <border>
      <left/>
      <right style="medium">
        <color rgb="FF000000"/>
      </right>
      <top/>
      <bottom style="thick">
        <color rgb="FF000000"/>
      </bottom>
      <diagonal/>
    </border>
    <border>
      <left style="medium">
        <color rgb="FF000000"/>
      </left>
      <right style="medium">
        <color rgb="FF000000"/>
      </right>
      <top/>
      <bottom style="thick">
        <color rgb="FF000000"/>
      </bottom>
      <diagonal/>
    </border>
    <border>
      <left style="medium">
        <color rgb="FF000000"/>
      </left>
      <right style="thick">
        <color rgb="FF000000"/>
      </right>
      <top style="medium">
        <color rgb="FF000000"/>
      </top>
      <bottom style="thick">
        <color rgb="FF000000"/>
      </bottom>
      <diagonal/>
    </border>
    <border>
      <left style="thick">
        <color rgb="FF000000"/>
      </left>
      <right style="thin">
        <color rgb="FF000000"/>
      </right>
      <top style="thick">
        <color rgb="FF000000"/>
      </top>
      <bottom style="thin">
        <color rgb="FF000000"/>
      </bottom>
      <diagonal/>
    </border>
    <border>
      <left style="medium">
        <color rgb="FF000000"/>
      </left>
      <right style="thin">
        <color rgb="FF000000"/>
      </right>
      <top style="thick">
        <color rgb="FF000000"/>
      </top>
      <bottom style="thin">
        <color rgb="FF000000"/>
      </bottom>
      <diagonal/>
    </border>
    <border>
      <left style="medium">
        <color rgb="FF000000"/>
      </left>
      <right/>
      <top style="thick">
        <color rgb="FF000000"/>
      </top>
      <bottom style="thin">
        <color rgb="FF000000"/>
      </bottom>
      <diagonal/>
    </border>
    <border>
      <left style="double">
        <color rgb="FF000000"/>
      </left>
      <right style="thin">
        <color rgb="FF000000"/>
      </right>
      <top style="thick">
        <color rgb="FF000000"/>
      </top>
      <bottom style="thin">
        <color rgb="FF000000"/>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right style="thin">
        <color rgb="FF000000"/>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double">
        <color rgb="FF000000"/>
      </left>
      <right style="thin">
        <color rgb="FF000000"/>
      </right>
      <top style="medium">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ck">
        <color rgb="FF000000"/>
      </left>
      <right/>
      <top/>
      <bottom style="thin">
        <color rgb="FF000000"/>
      </bottom>
      <diagonal/>
    </border>
    <border>
      <left style="dotted">
        <color rgb="FF000000"/>
      </left>
      <right/>
      <top/>
      <bottom style="thin">
        <color rgb="FF000000"/>
      </bottom>
      <diagonal/>
    </border>
    <border>
      <left style="double">
        <color rgb="FF000000"/>
      </left>
      <right style="thin">
        <color rgb="FF000000"/>
      </right>
      <top style="thin">
        <color rgb="FF000000"/>
      </top>
      <bottom style="medium">
        <color rgb="FF000000"/>
      </bottom>
      <diagonal/>
    </border>
    <border>
      <left style="thick">
        <color rgb="FF000000"/>
      </left>
      <right style="thin">
        <color rgb="FF000000"/>
      </right>
      <top/>
      <bottom style="medium">
        <color rgb="FF000000"/>
      </bottom>
      <diagonal/>
    </border>
    <border>
      <left style="thick">
        <color rgb="FF000000"/>
      </left>
      <right style="thin">
        <color rgb="FF000000"/>
      </right>
      <top/>
      <bottom style="thick">
        <color rgb="FF000000"/>
      </bottom>
      <diagonal/>
    </border>
    <border>
      <left style="medium">
        <color rgb="FF000000"/>
      </left>
      <right style="thin">
        <color rgb="FF000000"/>
      </right>
      <top/>
      <bottom style="thick">
        <color rgb="FF000000"/>
      </bottom>
      <diagonal/>
    </border>
    <border>
      <left style="double">
        <color rgb="FF000000"/>
      </left>
      <right style="thin">
        <color rgb="FF000000"/>
      </right>
      <top style="thin">
        <color rgb="FF000000"/>
      </top>
      <bottom style="thick">
        <color rgb="FF000000"/>
      </bottom>
      <diagonal/>
    </border>
    <border>
      <left style="thin">
        <color rgb="FF000000"/>
      </left>
      <right style="thin">
        <color rgb="FF000000"/>
      </right>
      <top/>
      <bottom style="thick">
        <color rgb="FF000000"/>
      </bottom>
      <diagonal/>
    </border>
    <border>
      <left style="thin">
        <color rgb="FF000000"/>
      </left>
      <right style="medium">
        <color rgb="FF000000"/>
      </right>
      <top style="thick">
        <color rgb="FF000000"/>
      </top>
      <bottom/>
      <diagonal/>
    </border>
    <border>
      <left style="thin">
        <color rgb="FF000000"/>
      </left>
      <right style="thick">
        <color rgb="FF000000"/>
      </right>
      <top style="medium">
        <color rgb="FF000000"/>
      </top>
      <bottom/>
      <diagonal/>
    </border>
    <border>
      <left style="thick">
        <color rgb="FF000000"/>
      </left>
      <right style="thin">
        <color rgb="FF000000"/>
      </right>
      <top style="medium">
        <color rgb="FF000000"/>
      </top>
      <bottom style="thick">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medium">
        <color rgb="FF000000"/>
      </bottom>
      <diagonal/>
    </border>
    <border>
      <left style="thin">
        <color rgb="FF000000"/>
      </left>
      <right style="thick">
        <color rgb="FF000000"/>
      </right>
      <top style="thin">
        <color rgb="FF000000"/>
      </top>
      <bottom style="medium">
        <color rgb="FF000000"/>
      </bottom>
      <diagonal/>
    </border>
    <border>
      <left style="thin">
        <color rgb="FF000000"/>
      </left>
      <right style="medium">
        <color rgb="FF000000"/>
      </right>
      <top style="thin">
        <color rgb="FF000000"/>
      </top>
      <bottom style="thick">
        <color rgb="FF000000"/>
      </bottom>
      <diagonal/>
    </border>
    <border>
      <left/>
      <right style="thin">
        <color rgb="FF000000"/>
      </right>
      <top style="thick">
        <color auto="1"/>
      </top>
      <bottom/>
      <diagonal/>
    </border>
    <border>
      <left style="thin">
        <color rgb="FF000000"/>
      </left>
      <right style="thin">
        <color rgb="FF000000"/>
      </right>
      <top style="thick">
        <color auto="1"/>
      </top>
      <bottom style="thin">
        <color rgb="FF000000"/>
      </bottom>
      <diagonal/>
    </border>
    <border>
      <left style="thin">
        <color rgb="FF000000"/>
      </left>
      <right/>
      <top style="thick">
        <color auto="1"/>
      </top>
      <bottom style="thin">
        <color rgb="FF000000"/>
      </bottom>
      <diagonal/>
    </border>
    <border>
      <left/>
      <right/>
      <top style="thick">
        <color auto="1"/>
      </top>
      <bottom style="thin">
        <color rgb="FF000000"/>
      </bottom>
      <diagonal/>
    </border>
    <border>
      <left/>
      <right style="thin">
        <color rgb="FF000000"/>
      </right>
      <top style="thick">
        <color auto="1"/>
      </top>
      <bottom style="thin">
        <color rgb="FF000000"/>
      </bottom>
      <diagonal/>
    </border>
    <border>
      <left style="thick">
        <color auto="1"/>
      </left>
      <right/>
      <top/>
      <bottom style="thin">
        <color rgb="FF000000"/>
      </bottom>
      <diagonal/>
    </border>
    <border>
      <left style="thick">
        <color auto="1"/>
      </left>
      <right/>
      <top style="thin">
        <color rgb="FF000000"/>
      </top>
      <bottom/>
      <diagonal/>
    </border>
    <border>
      <left/>
      <right style="thick">
        <color auto="1"/>
      </right>
      <top style="thin">
        <color auto="1"/>
      </top>
      <bottom/>
      <diagonal/>
    </border>
    <border>
      <left/>
      <right style="thick">
        <color auto="1"/>
      </right>
      <top/>
      <bottom style="thin">
        <color auto="1"/>
      </bottom>
      <diagonal/>
    </border>
    <border>
      <left style="thin">
        <color rgb="FF000000"/>
      </left>
      <right style="dashed">
        <color rgb="FF000000"/>
      </right>
      <top/>
      <bottom/>
      <diagonal/>
    </border>
    <border>
      <left style="dashed">
        <color rgb="FF000000"/>
      </left>
      <right style="dashed">
        <color rgb="FF000000"/>
      </right>
      <top/>
      <bottom/>
      <diagonal/>
    </border>
    <border>
      <left style="dashed">
        <color rgb="FF000000"/>
      </left>
      <right style="thin">
        <color rgb="FF000000"/>
      </right>
      <top/>
      <bottom/>
      <diagonal/>
    </border>
    <border>
      <left style="thin">
        <color rgb="FF000000"/>
      </left>
      <right/>
      <top/>
      <bottom style="thick">
        <color auto="1"/>
      </bottom>
      <diagonal/>
    </border>
    <border>
      <left/>
      <right style="thin">
        <color rgb="FF000000"/>
      </right>
      <top/>
      <bottom style="thick">
        <color auto="1"/>
      </bottom>
      <diagonal/>
    </border>
    <border>
      <left style="thin">
        <color rgb="FF000000"/>
      </left>
      <right style="dashed">
        <color rgb="FF000000"/>
      </right>
      <top/>
      <bottom style="thick">
        <color auto="1"/>
      </bottom>
      <diagonal/>
    </border>
    <border>
      <left style="dashed">
        <color rgb="FF000000"/>
      </left>
      <right style="dashed">
        <color rgb="FF000000"/>
      </right>
      <top/>
      <bottom style="thick">
        <color auto="1"/>
      </bottom>
      <diagonal/>
    </border>
    <border>
      <left style="dashed">
        <color rgb="FF000000"/>
      </left>
      <right style="thin">
        <color rgb="FF000000"/>
      </right>
      <top/>
      <bottom style="thick">
        <color auto="1"/>
      </bottom>
      <diagonal/>
    </border>
    <border>
      <left style="thin">
        <color auto="1"/>
      </left>
      <right style="thin">
        <color auto="1"/>
      </right>
      <top/>
      <bottom style="thick">
        <color auto="1"/>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thin">
        <color rgb="FF000000"/>
      </left>
      <right/>
      <top style="medium">
        <color rgb="FF000000"/>
      </top>
      <bottom style="thick">
        <color rgb="FF000000"/>
      </bottom>
      <diagonal/>
    </border>
    <border>
      <left style="thin">
        <color rgb="FF000000"/>
      </left>
      <right style="medium">
        <color rgb="FF000000"/>
      </right>
      <top style="medium">
        <color rgb="FF000000"/>
      </top>
      <bottom style="thick">
        <color rgb="FF000000"/>
      </bottom>
      <diagonal/>
    </border>
    <border>
      <left style="thin">
        <color rgb="FF000000"/>
      </left>
      <right style="thick">
        <color rgb="FF000000"/>
      </right>
      <top style="medium">
        <color rgb="FF000000"/>
      </top>
      <bottom style="thick">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right style="thick">
        <color rgb="FF000000"/>
      </right>
      <top style="thin">
        <color rgb="FF000000"/>
      </top>
      <bottom style="double">
        <color rgb="FF000000"/>
      </bottom>
      <diagonal/>
    </border>
    <border>
      <left style="thick">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diagonalDown="1">
      <left style="thin">
        <color rgb="FF000000"/>
      </left>
      <right style="thin">
        <color rgb="FF000000"/>
      </right>
      <top style="double">
        <color rgb="FF000000"/>
      </top>
      <bottom style="thin">
        <color rgb="FF000000"/>
      </bottom>
      <diagonal style="thin">
        <color rgb="FF000000"/>
      </diagonal>
    </border>
    <border>
      <left style="thin">
        <color rgb="FF000000"/>
      </left>
      <right/>
      <top style="double">
        <color rgb="FF000000"/>
      </top>
      <bottom/>
      <diagonal/>
    </border>
    <border>
      <left/>
      <right/>
      <top style="double">
        <color rgb="FF000000"/>
      </top>
      <bottom/>
      <diagonal/>
    </border>
    <border>
      <left/>
      <right style="thin">
        <color rgb="FF000000"/>
      </right>
      <top style="double">
        <color rgb="FF000000"/>
      </top>
      <bottom/>
      <diagonal/>
    </border>
    <border>
      <left style="thin">
        <color rgb="FF000000"/>
      </left>
      <right style="thick">
        <color rgb="FF000000"/>
      </right>
      <top style="double">
        <color rgb="FF000000"/>
      </top>
      <bottom style="thin">
        <color rgb="FF000000"/>
      </bottom>
      <diagonal/>
    </border>
    <border>
      <left style="dotted">
        <color rgb="FF000000"/>
      </left>
      <right style="thin">
        <color rgb="FF000000"/>
      </right>
      <top style="thin">
        <color rgb="FF000000"/>
      </top>
      <bottom style="dotted">
        <color rgb="FF000000"/>
      </bottom>
      <diagonal/>
    </border>
    <border>
      <left style="thin">
        <color rgb="FF000000"/>
      </left>
      <right style="thin">
        <color rgb="FF000000"/>
      </right>
      <top style="thin">
        <color rgb="FF000000"/>
      </top>
      <bottom style="dotted">
        <color rgb="FF000000"/>
      </bottom>
      <diagonal/>
    </border>
    <border>
      <left style="thin">
        <color rgb="FF000000"/>
      </left>
      <right style="dotted">
        <color rgb="FF000000"/>
      </right>
      <top style="dotted">
        <color rgb="FF000000"/>
      </top>
      <bottom style="dotted">
        <color rgb="FF000000"/>
      </bottom>
      <diagonal/>
    </border>
    <border>
      <left style="dotted">
        <color rgb="FF000000"/>
      </left>
      <right style="thin">
        <color rgb="FF000000"/>
      </right>
      <top style="dotted">
        <color rgb="FF000000"/>
      </top>
      <bottom style="dotted">
        <color rgb="FF000000"/>
      </bottom>
      <diagonal/>
    </border>
    <border>
      <left style="thin">
        <color rgb="FF000000"/>
      </left>
      <right style="thin">
        <color rgb="FF000000"/>
      </right>
      <top style="dotted">
        <color rgb="FF000000"/>
      </top>
      <bottom style="dotted">
        <color rgb="FF000000"/>
      </bottom>
      <diagonal/>
    </border>
    <border>
      <left style="thin">
        <color rgb="FF000000"/>
      </left>
      <right style="thick">
        <color rgb="FF000000"/>
      </right>
      <top style="dotted">
        <color rgb="FF000000"/>
      </top>
      <bottom style="dotted">
        <color rgb="FF000000"/>
      </bottom>
      <diagonal/>
    </border>
    <border>
      <left style="thin">
        <color rgb="FF000000"/>
      </left>
      <right style="dotted">
        <color rgb="FF000000"/>
      </right>
      <top style="dotted">
        <color rgb="FF000000"/>
      </top>
      <bottom style="thin">
        <color rgb="FF000000"/>
      </bottom>
      <diagonal/>
    </border>
    <border>
      <left style="dotted">
        <color rgb="FF000000"/>
      </left>
      <right style="thin">
        <color rgb="FF000000"/>
      </right>
      <top style="dotted">
        <color rgb="FF000000"/>
      </top>
      <bottom style="thin">
        <color rgb="FF000000"/>
      </bottom>
      <diagonal/>
    </border>
    <border>
      <left style="thin">
        <color rgb="FF000000"/>
      </left>
      <right style="thin">
        <color rgb="FF000000"/>
      </right>
      <top style="dotted">
        <color rgb="FF000000"/>
      </top>
      <bottom style="thin">
        <color rgb="FF000000"/>
      </bottom>
      <diagonal/>
    </border>
    <border>
      <left style="thin">
        <color rgb="FF000000"/>
      </left>
      <right style="thick">
        <color rgb="FF000000"/>
      </right>
      <top style="dotted">
        <color rgb="FF000000"/>
      </top>
      <bottom style="thin">
        <color rgb="FF000000"/>
      </bottom>
      <diagonal/>
    </border>
    <border>
      <left style="thick">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diagonalUp="1">
      <left style="thin">
        <color rgb="FF000000"/>
      </left>
      <right style="thin">
        <color rgb="FF000000"/>
      </right>
      <top style="thin">
        <color rgb="FF000000"/>
      </top>
      <bottom style="double">
        <color rgb="FF000000"/>
      </bottom>
      <diagonal style="thin">
        <color rgb="FF000000"/>
      </diagonal>
    </border>
    <border>
      <left style="thin">
        <color rgb="FF000000"/>
      </left>
      <right/>
      <top/>
      <bottom style="double">
        <color rgb="FF000000"/>
      </bottom>
      <diagonal/>
    </border>
    <border>
      <left style="thin">
        <color rgb="FF000000"/>
      </left>
      <right style="thick">
        <color rgb="FF000000"/>
      </right>
      <top style="thin">
        <color rgb="FF000000"/>
      </top>
      <bottom style="double">
        <color rgb="FF000000"/>
      </bottom>
      <diagonal/>
    </border>
    <border>
      <left style="thin">
        <color rgb="FF000000"/>
      </left>
      <right style="dotted">
        <color rgb="FF000000"/>
      </right>
      <top style="dotted">
        <color rgb="FF000000"/>
      </top>
      <bottom style="medium">
        <color rgb="FF000000"/>
      </bottom>
      <diagonal/>
    </border>
    <border>
      <left style="dotted">
        <color rgb="FF000000"/>
      </left>
      <right style="thin">
        <color rgb="FF000000"/>
      </right>
      <top style="dotted">
        <color rgb="FF000000"/>
      </top>
      <bottom style="medium">
        <color rgb="FF000000"/>
      </bottom>
      <diagonal/>
    </border>
    <border>
      <left style="thin">
        <color rgb="FF000000"/>
      </left>
      <right style="thin">
        <color rgb="FF000000"/>
      </right>
      <top style="dotted">
        <color rgb="FF000000"/>
      </top>
      <bottom style="medium">
        <color rgb="FF000000"/>
      </bottom>
      <diagonal/>
    </border>
    <border>
      <left style="thin">
        <color rgb="FF000000"/>
      </left>
      <right style="thick">
        <color rgb="FF000000"/>
      </right>
      <top style="dotted">
        <color rgb="FF000000"/>
      </top>
      <bottom style="medium">
        <color rgb="FF000000"/>
      </bottom>
      <diagonal/>
    </border>
    <border>
      <left style="thin">
        <color rgb="FF000000"/>
      </left>
      <right style="thick">
        <color rgb="FF000000"/>
      </right>
      <top style="medium">
        <color rgb="FF000000"/>
      </top>
      <bottom style="thin">
        <color rgb="FF000000"/>
      </bottom>
      <diagonal/>
    </border>
    <border>
      <left style="medium">
        <color rgb="FF000000"/>
      </left>
      <right style="thin">
        <color rgb="FF000000"/>
      </right>
      <top style="thin">
        <color rgb="FF000000"/>
      </top>
      <bottom style="thick">
        <color rgb="FF000000"/>
      </bottom>
      <diagonal/>
    </border>
    <border>
      <left style="thin">
        <color rgb="FF000000"/>
      </left>
      <right style="dotted">
        <color rgb="FF000000"/>
      </right>
      <top style="thick">
        <color rgb="FF000000"/>
      </top>
      <bottom style="thin">
        <color rgb="FF000000"/>
      </bottom>
      <diagonal/>
    </border>
    <border>
      <left style="dotted">
        <color rgb="FF000000"/>
      </left>
      <right style="thin">
        <color rgb="FF000000"/>
      </right>
      <top style="thick">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ck">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style="medium">
        <color rgb="FF0070C0"/>
      </left>
      <right style="medium">
        <color rgb="FF0070C0"/>
      </right>
      <top style="medium">
        <color rgb="FF0070C0"/>
      </top>
      <bottom style="medium">
        <color rgb="FF0070C0"/>
      </bottom>
      <diagonal/>
    </border>
    <border>
      <left style="medium">
        <color rgb="FF0070C0"/>
      </left>
      <right style="medium">
        <color rgb="FF0070C0"/>
      </right>
      <top/>
      <bottom style="medium">
        <color rgb="FF0070C0"/>
      </bottom>
      <diagonal/>
    </border>
    <border>
      <left style="medium">
        <color rgb="FF0070C0"/>
      </left>
      <right style="medium">
        <color rgb="FF0070C0"/>
      </right>
      <top style="medium">
        <color rgb="FF0070C0"/>
      </top>
      <bottom/>
      <diagonal/>
    </border>
    <border>
      <left style="thick">
        <color rgb="FF0070C0"/>
      </left>
      <right/>
      <top style="medium">
        <color rgb="FF0070C0"/>
      </top>
      <bottom/>
      <diagonal/>
    </border>
    <border>
      <left/>
      <right/>
      <top style="medium">
        <color rgb="FF0070C0"/>
      </top>
      <bottom/>
      <diagonal/>
    </border>
    <border>
      <left style="thick">
        <color rgb="FF0070C0"/>
      </left>
      <right/>
      <top/>
      <bottom/>
      <diagonal/>
    </border>
    <border>
      <left/>
      <right/>
      <top/>
      <bottom style="medium">
        <color rgb="FF0070C0"/>
      </bottom>
      <diagonal/>
    </border>
  </borders>
  <cellStyleXfs count="14">
    <xf numFmtId="0" fontId="0" fillId="0" borderId="0">
      <alignment vertical="center"/>
    </xf>
    <xf numFmtId="178" fontId="6" fillId="0" borderId="0">
      <alignment vertical="center"/>
    </xf>
    <xf numFmtId="0" fontId="7" fillId="0" borderId="0">
      <alignment horizontal="center" vertical="center"/>
    </xf>
    <xf numFmtId="0" fontId="7" fillId="0" borderId="0">
      <alignment horizontal="center" vertical="center" textRotation="90"/>
    </xf>
    <xf numFmtId="0" fontId="8" fillId="0" borderId="0">
      <alignment vertical="center"/>
    </xf>
    <xf numFmtId="179" fontId="8" fillId="0" borderId="0">
      <alignment vertical="center"/>
    </xf>
    <xf numFmtId="0" fontId="6" fillId="0" borderId="0">
      <alignment vertical="center"/>
    </xf>
    <xf numFmtId="0" fontId="5" fillId="0" borderId="0">
      <alignment vertical="center"/>
    </xf>
    <xf numFmtId="0" fontId="4" fillId="0" borderId="0">
      <alignment vertical="center"/>
    </xf>
    <xf numFmtId="0" fontId="90" fillId="0" borderId="0">
      <alignment vertical="center"/>
    </xf>
    <xf numFmtId="0" fontId="3" fillId="0" borderId="0">
      <alignment vertical="center"/>
    </xf>
    <xf numFmtId="0" fontId="2" fillId="0" borderId="0">
      <alignment vertical="center"/>
    </xf>
    <xf numFmtId="0" fontId="1" fillId="0" borderId="0">
      <alignment vertical="center"/>
    </xf>
    <xf numFmtId="38" fontId="6" fillId="0" borderId="0" applyFont="0" applyFill="0" applyBorder="0" applyAlignment="0" applyProtection="0">
      <alignment vertical="center"/>
    </xf>
  </cellStyleXfs>
  <cellXfs count="2156">
    <xf numFmtId="0" fontId="0" fillId="0" borderId="0" xfId="0">
      <alignment vertical="center"/>
    </xf>
    <xf numFmtId="0" fontId="16" fillId="0" borderId="0" xfId="0" applyFont="1">
      <alignment vertical="center"/>
    </xf>
    <xf numFmtId="3" fontId="9" fillId="0" borderId="0" xfId="0" applyNumberFormat="1" applyFont="1">
      <alignment vertical="center"/>
    </xf>
    <xf numFmtId="0" fontId="20" fillId="0" borderId="0" xfId="0" applyFont="1">
      <alignment vertical="center"/>
    </xf>
    <xf numFmtId="0" fontId="20" fillId="3" borderId="0" xfId="0" applyFont="1" applyFill="1">
      <alignment vertical="center"/>
    </xf>
    <xf numFmtId="0" fontId="23" fillId="0" borderId="0" xfId="0" applyFont="1">
      <alignment vertical="center"/>
    </xf>
    <xf numFmtId="0" fontId="24" fillId="0" borderId="29" xfId="0" applyFont="1" applyBorder="1" applyAlignment="1">
      <alignment horizontal="left" vertical="center"/>
    </xf>
    <xf numFmtId="0" fontId="24" fillId="0" borderId="32" xfId="0" applyFont="1" applyBorder="1" applyAlignment="1">
      <alignment horizontal="left" vertical="center"/>
    </xf>
    <xf numFmtId="0" fontId="24" fillId="0" borderId="2" xfId="0" applyFont="1" applyBorder="1" applyAlignment="1">
      <alignment horizontal="center" vertical="center"/>
    </xf>
    <xf numFmtId="0" fontId="24" fillId="0" borderId="21"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right" vertical="top"/>
    </xf>
    <xf numFmtId="0" fontId="24" fillId="0" borderId="1" xfId="0" applyFont="1" applyBorder="1" applyAlignment="1">
      <alignment horizontal="right" vertical="top"/>
    </xf>
    <xf numFmtId="0" fontId="24" fillId="0" borderId="34" xfId="0" applyFont="1" applyBorder="1" applyAlignment="1">
      <alignment horizontal="right" vertical="top"/>
    </xf>
    <xf numFmtId="0" fontId="23" fillId="3" borderId="0" xfId="0" applyFont="1" applyFill="1">
      <alignment vertical="center"/>
    </xf>
    <xf numFmtId="176" fontId="24" fillId="0" borderId="32" xfId="1" applyNumberFormat="1" applyFont="1" applyFill="1" applyBorder="1" applyAlignment="1" applyProtection="1">
      <alignment horizontal="center"/>
    </xf>
    <xf numFmtId="178" fontId="24" fillId="0" borderId="6" xfId="1" applyFont="1" applyFill="1" applyBorder="1" applyAlignment="1" applyProtection="1"/>
    <xf numFmtId="177" fontId="24" fillId="0" borderId="32" xfId="1" applyNumberFormat="1" applyFont="1" applyFill="1" applyBorder="1" applyAlignment="1" applyProtection="1">
      <alignment horizontal="center"/>
    </xf>
    <xf numFmtId="0" fontId="24" fillId="0" borderId="5" xfId="0" applyFont="1" applyBorder="1">
      <alignment vertical="center"/>
    </xf>
    <xf numFmtId="0" fontId="24" fillId="0" borderId="38" xfId="0" applyFont="1" applyBorder="1">
      <alignment vertical="center"/>
    </xf>
    <xf numFmtId="176" fontId="24" fillId="0" borderId="32" xfId="0" applyNumberFormat="1" applyFont="1" applyBorder="1" applyAlignment="1">
      <alignment horizontal="center"/>
    </xf>
    <xf numFmtId="177" fontId="24" fillId="0" borderId="32" xfId="0" applyNumberFormat="1" applyFont="1" applyBorder="1" applyAlignment="1">
      <alignment horizontal="center"/>
    </xf>
    <xf numFmtId="176" fontId="24" fillId="4" borderId="32" xfId="0" applyNumberFormat="1" applyFont="1" applyFill="1" applyBorder="1" applyAlignment="1">
      <alignment horizontal="center"/>
    </xf>
    <xf numFmtId="178" fontId="24" fillId="4" borderId="6" xfId="1" applyFont="1" applyFill="1" applyBorder="1" applyAlignment="1" applyProtection="1"/>
    <xf numFmtId="177" fontId="24" fillId="4" borderId="32" xfId="0" applyNumberFormat="1" applyFont="1" applyFill="1" applyBorder="1" applyAlignment="1">
      <alignment horizontal="center"/>
    </xf>
    <xf numFmtId="0" fontId="24" fillId="4" borderId="5" xfId="0" applyFont="1" applyFill="1" applyBorder="1">
      <alignment vertical="center"/>
    </xf>
    <xf numFmtId="0" fontId="24" fillId="4" borderId="38" xfId="0" applyFont="1" applyFill="1" applyBorder="1">
      <alignment vertical="center"/>
    </xf>
    <xf numFmtId="176" fontId="24" fillId="4" borderId="33" xfId="0" applyNumberFormat="1" applyFont="1" applyFill="1" applyBorder="1" applyAlignment="1">
      <alignment horizontal="center"/>
    </xf>
    <xf numFmtId="177" fontId="24" fillId="4" borderId="33" xfId="0" applyNumberFormat="1" applyFont="1" applyFill="1" applyBorder="1" applyAlignment="1">
      <alignment horizontal="center"/>
    </xf>
    <xf numFmtId="3" fontId="24" fillId="4" borderId="38" xfId="0" applyNumberFormat="1" applyFont="1" applyFill="1" applyBorder="1">
      <alignment vertical="center"/>
    </xf>
    <xf numFmtId="176" fontId="24" fillId="0" borderId="33" xfId="0" applyNumberFormat="1" applyFont="1" applyBorder="1" applyAlignment="1">
      <alignment horizontal="center"/>
    </xf>
    <xf numFmtId="177" fontId="24" fillId="0" borderId="33" xfId="0" applyNumberFormat="1" applyFont="1" applyBorder="1" applyAlignment="1">
      <alignment horizontal="center"/>
    </xf>
    <xf numFmtId="3" fontId="24" fillId="0" borderId="38" xfId="0" applyNumberFormat="1" applyFont="1" applyBorder="1">
      <alignment vertical="center"/>
    </xf>
    <xf numFmtId="176" fontId="24" fillId="3" borderId="33" xfId="0" applyNumberFormat="1" applyFont="1" applyFill="1" applyBorder="1" applyAlignment="1">
      <alignment horizontal="center"/>
    </xf>
    <xf numFmtId="178" fontId="24" fillId="3" borderId="6" xfId="1" applyFont="1" applyFill="1" applyBorder="1" applyAlignment="1" applyProtection="1"/>
    <xf numFmtId="177" fontId="24" fillId="3" borderId="33" xfId="0" applyNumberFormat="1" applyFont="1" applyFill="1" applyBorder="1" applyAlignment="1">
      <alignment horizontal="center"/>
    </xf>
    <xf numFmtId="0" fontId="24" fillId="3" borderId="5" xfId="0" applyFont="1" applyFill="1" applyBorder="1">
      <alignment vertical="center"/>
    </xf>
    <xf numFmtId="3" fontId="24" fillId="3" borderId="38" xfId="0" applyNumberFormat="1" applyFont="1" applyFill="1" applyBorder="1">
      <alignment vertical="center"/>
    </xf>
    <xf numFmtId="0" fontId="24" fillId="3" borderId="6" xfId="0" applyFont="1" applyFill="1" applyBorder="1">
      <alignment vertical="center"/>
    </xf>
    <xf numFmtId="3" fontId="24" fillId="3" borderId="22" xfId="0" applyNumberFormat="1" applyFont="1" applyFill="1" applyBorder="1">
      <alignment vertical="center"/>
    </xf>
    <xf numFmtId="178" fontId="24" fillId="3" borderId="12" xfId="1" applyFont="1" applyFill="1" applyBorder="1" applyAlignment="1" applyProtection="1"/>
    <xf numFmtId="3" fontId="24" fillId="0" borderId="39" xfId="0" applyNumberFormat="1" applyFont="1" applyBorder="1" applyAlignment="1">
      <alignment horizontal="center"/>
    </xf>
    <xf numFmtId="3" fontId="24" fillId="0" borderId="40" xfId="0" applyNumberFormat="1" applyFont="1" applyBorder="1">
      <alignment vertical="center"/>
    </xf>
    <xf numFmtId="3" fontId="24" fillId="0" borderId="41" xfId="0" applyNumberFormat="1" applyFont="1" applyBorder="1">
      <alignment vertical="center"/>
    </xf>
    <xf numFmtId="0" fontId="24" fillId="0" borderId="40" xfId="0" applyFont="1" applyBorder="1">
      <alignment vertical="center"/>
    </xf>
    <xf numFmtId="0" fontId="24" fillId="0" borderId="41" xfId="0" applyFont="1" applyBorder="1">
      <alignment vertical="center"/>
    </xf>
    <xf numFmtId="3" fontId="24" fillId="0" borderId="42" xfId="0" applyNumberFormat="1" applyFont="1" applyBorder="1">
      <alignment vertical="center"/>
    </xf>
    <xf numFmtId="0" fontId="20" fillId="0" borderId="47" xfId="0" applyFont="1" applyBorder="1">
      <alignment vertical="center"/>
    </xf>
    <xf numFmtId="0" fontId="30" fillId="0" borderId="0" xfId="6" applyFont="1" applyBorder="1">
      <alignment vertical="center"/>
    </xf>
    <xf numFmtId="0" fontId="31" fillId="0" borderId="0" xfId="6" applyFont="1" applyBorder="1">
      <alignment vertical="center"/>
    </xf>
    <xf numFmtId="0" fontId="32" fillId="0" borderId="0" xfId="6" applyFont="1" applyBorder="1" applyAlignment="1">
      <alignment horizontal="center" vertical="center"/>
    </xf>
    <xf numFmtId="0" fontId="32" fillId="0" borderId="0" xfId="6" applyFont="1" applyBorder="1">
      <alignment vertical="center"/>
    </xf>
    <xf numFmtId="0" fontId="9" fillId="0" borderId="0" xfId="6" applyFont="1">
      <alignment vertical="center"/>
    </xf>
    <xf numFmtId="0" fontId="43" fillId="0" borderId="86" xfId="6" applyFont="1" applyBorder="1" applyAlignment="1">
      <alignment horizontal="right" vertical="center"/>
    </xf>
    <xf numFmtId="0" fontId="43" fillId="0" borderId="87" xfId="6" applyFont="1" applyBorder="1" applyAlignment="1">
      <alignment horizontal="right" vertical="center"/>
    </xf>
    <xf numFmtId="0" fontId="43" fillId="0" borderId="84" xfId="6" applyFont="1" applyBorder="1" applyAlignment="1">
      <alignment horizontal="right" vertical="center"/>
    </xf>
    <xf numFmtId="0" fontId="43" fillId="0" borderId="85" xfId="6" applyFont="1" applyBorder="1" applyAlignment="1">
      <alignment horizontal="right" vertical="center"/>
    </xf>
    <xf numFmtId="0" fontId="43" fillId="0" borderId="88" xfId="6" applyFont="1" applyBorder="1" applyAlignment="1">
      <alignment horizontal="right" vertical="center"/>
    </xf>
    <xf numFmtId="0" fontId="35" fillId="0" borderId="85" xfId="6" applyFont="1" applyBorder="1" applyAlignment="1">
      <alignment horizontal="center" vertical="center"/>
    </xf>
    <xf numFmtId="3" fontId="35" fillId="0" borderId="85" xfId="6" applyNumberFormat="1" applyFont="1" applyBorder="1" applyAlignment="1">
      <alignment horizontal="center" vertical="center"/>
    </xf>
    <xf numFmtId="3" fontId="35" fillId="0" borderId="88" xfId="6" applyNumberFormat="1" applyFont="1" applyBorder="1" applyAlignment="1">
      <alignment horizontal="center" vertical="center"/>
    </xf>
    <xf numFmtId="0" fontId="43" fillId="0" borderId="86" xfId="6" applyFont="1" applyBorder="1" applyAlignment="1">
      <alignment horizontal="left" vertical="center"/>
    </xf>
    <xf numFmtId="0" fontId="43" fillId="0" borderId="87" xfId="6" applyFont="1" applyBorder="1" applyAlignment="1">
      <alignment horizontal="left" vertical="center"/>
    </xf>
    <xf numFmtId="0" fontId="43" fillId="0" borderId="96" xfId="6" applyFont="1" applyBorder="1" applyAlignment="1">
      <alignment horizontal="left" vertical="center"/>
    </xf>
    <xf numFmtId="0" fontId="43" fillId="0" borderId="86" xfId="6" applyFont="1" applyBorder="1" applyAlignment="1">
      <alignment horizontal="right" vertical="center" textRotation="255"/>
    </xf>
    <xf numFmtId="49" fontId="43" fillId="0" borderId="87" xfId="6" applyNumberFormat="1" applyFont="1" applyBorder="1" applyAlignment="1">
      <alignment horizontal="right" vertical="center"/>
    </xf>
    <xf numFmtId="0" fontId="43" fillId="0" borderId="97" xfId="6" applyFont="1" applyBorder="1" applyAlignment="1">
      <alignment horizontal="right" vertical="center"/>
    </xf>
    <xf numFmtId="0" fontId="43" fillId="0" borderId="98" xfId="6" applyFont="1" applyBorder="1" applyAlignment="1">
      <alignment horizontal="right" vertical="center"/>
    </xf>
    <xf numFmtId="49" fontId="43" fillId="0" borderId="85" xfId="6" applyNumberFormat="1" applyFont="1" applyBorder="1" applyAlignment="1">
      <alignment horizontal="right" vertical="center"/>
    </xf>
    <xf numFmtId="49" fontId="43" fillId="0" borderId="84" xfId="6" applyNumberFormat="1" applyFont="1" applyBorder="1" applyAlignment="1">
      <alignment horizontal="right" vertical="center"/>
    </xf>
    <xf numFmtId="0" fontId="43" fillId="0" borderId="99" xfId="6" applyFont="1" applyBorder="1" applyAlignment="1">
      <alignment horizontal="right" vertical="center"/>
    </xf>
    <xf numFmtId="49" fontId="43" fillId="0" borderId="97" xfId="6" applyNumberFormat="1" applyFont="1" applyBorder="1" applyAlignment="1">
      <alignment horizontal="right" vertical="center"/>
    </xf>
    <xf numFmtId="0" fontId="32" fillId="0" borderId="0" xfId="6" applyFont="1" applyBorder="1" applyAlignment="1">
      <alignment horizontal="center"/>
    </xf>
    <xf numFmtId="0" fontId="32" fillId="0" borderId="0" xfId="6" applyFont="1" applyBorder="1" applyAlignment="1">
      <alignment horizontal="center" vertical="top"/>
    </xf>
    <xf numFmtId="0" fontId="47" fillId="0" borderId="0" xfId="6" applyFont="1" applyBorder="1" applyAlignment="1">
      <alignment horizontal="left" vertical="center"/>
    </xf>
    <xf numFmtId="0" fontId="35" fillId="0" borderId="80" xfId="6" applyFont="1" applyBorder="1" applyAlignment="1">
      <alignment horizontal="center" vertical="center"/>
    </xf>
    <xf numFmtId="0" fontId="35" fillId="0" borderId="0" xfId="6" applyFont="1" applyBorder="1" applyAlignment="1">
      <alignment horizontal="center" vertical="center"/>
    </xf>
    <xf numFmtId="0" fontId="35" fillId="0" borderId="81" xfId="6" applyFont="1" applyBorder="1" applyAlignment="1">
      <alignment horizontal="center" vertical="center"/>
    </xf>
    <xf numFmtId="0" fontId="35" fillId="0" borderId="84" xfId="6" applyFont="1" applyBorder="1" applyAlignment="1">
      <alignment horizontal="center" vertical="center"/>
    </xf>
    <xf numFmtId="0" fontId="35" fillId="0" borderId="88" xfId="6" applyFont="1" applyBorder="1" applyAlignment="1">
      <alignment horizontal="center" vertical="center"/>
    </xf>
    <xf numFmtId="0" fontId="32" fillId="0" borderId="0" xfId="6" applyFont="1" applyBorder="1" applyAlignment="1">
      <alignment horizontal="center" vertical="center" textRotation="255"/>
    </xf>
    <xf numFmtId="0" fontId="43" fillId="0" borderId="80" xfId="6" applyFont="1" applyBorder="1" applyAlignment="1">
      <alignment horizontal="right" vertical="center"/>
    </xf>
    <xf numFmtId="0" fontId="43" fillId="0" borderId="0" xfId="6" applyFont="1" applyBorder="1" applyAlignment="1">
      <alignment horizontal="right" vertical="center"/>
    </xf>
    <xf numFmtId="0" fontId="43" fillId="0" borderId="81" xfId="6" applyFont="1" applyBorder="1" applyAlignment="1">
      <alignment horizontal="right" vertical="center"/>
    </xf>
    <xf numFmtId="0" fontId="48" fillId="0" borderId="0" xfId="6" applyFont="1">
      <alignment vertical="center"/>
    </xf>
    <xf numFmtId="0" fontId="49" fillId="0" borderId="0" xfId="6" applyFont="1" applyBorder="1">
      <alignment vertical="center"/>
    </xf>
    <xf numFmtId="0" fontId="32" fillId="0" borderId="0" xfId="6" applyFont="1" applyBorder="1" applyAlignment="1">
      <alignment vertical="center" textRotation="90"/>
    </xf>
    <xf numFmtId="0" fontId="32" fillId="0" borderId="0" xfId="6" applyFont="1" applyBorder="1" applyAlignment="1">
      <alignment vertical="center" textRotation="255"/>
    </xf>
    <xf numFmtId="0" fontId="32" fillId="0" borderId="0" xfId="6" applyFont="1" applyFill="1" applyBorder="1" applyAlignment="1">
      <alignment vertical="center"/>
    </xf>
    <xf numFmtId="0" fontId="31" fillId="0" borderId="0" xfId="6" applyFont="1" applyFill="1" applyBorder="1" applyAlignment="1">
      <alignment vertical="center"/>
    </xf>
    <xf numFmtId="0" fontId="15" fillId="0" borderId="0" xfId="6" applyFont="1" applyAlignment="1">
      <alignment horizontal="center" vertical="center"/>
    </xf>
    <xf numFmtId="0" fontId="52" fillId="0" borderId="0" xfId="6" applyFont="1" applyBorder="1">
      <alignment vertical="center"/>
    </xf>
    <xf numFmtId="0" fontId="52" fillId="0" borderId="0" xfId="6" applyFont="1" applyBorder="1" applyAlignment="1">
      <alignment horizontal="center" vertical="center"/>
    </xf>
    <xf numFmtId="0" fontId="15" fillId="0" borderId="0" xfId="6" applyFont="1" applyBorder="1">
      <alignment vertical="center"/>
    </xf>
    <xf numFmtId="0" fontId="15" fillId="0" borderId="0" xfId="6" applyFont="1" applyBorder="1" applyAlignment="1">
      <alignment horizontal="center" vertical="center"/>
    </xf>
    <xf numFmtId="0" fontId="9" fillId="0" borderId="0" xfId="6" applyFont="1" applyBorder="1">
      <alignment vertical="center"/>
    </xf>
    <xf numFmtId="0" fontId="9" fillId="0" borderId="18" xfId="6" applyFont="1" applyBorder="1">
      <alignment vertical="center"/>
    </xf>
    <xf numFmtId="0" fontId="6" fillId="0" borderId="0" xfId="6">
      <alignment vertical="center"/>
    </xf>
    <xf numFmtId="0" fontId="15" fillId="0" borderId="0" xfId="6" applyFont="1">
      <alignment vertical="center"/>
    </xf>
    <xf numFmtId="0" fontId="53" fillId="0" borderId="0" xfId="6" applyFont="1" applyBorder="1" applyAlignment="1">
      <alignment horizontal="center" vertical="center"/>
    </xf>
    <xf numFmtId="0" fontId="53" fillId="0" borderId="0" xfId="6" applyFont="1" applyBorder="1" applyAlignment="1">
      <alignment horizontal="left" vertical="center"/>
    </xf>
    <xf numFmtId="0" fontId="15" fillId="0" borderId="0" xfId="6" applyFont="1" applyBorder="1" applyAlignment="1">
      <alignment horizontal="left" vertical="center"/>
    </xf>
    <xf numFmtId="0" fontId="52" fillId="0" borderId="0" xfId="6" applyFont="1" applyAlignment="1">
      <alignment horizontal="center" vertical="center"/>
    </xf>
    <xf numFmtId="0" fontId="53" fillId="0" borderId="0" xfId="6" applyFont="1" applyBorder="1">
      <alignment vertical="center"/>
    </xf>
    <xf numFmtId="0" fontId="15" fillId="0" borderId="0" xfId="6" applyFont="1" applyAlignment="1">
      <alignment horizontal="left" vertical="center"/>
    </xf>
    <xf numFmtId="0" fontId="52" fillId="0" borderId="0" xfId="6" applyFont="1" applyAlignment="1">
      <alignment horizontal="center" vertical="center" textRotation="255"/>
    </xf>
    <xf numFmtId="0" fontId="52" fillId="0" borderId="0" xfId="6" applyFont="1">
      <alignment vertical="center"/>
    </xf>
    <xf numFmtId="0" fontId="11" fillId="0" borderId="29" xfId="6" applyFont="1" applyBorder="1" applyAlignment="1">
      <alignment horizontal="right" vertical="center"/>
    </xf>
    <xf numFmtId="0" fontId="11" fillId="0" borderId="19" xfId="6" applyFont="1" applyBorder="1" applyAlignment="1">
      <alignment horizontal="right" vertical="center"/>
    </xf>
    <xf numFmtId="0" fontId="11" fillId="0" borderId="20" xfId="6" applyFont="1" applyBorder="1" applyAlignment="1">
      <alignment horizontal="right" vertical="center"/>
    </xf>
    <xf numFmtId="0" fontId="15" fillId="0" borderId="19" xfId="6" applyFont="1" applyBorder="1" applyAlignment="1">
      <alignment horizontal="center" vertical="center"/>
    </xf>
    <xf numFmtId="3" fontId="15" fillId="0" borderId="19" xfId="6" applyNumberFormat="1" applyFont="1" applyBorder="1" applyAlignment="1">
      <alignment horizontal="center" vertical="center"/>
    </xf>
    <xf numFmtId="3" fontId="15" fillId="0" borderId="20" xfId="6" applyNumberFormat="1" applyFont="1" applyBorder="1" applyAlignment="1">
      <alignment horizontal="center" vertical="center"/>
    </xf>
    <xf numFmtId="0" fontId="15" fillId="0" borderId="29" xfId="6" applyFont="1" applyBorder="1" applyAlignment="1">
      <alignment horizontal="center" vertical="center"/>
    </xf>
    <xf numFmtId="0" fontId="11" fillId="0" borderId="29" xfId="6" applyFont="1" applyBorder="1" applyAlignment="1">
      <alignment horizontal="right" vertical="center" textRotation="255"/>
    </xf>
    <xf numFmtId="49" fontId="11" fillId="0" borderId="19" xfId="6" applyNumberFormat="1" applyFont="1" applyBorder="1" applyAlignment="1">
      <alignment horizontal="right" vertical="center"/>
    </xf>
    <xf numFmtId="49" fontId="11" fillId="0" borderId="29" xfId="6" applyNumberFormat="1" applyFont="1" applyBorder="1" applyAlignment="1">
      <alignment horizontal="right" vertical="center"/>
    </xf>
    <xf numFmtId="0" fontId="52" fillId="0" borderId="0" xfId="6" applyFont="1" applyAlignment="1">
      <alignment horizontal="center" vertical="top"/>
    </xf>
    <xf numFmtId="0" fontId="55" fillId="0" borderId="0" xfId="6" applyFont="1">
      <alignment vertical="center"/>
    </xf>
    <xf numFmtId="0" fontId="52" fillId="0" borderId="0" xfId="6" applyFont="1" applyAlignment="1">
      <alignment horizontal="center"/>
    </xf>
    <xf numFmtId="0" fontId="15" fillId="0" borderId="29" xfId="6" applyFont="1" applyBorder="1" applyAlignment="1">
      <alignment horizontal="right" vertical="center"/>
    </xf>
    <xf numFmtId="0" fontId="15" fillId="0" borderId="19" xfId="6" applyFont="1" applyBorder="1" applyAlignment="1">
      <alignment horizontal="right" vertical="center"/>
    </xf>
    <xf numFmtId="0" fontId="15" fillId="0" borderId="20" xfId="6" applyFont="1" applyBorder="1" applyAlignment="1">
      <alignment horizontal="center" vertical="center"/>
    </xf>
    <xf numFmtId="0" fontId="15" fillId="0" borderId="20" xfId="6" applyFont="1" applyBorder="1" applyAlignment="1">
      <alignment horizontal="right" vertical="center"/>
    </xf>
    <xf numFmtId="0" fontId="15" fillId="0" borderId="0" xfId="6" applyFont="1" applyAlignment="1">
      <alignment vertical="center" textRotation="90"/>
    </xf>
    <xf numFmtId="0" fontId="15" fillId="0" borderId="0" xfId="6" applyFont="1" applyAlignment="1">
      <alignment vertical="center" textRotation="255"/>
    </xf>
    <xf numFmtId="0" fontId="15" fillId="0" borderId="19" xfId="6" applyFont="1" applyBorder="1">
      <alignment vertical="center"/>
    </xf>
    <xf numFmtId="0" fontId="9" fillId="0" borderId="19" xfId="6" applyFont="1" applyBorder="1">
      <alignment vertical="center"/>
    </xf>
    <xf numFmtId="0" fontId="15" fillId="6" borderId="3" xfId="0" applyFont="1" applyFill="1" applyBorder="1" applyAlignment="1">
      <alignment horizontal="center" vertical="center"/>
    </xf>
    <xf numFmtId="0" fontId="9" fillId="6" borderId="0" xfId="0" applyFont="1" applyFill="1">
      <alignment vertical="center"/>
    </xf>
    <xf numFmtId="3" fontId="38" fillId="0" borderId="84" xfId="6" applyNumberFormat="1" applyFont="1" applyFill="1" applyBorder="1" applyAlignment="1">
      <alignment vertical="center"/>
    </xf>
    <xf numFmtId="3" fontId="38" fillId="0" borderId="85" xfId="6" applyNumberFormat="1" applyFont="1" applyFill="1" applyBorder="1" applyAlignment="1">
      <alignment vertical="center"/>
    </xf>
    <xf numFmtId="3" fontId="9" fillId="0" borderId="29" xfId="6" applyNumberFormat="1" applyFont="1" applyFill="1" applyBorder="1" applyAlignment="1">
      <alignment vertical="center"/>
    </xf>
    <xf numFmtId="3" fontId="9" fillId="0" borderId="19" xfId="6" applyNumberFormat="1" applyFont="1" applyFill="1" applyBorder="1" applyAlignment="1">
      <alignment vertical="center"/>
    </xf>
    <xf numFmtId="3" fontId="56" fillId="0" borderId="29" xfId="6" applyNumberFormat="1" applyFont="1" applyFill="1" applyBorder="1" applyAlignment="1">
      <alignment vertical="center"/>
    </xf>
    <xf numFmtId="3" fontId="56" fillId="0" borderId="19" xfId="6" applyNumberFormat="1" applyFont="1" applyFill="1" applyBorder="1" applyAlignment="1">
      <alignment vertical="center"/>
    </xf>
    <xf numFmtId="0" fontId="60" fillId="0" borderId="0" xfId="6" applyFont="1" applyAlignment="1">
      <alignment horizontal="center" vertical="center"/>
    </xf>
    <xf numFmtId="0" fontId="60" fillId="0" borderId="0" xfId="6" applyFont="1" applyBorder="1">
      <alignment vertical="center"/>
    </xf>
    <xf numFmtId="0" fontId="60" fillId="0" borderId="0" xfId="6" applyFont="1" applyBorder="1" applyAlignment="1">
      <alignment horizontal="center" vertical="center"/>
    </xf>
    <xf numFmtId="0" fontId="60" fillId="0" borderId="0" xfId="6" applyFont="1">
      <alignment vertical="center"/>
    </xf>
    <xf numFmtId="0" fontId="60" fillId="0" borderId="0" xfId="6" applyFont="1" applyAlignment="1">
      <alignment horizontal="center"/>
    </xf>
    <xf numFmtId="0" fontId="60" fillId="0" borderId="0" xfId="6" applyFont="1" applyAlignment="1">
      <alignment horizontal="center" vertical="top"/>
    </xf>
    <xf numFmtId="0" fontId="61" fillId="0" borderId="0" xfId="6" applyFont="1" applyBorder="1" applyAlignment="1">
      <alignment horizontal="center" vertical="center"/>
    </xf>
    <xf numFmtId="0" fontId="66" fillId="0" borderId="0" xfId="6" applyFont="1" applyBorder="1" applyAlignment="1">
      <alignment horizontal="right" vertical="center"/>
    </xf>
    <xf numFmtId="0" fontId="60" fillId="0" borderId="0" xfId="6" applyFont="1" applyAlignment="1">
      <alignment horizontal="center" vertical="center" textRotation="255"/>
    </xf>
    <xf numFmtId="0" fontId="60" fillId="0" borderId="0" xfId="6" applyFont="1" applyAlignment="1">
      <alignment vertical="center" textRotation="255"/>
    </xf>
    <xf numFmtId="0" fontId="70" fillId="0" borderId="0" xfId="6" applyFont="1">
      <alignment vertical="center"/>
    </xf>
    <xf numFmtId="0" fontId="60" fillId="0" borderId="0" xfId="6" applyFont="1" applyFill="1" applyBorder="1" applyAlignment="1">
      <alignment vertical="center"/>
    </xf>
    <xf numFmtId="0" fontId="70" fillId="0" borderId="0" xfId="6" applyFont="1" applyFill="1" applyBorder="1" applyAlignment="1">
      <alignment vertical="center"/>
    </xf>
    <xf numFmtId="0" fontId="66" fillId="0" borderId="154" xfId="6" applyFont="1" applyBorder="1" applyAlignment="1">
      <alignment horizontal="right" vertical="center"/>
    </xf>
    <xf numFmtId="0" fontId="66" fillId="5" borderId="157" xfId="6" applyFont="1" applyFill="1" applyBorder="1" applyAlignment="1">
      <alignment horizontal="right" vertical="center"/>
    </xf>
    <xf numFmtId="0" fontId="66" fillId="5" borderId="158" xfId="6" applyFont="1" applyFill="1" applyBorder="1" applyAlignment="1">
      <alignment horizontal="right" vertical="center"/>
    </xf>
    <xf numFmtId="0" fontId="66" fillId="5" borderId="159" xfId="6" applyFont="1" applyFill="1" applyBorder="1" applyAlignment="1">
      <alignment horizontal="right" vertical="center"/>
    </xf>
    <xf numFmtId="0" fontId="66" fillId="0" borderId="157" xfId="6" applyFont="1" applyBorder="1" applyAlignment="1">
      <alignment horizontal="right" vertical="center"/>
    </xf>
    <xf numFmtId="0" fontId="66" fillId="0" borderId="158" xfId="6" applyFont="1" applyBorder="1" applyAlignment="1">
      <alignment horizontal="right" vertical="center"/>
    </xf>
    <xf numFmtId="0" fontId="66" fillId="0" borderId="159" xfId="6" applyFont="1" applyBorder="1" applyAlignment="1">
      <alignment horizontal="right" vertical="center"/>
    </xf>
    <xf numFmtId="0" fontId="66" fillId="0" borderId="153" xfId="6" applyFont="1" applyBorder="1" applyAlignment="1">
      <alignment horizontal="right" vertical="center"/>
    </xf>
    <xf numFmtId="0" fontId="61" fillId="0" borderId="153" xfId="6" applyFont="1" applyBorder="1" applyAlignment="1">
      <alignment horizontal="center" vertical="center"/>
    </xf>
    <xf numFmtId="0" fontId="61" fillId="0" borderId="154" xfId="6" applyFont="1" applyBorder="1" applyAlignment="1">
      <alignment horizontal="center" vertical="center"/>
    </xf>
    <xf numFmtId="0" fontId="61" fillId="0" borderId="157" xfId="6" applyFont="1" applyBorder="1" applyAlignment="1">
      <alignment horizontal="center" vertical="center"/>
    </xf>
    <xf numFmtId="0" fontId="61" fillId="0" borderId="158" xfId="6" applyFont="1" applyBorder="1" applyAlignment="1">
      <alignment horizontal="center" vertical="center"/>
    </xf>
    <xf numFmtId="0" fontId="61" fillId="0" borderId="159" xfId="6" applyFont="1" applyBorder="1" applyAlignment="1">
      <alignment horizontal="center" vertical="center"/>
    </xf>
    <xf numFmtId="49" fontId="66" fillId="5" borderId="158" xfId="6" applyNumberFormat="1" applyFont="1" applyFill="1" applyBorder="1" applyAlignment="1">
      <alignment horizontal="right" vertical="center"/>
    </xf>
    <xf numFmtId="49" fontId="66" fillId="5" borderId="157" xfId="6" applyNumberFormat="1" applyFont="1" applyFill="1" applyBorder="1" applyAlignment="1">
      <alignment horizontal="right" vertical="center"/>
    </xf>
    <xf numFmtId="0" fontId="66" fillId="5" borderId="158" xfId="6" applyFont="1" applyFill="1" applyBorder="1" applyAlignment="1">
      <alignment horizontal="left" vertical="center"/>
    </xf>
    <xf numFmtId="49" fontId="66" fillId="0" borderId="158" xfId="6" applyNumberFormat="1" applyFont="1" applyBorder="1" applyAlignment="1">
      <alignment horizontal="right" vertical="center"/>
    </xf>
    <xf numFmtId="3" fontId="61" fillId="0" borderId="158" xfId="6" applyNumberFormat="1" applyFont="1" applyBorder="1" applyAlignment="1">
      <alignment horizontal="center" vertical="center"/>
    </xf>
    <xf numFmtId="3" fontId="61" fillId="0" borderId="159" xfId="6" applyNumberFormat="1" applyFont="1" applyBorder="1" applyAlignment="1">
      <alignment horizontal="center" vertical="center"/>
    </xf>
    <xf numFmtId="0" fontId="66" fillId="5" borderId="157" xfId="6" applyFont="1" applyFill="1" applyBorder="1" applyAlignment="1">
      <alignment horizontal="left" vertical="center"/>
    </xf>
    <xf numFmtId="49" fontId="66" fillId="0" borderId="159" xfId="6" applyNumberFormat="1" applyFont="1" applyBorder="1" applyAlignment="1">
      <alignment horizontal="right" vertical="center"/>
    </xf>
    <xf numFmtId="49" fontId="66" fillId="0" borderId="157" xfId="6" applyNumberFormat="1" applyFont="1" applyBorder="1" applyAlignment="1">
      <alignment horizontal="right" vertical="center"/>
    </xf>
    <xf numFmtId="0" fontId="61" fillId="0" borderId="162" xfId="7" applyFont="1" applyBorder="1">
      <alignment vertical="center"/>
    </xf>
    <xf numFmtId="0" fontId="61" fillId="0" borderId="163" xfId="7" applyFont="1" applyBorder="1">
      <alignment vertical="center"/>
    </xf>
    <xf numFmtId="0" fontId="35" fillId="0" borderId="76" xfId="7" applyFont="1" applyBorder="1">
      <alignment vertical="center"/>
    </xf>
    <xf numFmtId="0" fontId="35" fillId="0" borderId="77" xfId="7" applyFont="1" applyBorder="1">
      <alignment vertical="center"/>
    </xf>
    <xf numFmtId="0" fontId="4" fillId="0" borderId="0" xfId="8">
      <alignment vertical="center"/>
    </xf>
    <xf numFmtId="0" fontId="81" fillId="0" borderId="0" xfId="0" applyFont="1">
      <alignment vertical="center"/>
    </xf>
    <xf numFmtId="0" fontId="88" fillId="0" borderId="0" xfId="0" applyFont="1">
      <alignment vertical="center"/>
    </xf>
    <xf numFmtId="0" fontId="15" fillId="0" borderId="0" xfId="9" applyFont="1">
      <alignment vertical="center"/>
    </xf>
    <xf numFmtId="0" fontId="94" fillId="0" borderId="0" xfId="9" applyFont="1" applyAlignment="1">
      <alignment horizontal="center" vertical="center" textRotation="255"/>
    </xf>
    <xf numFmtId="0" fontId="15" fillId="0" borderId="0" xfId="9" applyFont="1" applyAlignment="1">
      <alignment horizontal="left" vertical="center"/>
    </xf>
    <xf numFmtId="0" fontId="95" fillId="0" borderId="0" xfId="9" applyFont="1">
      <alignment vertical="center"/>
    </xf>
    <xf numFmtId="0" fontId="15" fillId="0" borderId="29" xfId="9" applyFont="1" applyBorder="1" applyAlignment="1">
      <alignment horizontal="left" vertical="center"/>
    </xf>
    <xf numFmtId="0" fontId="15" fillId="0" borderId="19" xfId="9" applyFont="1" applyBorder="1" applyAlignment="1">
      <alignment horizontal="left" vertical="center"/>
    </xf>
    <xf numFmtId="0" fontId="15" fillId="0" borderId="19" xfId="9" applyFont="1" applyBorder="1">
      <alignment vertical="center"/>
    </xf>
    <xf numFmtId="0" fontId="90" fillId="0" borderId="19" xfId="9" applyBorder="1">
      <alignment vertical="center"/>
    </xf>
    <xf numFmtId="0" fontId="95" fillId="0" borderId="19" xfId="9" applyFont="1" applyBorder="1">
      <alignment vertical="center"/>
    </xf>
    <xf numFmtId="0" fontId="95" fillId="0" borderId="20" xfId="9" applyFont="1" applyBorder="1">
      <alignment vertical="center"/>
    </xf>
    <xf numFmtId="0" fontId="15" fillId="0" borderId="32" xfId="9" applyFont="1" applyBorder="1" applyAlignment="1">
      <alignment horizontal="left" vertical="center"/>
    </xf>
    <xf numFmtId="0" fontId="95" fillId="0" borderId="22" xfId="9" applyFont="1" applyBorder="1">
      <alignment vertical="center"/>
    </xf>
    <xf numFmtId="182" fontId="15" fillId="0" borderId="0" xfId="9" applyNumberFormat="1" applyFont="1" applyAlignment="1">
      <alignment horizontal="center" vertical="center"/>
    </xf>
    <xf numFmtId="0" fontId="71" fillId="0" borderId="0" xfId="9" applyFont="1">
      <alignment vertical="center"/>
    </xf>
    <xf numFmtId="0" fontId="15" fillId="0" borderId="22" xfId="9" applyFont="1" applyBorder="1" applyAlignment="1">
      <alignment horizontal="left" vertical="center"/>
    </xf>
    <xf numFmtId="0" fontId="90" fillId="0" borderId="22" xfId="9" applyBorder="1">
      <alignment vertical="center"/>
    </xf>
    <xf numFmtId="0" fontId="94" fillId="0" borderId="29" xfId="9" applyFont="1" applyBorder="1" applyAlignment="1">
      <alignment horizontal="center" vertical="center" textRotation="255"/>
    </xf>
    <xf numFmtId="0" fontId="90" fillId="0" borderId="112" xfId="9" applyBorder="1">
      <alignment vertical="center"/>
    </xf>
    <xf numFmtId="0" fontId="94" fillId="0" borderId="32" xfId="9" applyFont="1" applyBorder="1" applyAlignment="1">
      <alignment horizontal="center" vertical="center" textRotation="255"/>
    </xf>
    <xf numFmtId="0" fontId="79" fillId="0" borderId="22" xfId="9" applyFont="1" applyBorder="1" applyAlignment="1">
      <alignment horizontal="center" vertical="top" textRotation="255"/>
    </xf>
    <xf numFmtId="0" fontId="15" fillId="0" borderId="32" xfId="9" applyFont="1" applyBorder="1">
      <alignment vertical="center"/>
    </xf>
    <xf numFmtId="0" fontId="94" fillId="7" borderId="29" xfId="9" applyFont="1" applyFill="1" applyBorder="1" applyAlignment="1">
      <alignment horizontal="right" vertical="center"/>
    </xf>
    <xf numFmtId="3" fontId="15" fillId="7" borderId="32" xfId="9" applyNumberFormat="1" applyFont="1" applyFill="1" applyBorder="1" applyAlignment="1">
      <alignment horizontal="right" vertical="center"/>
    </xf>
    <xf numFmtId="0" fontId="15" fillId="7" borderId="23" xfId="9" applyFont="1" applyFill="1" applyBorder="1">
      <alignment vertical="center"/>
    </xf>
    <xf numFmtId="0" fontId="15" fillId="0" borderId="112" xfId="9" applyFont="1" applyBorder="1">
      <alignment vertical="center"/>
    </xf>
    <xf numFmtId="0" fontId="95" fillId="0" borderId="0" xfId="9" applyFont="1" applyAlignment="1">
      <alignment horizontal="left" vertical="center"/>
    </xf>
    <xf numFmtId="3" fontId="95" fillId="0" borderId="0" xfId="9" applyNumberFormat="1" applyFont="1" applyAlignment="1">
      <alignment horizontal="right" vertical="center"/>
    </xf>
    <xf numFmtId="3" fontId="95" fillId="0" borderId="22" xfId="9" applyNumberFormat="1" applyFont="1" applyBorder="1" applyAlignment="1">
      <alignment horizontal="right" vertical="center"/>
    </xf>
    <xf numFmtId="0" fontId="90" fillId="0" borderId="32" xfId="9" applyBorder="1">
      <alignment vertical="center"/>
    </xf>
    <xf numFmtId="3" fontId="95" fillId="0" borderId="112" xfId="9" applyNumberFormat="1" applyFont="1" applyBorder="1" applyAlignment="1">
      <alignment horizontal="right" vertical="center"/>
    </xf>
    <xf numFmtId="0" fontId="95" fillId="0" borderId="112" xfId="9" applyFont="1" applyBorder="1">
      <alignment vertical="center"/>
    </xf>
    <xf numFmtId="0" fontId="15" fillId="0" borderId="22" xfId="9" applyFont="1" applyBorder="1">
      <alignment vertical="center"/>
    </xf>
    <xf numFmtId="0" fontId="15" fillId="0" borderId="23" xfId="9" applyFont="1" applyBorder="1">
      <alignment vertical="center"/>
    </xf>
    <xf numFmtId="0" fontId="15" fillId="0" borderId="28" xfId="9" applyFont="1" applyBorder="1">
      <alignment vertical="center"/>
    </xf>
    <xf numFmtId="0" fontId="15" fillId="0" borderId="42" xfId="9" applyFont="1" applyBorder="1">
      <alignment vertical="center"/>
    </xf>
    <xf numFmtId="0" fontId="15" fillId="0" borderId="29" xfId="9" applyFont="1" applyBorder="1">
      <alignment vertical="center"/>
    </xf>
    <xf numFmtId="0" fontId="15" fillId="0" borderId="20" xfId="9" applyFont="1" applyBorder="1">
      <alignment vertical="center"/>
    </xf>
    <xf numFmtId="0" fontId="93" fillId="0" borderId="0" xfId="9" applyFont="1" applyAlignment="1">
      <alignment vertical="top"/>
    </xf>
    <xf numFmtId="49" fontId="66" fillId="5" borderId="159" xfId="6" applyNumberFormat="1" applyFont="1" applyFill="1" applyBorder="1" applyAlignment="1">
      <alignment horizontal="right" vertical="center"/>
    </xf>
    <xf numFmtId="0" fontId="66" fillId="5" borderId="157" xfId="6" applyFont="1" applyFill="1" applyBorder="1" applyAlignment="1">
      <alignment horizontal="right" vertical="center" textRotation="255"/>
    </xf>
    <xf numFmtId="0" fontId="66" fillId="5" borderId="159" xfId="6" applyFont="1" applyFill="1" applyBorder="1" applyAlignment="1">
      <alignment horizontal="left" vertical="center"/>
    </xf>
    <xf numFmtId="181" fontId="65" fillId="5" borderId="153" xfId="6" applyNumberFormat="1" applyFont="1" applyFill="1" applyBorder="1" applyAlignment="1">
      <alignment vertical="center"/>
    </xf>
    <xf numFmtId="181" fontId="65" fillId="5" borderId="0" xfId="6" applyNumberFormat="1" applyFont="1" applyFill="1" applyBorder="1" applyAlignment="1">
      <alignment vertical="center"/>
    </xf>
    <xf numFmtId="0" fontId="66" fillId="5" borderId="154" xfId="6" applyFont="1" applyFill="1" applyBorder="1" applyAlignment="1">
      <alignment horizontal="right" vertical="center"/>
    </xf>
    <xf numFmtId="0" fontId="66" fillId="5" borderId="153" xfId="6" applyFont="1" applyFill="1" applyBorder="1" applyAlignment="1">
      <alignment horizontal="right" vertical="center"/>
    </xf>
    <xf numFmtId="0" fontId="66" fillId="5" borderId="0" xfId="6" applyFont="1" applyFill="1" applyBorder="1" applyAlignment="1">
      <alignment horizontal="right" vertical="center"/>
    </xf>
    <xf numFmtId="0" fontId="105" fillId="0" borderId="0" xfId="9" applyFont="1">
      <alignment vertical="center"/>
    </xf>
    <xf numFmtId="0" fontId="14" fillId="0" borderId="0" xfId="0" applyFont="1">
      <alignment vertical="center"/>
    </xf>
    <xf numFmtId="0" fontId="9" fillId="0" borderId="0" xfId="0" applyFont="1">
      <alignment vertical="center"/>
    </xf>
    <xf numFmtId="0" fontId="92" fillId="0" borderId="0" xfId="9" applyFont="1" applyAlignment="1">
      <alignment horizontal="left" vertical="center"/>
    </xf>
    <xf numFmtId="0" fontId="90" fillId="0" borderId="0" xfId="9">
      <alignment vertical="center"/>
    </xf>
    <xf numFmtId="0" fontId="97" fillId="0" borderId="0" xfId="9" applyFont="1" applyAlignment="1">
      <alignment horizontal="left" vertical="center"/>
    </xf>
    <xf numFmtId="0" fontId="15" fillId="0" borderId="0" xfId="9" applyFont="1" applyAlignment="1">
      <alignment horizontal="center" vertical="center"/>
    </xf>
    <xf numFmtId="0" fontId="15" fillId="0" borderId="0" xfId="12" applyFont="1">
      <alignment vertical="center"/>
    </xf>
    <xf numFmtId="0" fontId="1" fillId="0" borderId="0" xfId="12">
      <alignment vertical="center"/>
    </xf>
    <xf numFmtId="0" fontId="9" fillId="0" borderId="0" xfId="12" applyFont="1">
      <alignment vertical="center"/>
    </xf>
    <xf numFmtId="0" fontId="16" fillId="0" borderId="0" xfId="12" applyFont="1">
      <alignment vertical="center"/>
    </xf>
    <xf numFmtId="0" fontId="11" fillId="0" borderId="0" xfId="12" applyFont="1" applyAlignment="1">
      <alignment vertical="center" wrapText="1"/>
    </xf>
    <xf numFmtId="0" fontId="79" fillId="0" borderId="0" xfId="12" applyFont="1" applyAlignment="1">
      <alignment horizontal="center" vertical="top" textRotation="255"/>
    </xf>
    <xf numFmtId="0" fontId="103" fillId="0" borderId="0" xfId="12" applyFont="1">
      <alignment vertical="center"/>
    </xf>
    <xf numFmtId="0" fontId="94" fillId="0" borderId="0" xfId="12" applyFont="1" applyAlignment="1">
      <alignment horizontal="center" vertical="center" textRotation="255"/>
    </xf>
    <xf numFmtId="0" fontId="14" fillId="0" borderId="0" xfId="12" applyFont="1" applyAlignment="1">
      <alignment horizontal="center" vertical="center" wrapText="1"/>
    </xf>
    <xf numFmtId="0" fontId="9" fillId="0" borderId="0" xfId="12" applyFont="1" applyAlignment="1">
      <alignment horizontal="center" vertical="center"/>
    </xf>
    <xf numFmtId="3" fontId="9" fillId="0" borderId="0" xfId="12" applyNumberFormat="1" applyFont="1" applyAlignment="1">
      <alignment horizontal="right" vertical="center"/>
    </xf>
    <xf numFmtId="0" fontId="94" fillId="0" borderId="0" xfId="12" applyFont="1" applyAlignment="1">
      <alignment vertical="center" textRotation="255"/>
    </xf>
    <xf numFmtId="0" fontId="79" fillId="0" borderId="0" xfId="12" applyFont="1" applyAlignment="1">
      <alignment vertical="top" textRotation="255"/>
    </xf>
    <xf numFmtId="0" fontId="11" fillId="0" borderId="0" xfId="12" applyFont="1">
      <alignment vertical="center"/>
    </xf>
    <xf numFmtId="0" fontId="19" fillId="0" borderId="0" xfId="12" applyFont="1">
      <alignment vertical="center"/>
    </xf>
    <xf numFmtId="0" fontId="10" fillId="0" borderId="277" xfId="12" applyFont="1" applyBorder="1">
      <alignment vertical="center"/>
    </xf>
    <xf numFmtId="0" fontId="27" fillId="0" borderId="277" xfId="12" applyFont="1" applyBorder="1" applyAlignment="1">
      <alignment vertical="top" textRotation="255"/>
    </xf>
    <xf numFmtId="0" fontId="15" fillId="0" borderId="278" xfId="12" applyFont="1" applyBorder="1">
      <alignment vertical="center"/>
    </xf>
    <xf numFmtId="0" fontId="10" fillId="0" borderId="0" xfId="12" applyFont="1">
      <alignment vertical="center"/>
    </xf>
    <xf numFmtId="0" fontId="107" fillId="0" borderId="0" xfId="12" applyFont="1">
      <alignment vertical="center"/>
    </xf>
    <xf numFmtId="0" fontId="27" fillId="0" borderId="0" xfId="12" applyFont="1" applyAlignment="1">
      <alignment vertical="top" textRotation="255"/>
    </xf>
    <xf numFmtId="0" fontId="15" fillId="0" borderId="282" xfId="12" applyFont="1" applyBorder="1">
      <alignment vertical="center"/>
    </xf>
    <xf numFmtId="0" fontId="10" fillId="0" borderId="283" xfId="12" applyFont="1" applyBorder="1">
      <alignment vertical="center"/>
    </xf>
    <xf numFmtId="0" fontId="10" fillId="0" borderId="279" xfId="12" applyFont="1" applyBorder="1">
      <alignment vertical="center"/>
    </xf>
    <xf numFmtId="0" fontId="10" fillId="0" borderId="280" xfId="12" applyFont="1" applyBorder="1">
      <alignment vertical="center"/>
    </xf>
    <xf numFmtId="0" fontId="27" fillId="0" borderId="280" xfId="12" applyFont="1" applyBorder="1" applyAlignment="1">
      <alignment vertical="top" textRotation="255"/>
    </xf>
    <xf numFmtId="0" fontId="15" fillId="0" borderId="280" xfId="12" applyFont="1" applyBorder="1">
      <alignment vertical="center"/>
    </xf>
    <xf numFmtId="0" fontId="15" fillId="0" borderId="281" xfId="12" applyFont="1" applyBorder="1">
      <alignment vertical="center"/>
    </xf>
    <xf numFmtId="0" fontId="10" fillId="0" borderId="0" xfId="12" applyFont="1" applyAlignment="1">
      <alignment vertical="center" wrapText="1"/>
    </xf>
    <xf numFmtId="0" fontId="91" fillId="0" borderId="0" xfId="9" applyFont="1">
      <alignment vertical="center"/>
    </xf>
    <xf numFmtId="0" fontId="98" fillId="0" borderId="0" xfId="12" applyFont="1">
      <alignment vertical="center"/>
    </xf>
    <xf numFmtId="0" fontId="26" fillId="0" borderId="0" xfId="9" applyFont="1">
      <alignment vertical="center"/>
    </xf>
    <xf numFmtId="0" fontId="9" fillId="0" borderId="0" xfId="9" applyFont="1">
      <alignment vertical="center"/>
    </xf>
    <xf numFmtId="0" fontId="72" fillId="0" borderId="0" xfId="9" applyFont="1">
      <alignment vertical="center"/>
    </xf>
    <xf numFmtId="0" fontId="93" fillId="0" borderId="0" xfId="12" applyFont="1" applyAlignment="1">
      <alignment vertical="top"/>
    </xf>
    <xf numFmtId="0" fontId="93" fillId="0" borderId="0" xfId="9" applyFont="1" applyAlignment="1">
      <alignment vertical="top" wrapText="1"/>
    </xf>
    <xf numFmtId="0" fontId="93" fillId="0" borderId="0" xfId="12" applyFont="1" applyAlignment="1">
      <alignment horizontal="left" vertical="top"/>
    </xf>
    <xf numFmtId="0" fontId="23" fillId="0" borderId="12" xfId="0" applyFont="1" applyBorder="1">
      <alignment vertical="center"/>
    </xf>
    <xf numFmtId="0" fontId="23" fillId="0" borderId="2" xfId="0" applyFont="1" applyBorder="1" applyAlignment="1">
      <alignment horizontal="center" vertical="center"/>
    </xf>
    <xf numFmtId="0" fontId="23" fillId="0" borderId="1" xfId="0" applyFont="1" applyBorder="1" applyAlignment="1">
      <alignment horizontal="center" vertical="center"/>
    </xf>
    <xf numFmtId="0" fontId="11" fillId="0" borderId="3" xfId="12" applyFont="1" applyBorder="1">
      <alignment vertical="center"/>
    </xf>
    <xf numFmtId="0" fontId="11" fillId="0" borderId="4" xfId="12" applyFont="1" applyBorder="1">
      <alignment vertical="center"/>
    </xf>
    <xf numFmtId="0" fontId="11" fillId="0" borderId="11" xfId="12" applyFont="1" applyBorder="1">
      <alignment vertical="center"/>
    </xf>
    <xf numFmtId="0" fontId="76" fillId="0" borderId="6" xfId="12" applyFont="1" applyBorder="1" applyAlignment="1">
      <alignment horizontal="left" vertical="center"/>
    </xf>
    <xf numFmtId="0" fontId="76" fillId="0" borderId="5" xfId="12" applyFont="1" applyBorder="1" applyAlignment="1">
      <alignment horizontal="left" vertical="center"/>
    </xf>
    <xf numFmtId="0" fontId="76" fillId="0" borderId="0" xfId="12" applyFont="1" applyAlignment="1">
      <alignment horizontal="left" vertical="center"/>
    </xf>
    <xf numFmtId="0" fontId="76" fillId="0" borderId="12" xfId="12" applyFont="1" applyBorder="1" applyAlignment="1">
      <alignment horizontal="left" vertical="center"/>
    </xf>
    <xf numFmtId="0" fontId="11" fillId="0" borderId="5" xfId="12" applyFont="1" applyBorder="1">
      <alignment vertical="center"/>
    </xf>
    <xf numFmtId="0" fontId="11" fillId="0" borderId="12" xfId="12" applyFont="1" applyBorder="1">
      <alignment vertical="center"/>
    </xf>
    <xf numFmtId="0" fontId="74" fillId="0" borderId="0" xfId="12" applyFont="1">
      <alignment vertical="center"/>
    </xf>
    <xf numFmtId="0" fontId="78" fillId="0" borderId="0" xfId="12" applyFont="1">
      <alignment vertical="center"/>
    </xf>
    <xf numFmtId="0" fontId="80" fillId="0" borderId="3" xfId="12" applyFont="1" applyBorder="1" applyAlignment="1">
      <alignment horizontal="center" vertical="center"/>
    </xf>
    <xf numFmtId="0" fontId="80" fillId="0" borderId="4" xfId="12" applyFont="1" applyBorder="1" applyAlignment="1">
      <alignment horizontal="center" vertical="center"/>
    </xf>
    <xf numFmtId="0" fontId="80" fillId="0" borderId="11" xfId="12" applyFont="1" applyBorder="1" applyAlignment="1">
      <alignment horizontal="center" vertical="center"/>
    </xf>
    <xf numFmtId="0" fontId="80" fillId="0" borderId="5" xfId="12" applyFont="1" applyBorder="1" applyAlignment="1">
      <alignment horizontal="center" vertical="center"/>
    </xf>
    <xf numFmtId="0" fontId="80" fillId="0" borderId="0" xfId="12" applyFont="1" applyAlignment="1">
      <alignment horizontal="center" vertical="center"/>
    </xf>
    <xf numFmtId="0" fontId="80" fillId="0" borderId="12" xfId="12" applyFont="1" applyBorder="1" applyAlignment="1">
      <alignment horizontal="center" vertical="center"/>
    </xf>
    <xf numFmtId="0" fontId="80" fillId="0" borderId="5" xfId="12" applyFont="1" applyBorder="1">
      <alignment vertical="center"/>
    </xf>
    <xf numFmtId="0" fontId="80" fillId="0" borderId="0" xfId="12" applyFont="1">
      <alignment vertical="center"/>
    </xf>
    <xf numFmtId="0" fontId="80" fillId="0" borderId="12" xfId="12" applyFont="1" applyBorder="1">
      <alignment vertical="center"/>
    </xf>
    <xf numFmtId="0" fontId="80" fillId="0" borderId="3" xfId="12" applyFont="1" applyBorder="1">
      <alignment vertical="center"/>
    </xf>
    <xf numFmtId="0" fontId="80" fillId="0" borderId="4" xfId="12" applyFont="1" applyBorder="1">
      <alignment vertical="center"/>
    </xf>
    <xf numFmtId="0" fontId="80" fillId="0" borderId="11" xfId="12" applyFont="1" applyBorder="1">
      <alignment vertical="center"/>
    </xf>
    <xf numFmtId="0" fontId="15" fillId="0" borderId="3" xfId="12" applyFont="1" applyBorder="1">
      <alignment vertical="center"/>
    </xf>
    <xf numFmtId="0" fontId="15" fillId="0" borderId="4" xfId="12" applyFont="1" applyBorder="1">
      <alignment vertical="center"/>
    </xf>
    <xf numFmtId="0" fontId="15" fillId="0" borderId="5" xfId="12" applyFont="1" applyBorder="1">
      <alignment vertical="center"/>
    </xf>
    <xf numFmtId="0" fontId="15" fillId="0" borderId="12" xfId="12" applyFont="1" applyBorder="1">
      <alignment vertical="center"/>
    </xf>
    <xf numFmtId="0" fontId="15" fillId="0" borderId="0" xfId="12" applyFont="1" applyAlignment="1">
      <alignment horizontal="center" vertical="center"/>
    </xf>
    <xf numFmtId="0" fontId="15" fillId="0" borderId="0" xfId="12" applyFont="1" applyAlignment="1">
      <alignment horizontal="left" vertical="center"/>
    </xf>
    <xf numFmtId="0" fontId="15" fillId="0" borderId="54" xfId="12" applyFont="1" applyBorder="1">
      <alignment vertical="center"/>
    </xf>
    <xf numFmtId="0" fontId="15" fillId="0" borderId="55" xfId="12" applyFont="1" applyBorder="1">
      <alignment vertical="center"/>
    </xf>
    <xf numFmtId="0" fontId="15" fillId="0" borderId="55" xfId="12" applyFont="1" applyBorder="1" applyAlignment="1">
      <alignment horizontal="center" vertical="center"/>
    </xf>
    <xf numFmtId="0" fontId="1" fillId="0" borderId="55" xfId="12" applyBorder="1">
      <alignment vertical="center"/>
    </xf>
    <xf numFmtId="0" fontId="116" fillId="0" borderId="0" xfId="12" applyFont="1" applyAlignment="1">
      <alignment vertical="top" textRotation="255"/>
    </xf>
    <xf numFmtId="0" fontId="81" fillId="0" borderId="3" xfId="12" applyFont="1" applyBorder="1" applyAlignment="1">
      <alignment horizontal="center" vertical="center"/>
    </xf>
    <xf numFmtId="0" fontId="81" fillId="0" borderId="4" xfId="12" applyFont="1" applyBorder="1" applyAlignment="1">
      <alignment horizontal="center" vertical="center"/>
    </xf>
    <xf numFmtId="0" fontId="81" fillId="0" borderId="11" xfId="12" applyFont="1" applyBorder="1" applyAlignment="1">
      <alignment horizontal="center" vertical="center"/>
    </xf>
    <xf numFmtId="0" fontId="81" fillId="0" borderId="3" xfId="12" applyFont="1" applyBorder="1">
      <alignment vertical="center"/>
    </xf>
    <xf numFmtId="0" fontId="81" fillId="0" borderId="4" xfId="12" applyFont="1" applyBorder="1">
      <alignment vertical="center"/>
    </xf>
    <xf numFmtId="0" fontId="81" fillId="0" borderId="11" xfId="12" applyFont="1" applyBorder="1">
      <alignment vertical="center"/>
    </xf>
    <xf numFmtId="0" fontId="84" fillId="0" borderId="199" xfId="12" applyFont="1" applyBorder="1" applyAlignment="1">
      <alignment vertical="top" wrapText="1"/>
    </xf>
    <xf numFmtId="0" fontId="1" fillId="0" borderId="3" xfId="12" applyBorder="1">
      <alignment vertical="center"/>
    </xf>
    <xf numFmtId="0" fontId="1" fillId="0" borderId="4" xfId="12" applyBorder="1">
      <alignment vertical="center"/>
    </xf>
    <xf numFmtId="0" fontId="1" fillId="0" borderId="5" xfId="12" applyBorder="1">
      <alignment vertical="center"/>
    </xf>
    <xf numFmtId="0" fontId="1" fillId="0" borderId="199" xfId="12" applyBorder="1">
      <alignment vertical="center"/>
    </xf>
    <xf numFmtId="0" fontId="1" fillId="0" borderId="360" xfId="12" applyBorder="1">
      <alignment vertical="center"/>
    </xf>
    <xf numFmtId="0" fontId="1" fillId="0" borderId="0" xfId="12" applyAlignment="1">
      <alignment vertical="center" wrapText="1"/>
    </xf>
    <xf numFmtId="0" fontId="9" fillId="0" borderId="0" xfId="0" applyFont="1">
      <alignment vertical="center"/>
    </xf>
    <xf numFmtId="0" fontId="0" fillId="0" borderId="0" xfId="0">
      <alignment vertical="center"/>
    </xf>
    <xf numFmtId="0" fontId="9" fillId="0" borderId="0" xfId="0" applyFont="1" applyAlignment="1">
      <alignment horizontal="center" vertical="center"/>
    </xf>
    <xf numFmtId="0" fontId="9" fillId="0" borderId="0" xfId="0" applyFont="1">
      <alignment vertical="center"/>
    </xf>
    <xf numFmtId="0" fontId="9" fillId="0" borderId="5" xfId="6" applyFont="1" applyBorder="1">
      <alignment vertical="center"/>
    </xf>
    <xf numFmtId="0" fontId="20" fillId="0" borderId="0" xfId="6" applyFont="1">
      <alignment vertical="center"/>
    </xf>
    <xf numFmtId="0" fontId="6" fillId="0" borderId="66" xfId="6" applyBorder="1">
      <alignment vertical="center"/>
    </xf>
    <xf numFmtId="0" fontId="9" fillId="0" borderId="4" xfId="0" applyFont="1" applyBorder="1">
      <alignment vertical="center"/>
    </xf>
    <xf numFmtId="0" fontId="9" fillId="0" borderId="11" xfId="0" applyFont="1" applyBorder="1">
      <alignment vertical="center"/>
    </xf>
    <xf numFmtId="0" fontId="9" fillId="0" borderId="12" xfId="0" applyFont="1" applyBorder="1">
      <alignment vertical="center"/>
    </xf>
    <xf numFmtId="0" fontId="9" fillId="0" borderId="13" xfId="0" applyFont="1" applyBorder="1">
      <alignment vertical="center"/>
    </xf>
    <xf numFmtId="0" fontId="9" fillId="0" borderId="17" xfId="0" applyFont="1" applyBorder="1">
      <alignment vertical="center"/>
    </xf>
    <xf numFmtId="0" fontId="15" fillId="6" borderId="46" xfId="0" applyFont="1" applyFill="1" applyBorder="1" applyAlignment="1">
      <alignment horizontal="center" vertical="center"/>
    </xf>
    <xf numFmtId="0" fontId="15" fillId="6" borderId="71" xfId="0" applyFont="1" applyFill="1" applyBorder="1">
      <alignment vertical="center"/>
    </xf>
    <xf numFmtId="0" fontId="15" fillId="6" borderId="11" xfId="0" applyFont="1" applyFill="1" applyBorder="1">
      <alignment vertical="center"/>
    </xf>
    <xf numFmtId="3" fontId="28" fillId="0" borderId="0" xfId="0" applyNumberFormat="1" applyFont="1" applyAlignment="1">
      <alignment horizontal="center" vertical="center"/>
    </xf>
    <xf numFmtId="3" fontId="29" fillId="0" borderId="0" xfId="0" applyNumberFormat="1" applyFont="1" applyAlignment="1">
      <alignment horizontal="center" vertical="center"/>
    </xf>
    <xf numFmtId="180" fontId="29" fillId="0" borderId="0" xfId="0" applyNumberFormat="1" applyFont="1" applyAlignment="1">
      <alignment horizontal="center" vertical="center"/>
    </xf>
    <xf numFmtId="0" fontId="28" fillId="0" borderId="0" xfId="0" applyFont="1" applyAlignment="1">
      <alignment horizontal="center" vertical="center"/>
    </xf>
    <xf numFmtId="3" fontId="29" fillId="0" borderId="0" xfId="0" applyNumberFormat="1" applyFont="1" applyAlignment="1">
      <alignment horizontal="right" vertical="center"/>
    </xf>
    <xf numFmtId="0" fontId="9" fillId="0" borderId="0" xfId="0" applyFont="1" applyAlignment="1">
      <alignment horizontal="center" vertical="center" wrapText="1"/>
    </xf>
    <xf numFmtId="184" fontId="9" fillId="0" borderId="0" xfId="0" applyNumberFormat="1" applyFont="1">
      <alignment vertical="center"/>
    </xf>
    <xf numFmtId="0" fontId="93" fillId="0" borderId="0" xfId="6" applyFont="1">
      <alignment vertical="center"/>
    </xf>
    <xf numFmtId="0" fontId="93" fillId="0" borderId="0" xfId="0" applyFont="1">
      <alignment vertical="center"/>
    </xf>
    <xf numFmtId="0" fontId="93" fillId="0" borderId="0" xfId="0" applyFont="1" applyAlignment="1">
      <alignment horizontal="left" vertical="center"/>
    </xf>
    <xf numFmtId="0" fontId="93" fillId="0" borderId="0" xfId="0" applyFont="1">
      <alignment vertical="center"/>
    </xf>
    <xf numFmtId="0" fontId="93" fillId="0" borderId="112" xfId="0" applyFont="1" applyBorder="1">
      <alignment vertical="center"/>
    </xf>
    <xf numFmtId="0" fontId="93" fillId="0" borderId="32" xfId="0" applyFont="1" applyBorder="1" applyAlignment="1">
      <alignment horizontal="left" vertical="top"/>
    </xf>
    <xf numFmtId="0" fontId="93" fillId="0" borderId="112" xfId="0" applyFont="1" applyBorder="1" applyAlignment="1">
      <alignment horizontal="left" vertical="top" wrapText="1"/>
    </xf>
    <xf numFmtId="0" fontId="93" fillId="0" borderId="362" xfId="0" applyFont="1" applyBorder="1" applyAlignment="1">
      <alignment horizontal="left" vertical="top"/>
    </xf>
    <xf numFmtId="0" fontId="93" fillId="0" borderId="22" xfId="0" applyFont="1" applyBorder="1" applyAlignment="1">
      <alignment horizontal="center" vertical="center"/>
    </xf>
    <xf numFmtId="0" fontId="93" fillId="0" borderId="21" xfId="0" applyFont="1" applyBorder="1" applyAlignment="1">
      <alignment horizontal="left" vertical="top"/>
    </xf>
    <xf numFmtId="0" fontId="93" fillId="0" borderId="23" xfId="0" applyFont="1" applyBorder="1" applyAlignment="1">
      <alignment horizontal="left" vertical="top"/>
    </xf>
    <xf numFmtId="0" fontId="93" fillId="0" borderId="22" xfId="0" applyFont="1" applyBorder="1" applyAlignment="1">
      <alignment horizontal="left" vertical="top"/>
    </xf>
    <xf numFmtId="0" fontId="93" fillId="0" borderId="0" xfId="0" applyFont="1">
      <alignment vertical="center"/>
    </xf>
    <xf numFmtId="0" fontId="93" fillId="0" borderId="112" xfId="0" applyFont="1" applyBorder="1">
      <alignment vertical="center"/>
    </xf>
    <xf numFmtId="0" fontId="93" fillId="0" borderId="22" xfId="0" applyFont="1" applyBorder="1">
      <alignment vertical="center"/>
    </xf>
    <xf numFmtId="0" fontId="93" fillId="0" borderId="42" xfId="0" applyFont="1" applyBorder="1" applyAlignment="1">
      <alignment horizontal="left" vertical="top"/>
    </xf>
    <xf numFmtId="0" fontId="93" fillId="0" borderId="28" xfId="0" applyFont="1" applyBorder="1">
      <alignment vertical="center"/>
    </xf>
    <xf numFmtId="0" fontId="93" fillId="0" borderId="114" xfId="0" applyFont="1" applyBorder="1">
      <alignment vertical="center"/>
    </xf>
    <xf numFmtId="0" fontId="93" fillId="0" borderId="42" xfId="0" applyFont="1" applyBorder="1">
      <alignment vertical="center"/>
    </xf>
    <xf numFmtId="0" fontId="93" fillId="0" borderId="197" xfId="0" applyFont="1" applyBorder="1" applyAlignment="1">
      <alignment horizontal="left" vertical="top"/>
    </xf>
    <xf numFmtId="0" fontId="93" fillId="0" borderId="4" xfId="0" applyFont="1" applyBorder="1">
      <alignment vertical="center"/>
    </xf>
    <xf numFmtId="0" fontId="93" fillId="0" borderId="197" xfId="0" applyFont="1" applyBorder="1">
      <alignment vertical="center"/>
    </xf>
    <xf numFmtId="0" fontId="93" fillId="0" borderId="169" xfId="0" applyFont="1" applyBorder="1">
      <alignment vertical="center"/>
    </xf>
    <xf numFmtId="0" fontId="93" fillId="0" borderId="168" xfId="0" applyFont="1" applyBorder="1" applyAlignment="1">
      <alignment horizontal="left" vertical="top"/>
    </xf>
    <xf numFmtId="0" fontId="93" fillId="0" borderId="13" xfId="0" applyFont="1" applyBorder="1" applyAlignment="1">
      <alignment horizontal="left" vertical="top"/>
    </xf>
    <xf numFmtId="0" fontId="93" fillId="0" borderId="362" xfId="0" applyFont="1" applyBorder="1">
      <alignment vertical="center"/>
    </xf>
    <xf numFmtId="0" fontId="93" fillId="0" borderId="13" xfId="0" applyFont="1" applyBorder="1">
      <alignment vertical="center"/>
    </xf>
    <xf numFmtId="0" fontId="93" fillId="0" borderId="168" xfId="0" applyFont="1" applyBorder="1">
      <alignment vertical="center"/>
    </xf>
    <xf numFmtId="0" fontId="93" fillId="0" borderId="112" xfId="0" applyFont="1" applyBorder="1" applyAlignment="1">
      <alignment horizontal="left" vertical="top"/>
    </xf>
    <xf numFmtId="0" fontId="93" fillId="0" borderId="0" xfId="0" applyFont="1" applyAlignment="1">
      <alignment horizontal="left" vertical="top"/>
    </xf>
    <xf numFmtId="0" fontId="93" fillId="0" borderId="361" xfId="0" applyFont="1" applyBorder="1" applyAlignment="1">
      <alignment horizontal="left" vertical="top"/>
    </xf>
    <xf numFmtId="0" fontId="93" fillId="0" borderId="9" xfId="0" applyFont="1" applyBorder="1" applyAlignment="1">
      <alignment horizontal="left" vertical="top"/>
    </xf>
    <xf numFmtId="0" fontId="93" fillId="0" borderId="361" xfId="0" applyFont="1" applyBorder="1">
      <alignment vertical="center"/>
    </xf>
    <xf numFmtId="0" fontId="93" fillId="0" borderId="9" xfId="0" applyFont="1" applyBorder="1">
      <alignment vertical="center"/>
    </xf>
    <xf numFmtId="0" fontId="93" fillId="0" borderId="185" xfId="0" applyFont="1" applyBorder="1">
      <alignment vertical="center"/>
    </xf>
    <xf numFmtId="0" fontId="93" fillId="0" borderId="362" xfId="0" applyFont="1" applyBorder="1" applyAlignment="1">
      <alignment horizontal="left" vertical="top"/>
    </xf>
    <xf numFmtId="0" fontId="93" fillId="0" borderId="0" xfId="0" applyFont="1" applyAlignment="1">
      <alignment horizontal="left" vertical="top" wrapText="1"/>
    </xf>
    <xf numFmtId="0" fontId="93" fillId="0" borderId="112" xfId="0" applyFont="1" applyBorder="1" applyAlignment="1">
      <alignment horizontal="left" vertical="top" wrapText="1"/>
    </xf>
    <xf numFmtId="0" fontId="93" fillId="0" borderId="9" xfId="0" applyFont="1" applyBorder="1" applyAlignment="1">
      <alignment horizontal="left" vertical="top" wrapText="1"/>
    </xf>
    <xf numFmtId="0" fontId="93" fillId="0" borderId="361" xfId="0" applyFont="1" applyBorder="1" applyAlignment="1">
      <alignment horizontal="left" vertical="top" wrapText="1"/>
    </xf>
    <xf numFmtId="0" fontId="93" fillId="0" borderId="4" xfId="0" applyFont="1" applyBorder="1" applyAlignment="1">
      <alignment horizontal="left" vertical="top"/>
    </xf>
    <xf numFmtId="0" fontId="93" fillId="0" borderId="13" xfId="0" applyFont="1" applyBorder="1" applyAlignment="1">
      <alignment horizontal="left" vertical="top" wrapText="1"/>
    </xf>
    <xf numFmtId="0" fontId="93" fillId="0" borderId="168" xfId="0" applyFont="1" applyBorder="1" applyAlignment="1">
      <alignment horizontal="left" vertical="top" wrapText="1"/>
    </xf>
    <xf numFmtId="0" fontId="93" fillId="0" borderId="362" xfId="0" applyFont="1" applyBorder="1" applyAlignment="1">
      <alignment horizontal="left" vertical="top" wrapText="1"/>
    </xf>
    <xf numFmtId="0" fontId="93" fillId="0" borderId="0" xfId="0" applyFont="1" applyAlignment="1">
      <alignment horizontal="center" vertical="center"/>
    </xf>
    <xf numFmtId="0" fontId="93" fillId="0" borderId="13" xfId="0" applyFont="1" applyBorder="1" applyAlignment="1">
      <alignment horizontal="center" vertical="center"/>
    </xf>
    <xf numFmtId="0" fontId="93" fillId="0" borderId="0" xfId="0" applyFont="1" applyAlignment="1">
      <alignment horizontal="left" vertical="center" wrapText="1"/>
    </xf>
    <xf numFmtId="0" fontId="93" fillId="0" borderId="25" xfId="0" applyFont="1" applyBorder="1">
      <alignment vertical="center"/>
    </xf>
    <xf numFmtId="0" fontId="93" fillId="0" borderId="111" xfId="0" applyFont="1" applyBorder="1" applyAlignment="1">
      <alignment horizontal="center" vertical="center"/>
    </xf>
    <xf numFmtId="0" fontId="93" fillId="0" borderId="25" xfId="0" applyFont="1" applyBorder="1" applyAlignment="1">
      <alignment horizontal="center" vertical="center"/>
    </xf>
    <xf numFmtId="0" fontId="93" fillId="0" borderId="111" xfId="0" applyFont="1" applyBorder="1" applyAlignment="1">
      <alignment horizontal="center" vertical="center" wrapText="1"/>
    </xf>
    <xf numFmtId="0" fontId="93" fillId="0" borderId="27" xfId="0" applyFont="1" applyBorder="1" applyAlignment="1">
      <alignment horizontal="center" vertical="center"/>
    </xf>
    <xf numFmtId="0" fontId="34" fillId="0" borderId="77" xfId="6" applyFont="1" applyBorder="1" applyAlignment="1">
      <alignment horizontal="center" vertical="center"/>
    </xf>
    <xf numFmtId="0" fontId="34" fillId="0" borderId="78" xfId="6" applyFont="1" applyBorder="1" applyAlignment="1">
      <alignment horizontal="center" vertical="center"/>
    </xf>
    <xf numFmtId="0" fontId="62" fillId="0" borderId="0" xfId="6" applyFont="1" applyAlignment="1">
      <alignment horizontal="center" vertical="center"/>
    </xf>
    <xf numFmtId="0" fontId="62" fillId="0" borderId="0" xfId="6" applyFont="1" applyBorder="1" applyAlignment="1">
      <alignment horizontal="center" vertical="center"/>
    </xf>
    <xf numFmtId="0" fontId="14" fillId="0" borderId="152" xfId="7" applyFont="1" applyBorder="1" applyAlignment="1">
      <alignment horizontal="center" vertical="center"/>
    </xf>
    <xf numFmtId="0" fontId="61" fillId="0" borderId="163" xfId="7" applyFont="1" applyBorder="1" applyAlignment="1">
      <alignment horizontal="center" vertical="center"/>
    </xf>
    <xf numFmtId="0" fontId="61" fillId="0" borderId="164" xfId="7" applyFont="1" applyBorder="1" applyAlignment="1">
      <alignment horizontal="center" vertical="center"/>
    </xf>
    <xf numFmtId="0" fontId="61" fillId="0" borderId="163" xfId="6" applyFont="1" applyBorder="1" applyAlignment="1">
      <alignment horizontal="center" vertical="center"/>
    </xf>
    <xf numFmtId="0" fontId="61" fillId="0" borderId="164" xfId="6" applyFont="1" applyBorder="1" applyAlignment="1">
      <alignment horizontal="center" vertical="center"/>
    </xf>
    <xf numFmtId="0" fontId="34" fillId="0" borderId="77" xfId="7" applyFont="1" applyBorder="1" applyAlignment="1">
      <alignment horizontal="center" vertical="center"/>
    </xf>
    <xf numFmtId="0" fontId="35" fillId="0" borderId="77" xfId="7" applyFont="1" applyBorder="1" applyAlignment="1">
      <alignment horizontal="center" vertical="center"/>
    </xf>
    <xf numFmtId="0" fontId="35" fillId="0" borderId="78" xfId="7" applyFont="1" applyBorder="1" applyAlignment="1">
      <alignment horizontal="center" vertical="center"/>
    </xf>
    <xf numFmtId="0" fontId="36" fillId="0" borderId="74" xfId="7" applyFont="1" applyBorder="1" applyAlignment="1">
      <alignment horizontal="center" vertical="center"/>
    </xf>
    <xf numFmtId="0" fontId="41" fillId="0" borderId="75" xfId="6" applyFont="1" applyFill="1" applyBorder="1" applyAlignment="1">
      <alignment horizontal="center" vertical="center"/>
    </xf>
    <xf numFmtId="0" fontId="41" fillId="0" borderId="79" xfId="6" applyFont="1" applyFill="1" applyBorder="1" applyAlignment="1">
      <alignment horizontal="center" vertical="center"/>
    </xf>
    <xf numFmtId="0" fontId="38" fillId="0" borderId="75" xfId="6" applyFont="1" applyFill="1" applyBorder="1" applyAlignment="1">
      <alignment horizontal="center" vertical="center"/>
    </xf>
    <xf numFmtId="0" fontId="38" fillId="0" borderId="79" xfId="6" applyFont="1" applyFill="1" applyBorder="1" applyAlignment="1">
      <alignment horizontal="center" vertical="center"/>
    </xf>
    <xf numFmtId="0" fontId="66" fillId="0" borderId="157" xfId="6" applyFont="1" applyFill="1" applyBorder="1" applyAlignment="1">
      <alignment horizontal="center" vertical="center" textRotation="255"/>
    </xf>
    <xf numFmtId="0" fontId="66" fillId="0" borderId="158" xfId="6" applyFont="1" applyFill="1" applyBorder="1" applyAlignment="1">
      <alignment horizontal="center" vertical="center" textRotation="255"/>
    </xf>
    <xf numFmtId="0" fontId="66" fillId="0" borderId="153" xfId="6" applyFont="1" applyFill="1" applyBorder="1" applyAlignment="1">
      <alignment horizontal="center" vertical="center" textRotation="255"/>
    </xf>
    <xf numFmtId="0" fontId="66" fillId="0" borderId="0" xfId="6" applyFont="1" applyFill="1" applyBorder="1" applyAlignment="1">
      <alignment horizontal="center" vertical="center" textRotation="255"/>
    </xf>
    <xf numFmtId="0" fontId="66" fillId="0" borderId="160" xfId="6" applyFont="1" applyFill="1" applyBorder="1" applyAlignment="1">
      <alignment horizontal="center" vertical="center" textRotation="255"/>
    </xf>
    <xf numFmtId="0" fontId="66" fillId="0" borderId="155" xfId="6" applyFont="1" applyFill="1" applyBorder="1" applyAlignment="1">
      <alignment horizontal="center" vertical="center" textRotation="255"/>
    </xf>
    <xf numFmtId="0" fontId="66" fillId="0" borderId="159" xfId="6" applyFont="1" applyFill="1" applyBorder="1" applyAlignment="1">
      <alignment horizontal="center" vertical="center" textRotation="255"/>
    </xf>
    <xf numFmtId="0" fontId="66" fillId="0" borderId="154" xfId="6" applyFont="1" applyFill="1" applyBorder="1" applyAlignment="1">
      <alignment horizontal="center" vertical="center" textRotation="255"/>
    </xf>
    <xf numFmtId="0" fontId="66" fillId="0" borderId="156" xfId="6" applyFont="1" applyFill="1" applyBorder="1" applyAlignment="1">
      <alignment horizontal="center" vertical="center" textRotation="255"/>
    </xf>
    <xf numFmtId="0" fontId="64" fillId="0" borderId="0" xfId="6" applyFont="1" applyAlignment="1">
      <alignment horizontal="center" vertical="center" textRotation="255"/>
    </xf>
    <xf numFmtId="0" fontId="64" fillId="0" borderId="0" xfId="6" applyFont="1" applyBorder="1" applyAlignment="1">
      <alignment horizontal="center" vertical="center" textRotation="255"/>
    </xf>
    <xf numFmtId="0" fontId="65" fillId="0" borderId="152" xfId="6" applyFont="1" applyFill="1" applyBorder="1" applyAlignment="1">
      <alignment horizontal="center" vertical="center" wrapText="1"/>
    </xf>
    <xf numFmtId="0" fontId="65" fillId="0" borderId="152" xfId="6" applyFont="1" applyFill="1" applyBorder="1" applyAlignment="1">
      <alignment horizontal="center" vertical="center"/>
    </xf>
    <xf numFmtId="0" fontId="65" fillId="0" borderId="152" xfId="6" applyFont="1" applyBorder="1" applyAlignment="1">
      <alignment horizontal="center" vertical="center"/>
    </xf>
    <xf numFmtId="0" fontId="9" fillId="0" borderId="152" xfId="6" applyFont="1" applyFill="1" applyBorder="1" applyAlignment="1">
      <alignment horizontal="center" vertical="center"/>
    </xf>
    <xf numFmtId="0" fontId="61" fillId="0" borderId="162" xfId="6" applyFont="1" applyFill="1" applyBorder="1" applyAlignment="1">
      <alignment horizontal="left" vertical="top"/>
    </xf>
    <xf numFmtId="0" fontId="61" fillId="0" borderId="163" xfId="6" applyFont="1" applyFill="1" applyBorder="1" applyAlignment="1">
      <alignment horizontal="left" vertical="top"/>
    </xf>
    <xf numFmtId="0" fontId="9" fillId="0" borderId="163" xfId="6" applyFont="1" applyFill="1" applyBorder="1" applyAlignment="1">
      <alignment horizontal="center" vertical="center"/>
    </xf>
    <xf numFmtId="0" fontId="9" fillId="0" borderId="164" xfId="6" applyFont="1" applyFill="1" applyBorder="1" applyAlignment="1">
      <alignment horizontal="center" vertical="center"/>
    </xf>
    <xf numFmtId="0" fontId="14" fillId="0" borderId="152" xfId="6" applyFont="1" applyBorder="1" applyAlignment="1">
      <alignment horizontal="center" vertical="center"/>
    </xf>
    <xf numFmtId="0" fontId="37" fillId="0" borderId="0" xfId="6" applyFont="1" applyBorder="1" applyAlignment="1">
      <alignment horizontal="center" vertical="center"/>
    </xf>
    <xf numFmtId="0" fontId="9" fillId="5" borderId="152" xfId="6" applyFont="1" applyFill="1" applyBorder="1" applyAlignment="1">
      <alignment horizontal="left" vertical="center"/>
    </xf>
    <xf numFmtId="0" fontId="38" fillId="0" borderId="80" xfId="6" applyFont="1" applyFill="1" applyBorder="1" applyAlignment="1">
      <alignment horizontal="left" vertical="center"/>
    </xf>
    <xf numFmtId="0" fontId="38" fillId="0" borderId="0" xfId="6" applyFont="1" applyFill="1" applyBorder="1" applyAlignment="1">
      <alignment horizontal="left" vertical="center"/>
    </xf>
    <xf numFmtId="0" fontId="38" fillId="0" borderId="81" xfId="6" applyFont="1" applyFill="1" applyBorder="1" applyAlignment="1">
      <alignment horizontal="left" vertical="center"/>
    </xf>
    <xf numFmtId="0" fontId="61" fillId="5" borderId="162" xfId="6" applyFont="1" applyFill="1" applyBorder="1" applyAlignment="1">
      <alignment horizontal="left" vertical="top"/>
    </xf>
    <xf numFmtId="0" fontId="61" fillId="5" borderId="163" xfId="6" applyFont="1" applyFill="1" applyBorder="1" applyAlignment="1">
      <alignment horizontal="left" vertical="top"/>
    </xf>
    <xf numFmtId="0" fontId="9" fillId="5" borderId="163" xfId="6" applyFont="1" applyFill="1" applyBorder="1">
      <alignment vertical="center"/>
    </xf>
    <xf numFmtId="0" fontId="9" fillId="5" borderId="164" xfId="6" applyFont="1" applyFill="1" applyBorder="1">
      <alignment vertical="center"/>
    </xf>
    <xf numFmtId="0" fontId="35" fillId="0" borderId="74" xfId="6" applyFont="1" applyFill="1" applyBorder="1" applyAlignment="1">
      <alignment horizontal="center" vertical="center"/>
    </xf>
    <xf numFmtId="0" fontId="35" fillId="0" borderId="75" xfId="6" applyFont="1" applyFill="1" applyBorder="1" applyAlignment="1">
      <alignment horizontal="center" vertical="center"/>
    </xf>
    <xf numFmtId="0" fontId="35" fillId="0" borderId="76" xfId="6" applyFont="1" applyFill="1" applyBorder="1" applyAlignment="1">
      <alignment horizontal="left" vertical="top"/>
    </xf>
    <xf numFmtId="0" fontId="35" fillId="0" borderId="77" xfId="6" applyFont="1" applyFill="1" applyBorder="1" applyAlignment="1">
      <alignment horizontal="left" vertical="top"/>
    </xf>
    <xf numFmtId="0" fontId="38" fillId="0" borderId="77" xfId="6" applyFont="1" applyFill="1" applyBorder="1" applyAlignment="1">
      <alignment horizontal="center" vertical="center"/>
    </xf>
    <xf numFmtId="0" fontId="38" fillId="0" borderId="78" xfId="6" applyFont="1" applyFill="1" applyBorder="1" applyAlignment="1">
      <alignment horizontal="center" vertical="center"/>
    </xf>
    <xf numFmtId="0" fontId="38" fillId="0" borderId="74" xfId="6" applyFont="1" applyFill="1" applyBorder="1" applyAlignment="1">
      <alignment horizontal="center" vertical="center"/>
    </xf>
    <xf numFmtId="0" fontId="36" fillId="0" borderId="74" xfId="6" applyFont="1" applyBorder="1" applyAlignment="1">
      <alignment horizontal="center" vertical="center"/>
    </xf>
    <xf numFmtId="0" fontId="9" fillId="5" borderId="152" xfId="6" applyFont="1" applyFill="1" applyBorder="1" applyAlignment="1">
      <alignment horizontal="center" vertical="center"/>
    </xf>
    <xf numFmtId="0" fontId="40" fillId="0" borderId="80" xfId="6" applyFont="1" applyFill="1" applyBorder="1" applyAlignment="1">
      <alignment horizontal="center" vertical="center" textRotation="255"/>
    </xf>
    <xf numFmtId="0" fontId="40" fillId="0" borderId="81" xfId="6" applyFont="1" applyFill="1" applyBorder="1" applyAlignment="1">
      <alignment horizontal="center" vertical="center" textRotation="255"/>
    </xf>
    <xf numFmtId="0" fontId="40" fillId="0" borderId="82" xfId="6" applyFont="1" applyFill="1" applyBorder="1" applyAlignment="1">
      <alignment horizontal="center" vertical="center" textRotation="255"/>
    </xf>
    <xf numFmtId="0" fontId="40" fillId="0" borderId="83" xfId="6" applyFont="1" applyFill="1" applyBorder="1" applyAlignment="1">
      <alignment horizontal="center" vertical="center" textRotation="255"/>
    </xf>
    <xf numFmtId="0" fontId="42" fillId="0" borderId="80" xfId="6" applyFont="1" applyFill="1" applyBorder="1" applyAlignment="1">
      <alignment horizontal="center" vertical="center"/>
    </xf>
    <xf numFmtId="0" fontId="42" fillId="0" borderId="0" xfId="6" applyFont="1" applyFill="1" applyBorder="1" applyAlignment="1">
      <alignment horizontal="center" vertical="center"/>
    </xf>
    <xf numFmtId="0" fontId="42" fillId="0" borderId="81" xfId="6" applyFont="1" applyFill="1" applyBorder="1" applyAlignment="1">
      <alignment horizontal="center" vertical="center"/>
    </xf>
    <xf numFmtId="0" fontId="35" fillId="0" borderId="74" xfId="6" applyFont="1" applyFill="1" applyBorder="1" applyAlignment="1">
      <alignment horizontal="left" vertical="top"/>
    </xf>
    <xf numFmtId="0" fontId="15" fillId="5" borderId="163" xfId="6" applyFont="1" applyFill="1" applyBorder="1">
      <alignment vertical="center"/>
    </xf>
    <xf numFmtId="0" fontId="15" fillId="5" borderId="164" xfId="6" applyFont="1" applyFill="1" applyBorder="1">
      <alignment vertical="center"/>
    </xf>
    <xf numFmtId="0" fontId="40" fillId="0" borderId="74" xfId="6" applyFont="1" applyFill="1" applyBorder="1" applyAlignment="1">
      <alignment horizontal="center" vertical="center" textRotation="255"/>
    </xf>
    <xf numFmtId="0" fontId="64" fillId="0" borderId="0" xfId="6" applyFont="1" applyAlignment="1">
      <alignment horizontal="center" vertical="center" textRotation="180"/>
    </xf>
    <xf numFmtId="0" fontId="64" fillId="0" borderId="0" xfId="6" applyFont="1" applyBorder="1" applyAlignment="1">
      <alignment horizontal="center" vertical="center" textRotation="180"/>
    </xf>
    <xf numFmtId="0" fontId="65" fillId="0" borderId="157" xfId="6" applyFont="1" applyFill="1" applyBorder="1">
      <alignment vertical="center"/>
    </xf>
    <xf numFmtId="0" fontId="65" fillId="0" borderId="158" xfId="6" applyFont="1" applyFill="1" applyBorder="1">
      <alignment vertical="center"/>
    </xf>
    <xf numFmtId="0" fontId="65" fillId="0" borderId="159" xfId="6" applyFont="1" applyFill="1" applyBorder="1">
      <alignment vertical="center"/>
    </xf>
    <xf numFmtId="0" fontId="39" fillId="0" borderId="0" xfId="6" applyFont="1" applyBorder="1" applyAlignment="1">
      <alignment horizontal="center" vertical="center" textRotation="180"/>
    </xf>
    <xf numFmtId="0" fontId="40" fillId="0" borderId="84" xfId="6" applyFont="1" applyFill="1" applyBorder="1">
      <alignment vertical="center"/>
    </xf>
    <xf numFmtId="0" fontId="40" fillId="0" borderId="85" xfId="6" applyFont="1" applyFill="1" applyBorder="1">
      <alignment vertical="center"/>
    </xf>
    <xf numFmtId="0" fontId="10" fillId="0" borderId="153" xfId="6" applyFont="1" applyFill="1" applyBorder="1" applyAlignment="1">
      <alignment horizontal="center" vertical="center"/>
    </xf>
    <xf numFmtId="0" fontId="10" fillId="0" borderId="0" xfId="6" applyFont="1" applyFill="1" applyBorder="1" applyAlignment="1">
      <alignment horizontal="center" vertical="center"/>
    </xf>
    <xf numFmtId="0" fontId="10" fillId="0" borderId="154" xfId="6" applyFont="1" applyFill="1" applyBorder="1" applyAlignment="1">
      <alignment horizontal="center" vertical="center"/>
    </xf>
    <xf numFmtId="0" fontId="10" fillId="0" borderId="160" xfId="6" applyFont="1" applyFill="1" applyBorder="1" applyAlignment="1">
      <alignment horizontal="center" vertical="center"/>
    </xf>
    <xf numFmtId="0" fontId="10" fillId="0" borderId="155" xfId="6" applyFont="1" applyFill="1" applyBorder="1" applyAlignment="1">
      <alignment horizontal="center" vertical="center"/>
    </xf>
    <xf numFmtId="0" fontId="10" fillId="0" borderId="156" xfId="6" applyFont="1" applyFill="1" applyBorder="1" applyAlignment="1">
      <alignment horizontal="center" vertical="center"/>
    </xf>
    <xf numFmtId="181" fontId="10" fillId="5" borderId="153" xfId="6" applyNumberFormat="1" applyFont="1" applyFill="1" applyBorder="1">
      <alignment vertical="center"/>
    </xf>
    <xf numFmtId="181" fontId="10" fillId="5" borderId="0" xfId="6" applyNumberFormat="1" applyFont="1" applyFill="1" applyBorder="1">
      <alignment vertical="center"/>
    </xf>
    <xf numFmtId="181" fontId="10" fillId="5" borderId="154" xfId="6" applyNumberFormat="1" applyFont="1" applyFill="1" applyBorder="1">
      <alignment vertical="center"/>
    </xf>
    <xf numFmtId="181" fontId="10" fillId="5" borderId="160" xfId="6" applyNumberFormat="1" applyFont="1" applyFill="1" applyBorder="1">
      <alignment vertical="center"/>
    </xf>
    <xf numFmtId="181" fontId="10" fillId="5" borderId="155" xfId="6" applyNumberFormat="1" applyFont="1" applyFill="1" applyBorder="1">
      <alignment vertical="center"/>
    </xf>
    <xf numFmtId="181" fontId="10" fillId="5" borderId="156" xfId="6" applyNumberFormat="1" applyFont="1" applyFill="1" applyBorder="1">
      <alignment vertical="center"/>
    </xf>
    <xf numFmtId="0" fontId="61" fillId="0" borderId="152" xfId="6" applyFont="1" applyFill="1" applyBorder="1" applyAlignment="1">
      <alignment horizontal="center" vertical="center"/>
    </xf>
    <xf numFmtId="0" fontId="34" fillId="0" borderId="77" xfId="6" applyFont="1" applyFill="1" applyBorder="1" applyAlignment="1">
      <alignment horizontal="left" vertical="center"/>
    </xf>
    <xf numFmtId="0" fontId="34" fillId="0" borderId="78" xfId="6" applyFont="1" applyFill="1" applyBorder="1" applyAlignment="1">
      <alignment horizontal="left" vertical="center"/>
    </xf>
    <xf numFmtId="0" fontId="9" fillId="5" borderId="152" xfId="6" applyFont="1" applyFill="1" applyBorder="1">
      <alignment vertical="center"/>
    </xf>
    <xf numFmtId="0" fontId="38" fillId="0" borderId="74" xfId="6" applyFont="1" applyFill="1" applyBorder="1" applyAlignment="1">
      <alignment horizontal="left" vertical="center"/>
    </xf>
    <xf numFmtId="0" fontId="9" fillId="0" borderId="152" xfId="6" applyFont="1" applyFill="1" applyBorder="1" applyAlignment="1">
      <alignment horizontal="left" vertical="center"/>
    </xf>
    <xf numFmtId="0" fontId="65" fillId="0" borderId="152" xfId="6" applyFont="1" applyFill="1" applyBorder="1" applyAlignment="1">
      <alignment horizontal="center" vertical="center" textRotation="255"/>
    </xf>
    <xf numFmtId="0" fontId="61" fillId="0" borderId="152" xfId="6" applyFont="1" applyFill="1" applyBorder="1" applyAlignment="1">
      <alignment horizontal="left" vertical="top"/>
    </xf>
    <xf numFmtId="0" fontId="65" fillId="5" borderId="152" xfId="6" applyFont="1" applyFill="1" applyBorder="1" applyAlignment="1">
      <alignment horizontal="center" vertical="center" textRotation="255"/>
    </xf>
    <xf numFmtId="0" fontId="39" fillId="0" borderId="0" xfId="6" applyFont="1" applyBorder="1" applyAlignment="1">
      <alignment horizontal="center" vertical="center" textRotation="255"/>
    </xf>
    <xf numFmtId="0" fontId="40" fillId="0" borderId="74" xfId="6" applyFont="1" applyFill="1" applyBorder="1" applyAlignment="1">
      <alignment horizontal="center" vertical="center" wrapText="1"/>
    </xf>
    <xf numFmtId="0" fontId="40" fillId="0" borderId="74" xfId="6" applyFont="1" applyFill="1" applyBorder="1" applyAlignment="1">
      <alignment horizontal="center" vertical="center"/>
    </xf>
    <xf numFmtId="0" fontId="38" fillId="0" borderId="77" xfId="6" applyFont="1" applyFill="1" applyBorder="1" applyAlignment="1">
      <alignment horizontal="left" vertical="center"/>
    </xf>
    <xf numFmtId="0" fontId="38" fillId="0" borderId="78" xfId="6" applyFont="1" applyFill="1" applyBorder="1" applyAlignment="1">
      <alignment horizontal="left" vertical="center"/>
    </xf>
    <xf numFmtId="3" fontId="46" fillId="0" borderId="74" xfId="6" applyNumberFormat="1" applyFont="1" applyFill="1" applyBorder="1" applyAlignment="1">
      <alignment horizontal="center" vertical="center" wrapText="1"/>
    </xf>
    <xf numFmtId="3" fontId="46" fillId="0" borderId="74" xfId="6" applyNumberFormat="1" applyFont="1" applyFill="1" applyBorder="1" applyAlignment="1">
      <alignment horizontal="center" vertical="center"/>
    </xf>
    <xf numFmtId="3" fontId="35" fillId="0" borderId="75" xfId="6" applyNumberFormat="1" applyFont="1" applyFill="1" applyBorder="1" applyAlignment="1">
      <alignment horizontal="center" vertical="center"/>
    </xf>
    <xf numFmtId="3" fontId="35" fillId="0" borderId="74" xfId="6" applyNumberFormat="1" applyFont="1" applyFill="1" applyBorder="1" applyAlignment="1">
      <alignment horizontal="center" vertical="center"/>
    </xf>
    <xf numFmtId="3" fontId="44" fillId="0" borderId="80" xfId="6" applyNumberFormat="1" applyFont="1" applyFill="1" applyBorder="1" applyAlignment="1">
      <alignment horizontal="right" vertical="center"/>
    </xf>
    <xf numFmtId="3" fontId="44" fillId="0" borderId="0" xfId="6" applyNumberFormat="1" applyFont="1" applyFill="1" applyBorder="1" applyAlignment="1">
      <alignment horizontal="right" vertical="center"/>
    </xf>
    <xf numFmtId="3" fontId="44" fillId="0" borderId="82" xfId="6" applyNumberFormat="1" applyFont="1" applyFill="1" applyBorder="1" applyAlignment="1">
      <alignment horizontal="right" vertical="center"/>
    </xf>
    <xf numFmtId="3" fontId="44" fillId="0" borderId="90" xfId="6" applyNumberFormat="1" applyFont="1" applyFill="1" applyBorder="1" applyAlignment="1">
      <alignment horizontal="right" vertical="center"/>
    </xf>
    <xf numFmtId="3" fontId="44" fillId="0" borderId="81" xfId="6" applyNumberFormat="1" applyFont="1" applyFill="1" applyBorder="1" applyAlignment="1">
      <alignment horizontal="right" vertical="center"/>
    </xf>
    <xf numFmtId="3" fontId="44" fillId="0" borderId="83" xfId="6" applyNumberFormat="1" applyFont="1" applyFill="1" applyBorder="1" applyAlignment="1">
      <alignment horizontal="right" vertical="center"/>
    </xf>
    <xf numFmtId="0" fontId="61" fillId="0" borderId="158" xfId="6" applyFont="1" applyFill="1" applyBorder="1" applyAlignment="1">
      <alignment horizontal="center" vertical="center"/>
    </xf>
    <xf numFmtId="0" fontId="61" fillId="0" borderId="153" xfId="6" applyFont="1" applyFill="1" applyBorder="1" applyAlignment="1">
      <alignment horizontal="center" vertical="center"/>
    </xf>
    <xf numFmtId="0" fontId="61" fillId="0" borderId="0" xfId="6" applyFont="1" applyFill="1" applyBorder="1" applyAlignment="1">
      <alignment horizontal="center" vertical="center"/>
    </xf>
    <xf numFmtId="0" fontId="61" fillId="0" borderId="160" xfId="6" applyFont="1" applyFill="1" applyBorder="1" applyAlignment="1">
      <alignment horizontal="center" vertical="center"/>
    </xf>
    <xf numFmtId="0" fontId="61" fillId="0" borderId="155" xfId="6" applyFont="1" applyFill="1" applyBorder="1" applyAlignment="1">
      <alignment horizontal="center" vertical="center"/>
    </xf>
    <xf numFmtId="3" fontId="61" fillId="0" borderId="152" xfId="6" applyNumberFormat="1" applyFont="1" applyFill="1" applyBorder="1" applyAlignment="1">
      <alignment horizontal="center" vertical="center"/>
    </xf>
    <xf numFmtId="3" fontId="66" fillId="0" borderId="152" xfId="6" applyNumberFormat="1" applyFont="1" applyFill="1" applyBorder="1" applyAlignment="1">
      <alignment horizontal="center" vertical="center" wrapText="1"/>
    </xf>
    <xf numFmtId="3" fontId="66" fillId="0" borderId="152" xfId="6" applyNumberFormat="1" applyFont="1" applyFill="1" applyBorder="1" applyAlignment="1">
      <alignment horizontal="center" vertical="center"/>
    </xf>
    <xf numFmtId="3" fontId="67" fillId="0" borderId="152" xfId="6" applyNumberFormat="1" applyFont="1" applyFill="1" applyBorder="1" applyAlignment="1">
      <alignment horizontal="center" vertical="center" wrapText="1"/>
    </xf>
    <xf numFmtId="3" fontId="67" fillId="0" borderId="152" xfId="6" applyNumberFormat="1" applyFont="1" applyFill="1" applyBorder="1" applyAlignment="1">
      <alignment horizontal="center" vertical="center"/>
    </xf>
    <xf numFmtId="3" fontId="45" fillId="0" borderId="80" xfId="6" applyNumberFormat="1" applyFont="1" applyFill="1" applyBorder="1" applyAlignment="1">
      <alignment horizontal="center" vertical="center"/>
    </xf>
    <xf numFmtId="3" fontId="45" fillId="0" borderId="0" xfId="6" applyNumberFormat="1" applyFont="1" applyFill="1" applyBorder="1" applyAlignment="1">
      <alignment horizontal="center" vertical="center"/>
    </xf>
    <xf numFmtId="3" fontId="45" fillId="0" borderId="82" xfId="6" applyNumberFormat="1" applyFont="1" applyFill="1" applyBorder="1" applyAlignment="1">
      <alignment horizontal="center" vertical="center"/>
    </xf>
    <xf numFmtId="3" fontId="45" fillId="0" borderId="90" xfId="6" applyNumberFormat="1" applyFont="1" applyFill="1" applyBorder="1" applyAlignment="1">
      <alignment horizontal="center" vertical="center"/>
    </xf>
    <xf numFmtId="3" fontId="44" fillId="0" borderId="89" xfId="6" applyNumberFormat="1" applyFont="1" applyFill="1" applyBorder="1" applyAlignment="1">
      <alignment horizontal="right" vertical="center"/>
    </xf>
    <xf numFmtId="3" fontId="44" fillId="0" borderId="91" xfId="6" applyNumberFormat="1" applyFont="1" applyFill="1" applyBorder="1" applyAlignment="1">
      <alignment horizontal="right" vertical="center"/>
    </xf>
    <xf numFmtId="3" fontId="44" fillId="0" borderId="92" xfId="6" applyNumberFormat="1" applyFont="1" applyFill="1" applyBorder="1" applyAlignment="1">
      <alignment horizontal="right" vertical="center"/>
    </xf>
    <xf numFmtId="0" fontId="9" fillId="0" borderId="153" xfId="6" applyFont="1" applyFill="1" applyBorder="1" applyAlignment="1">
      <alignment horizontal="center" vertical="center"/>
    </xf>
    <xf numFmtId="0" fontId="9" fillId="0" borderId="0" xfId="6" applyFont="1" applyFill="1" applyBorder="1" applyAlignment="1">
      <alignment horizontal="center" vertical="center"/>
    </xf>
    <xf numFmtId="0" fontId="9" fillId="0" borderId="154" xfId="6" applyFont="1" applyFill="1" applyBorder="1" applyAlignment="1">
      <alignment horizontal="center" vertical="center"/>
    </xf>
    <xf numFmtId="0" fontId="9" fillId="0" borderId="160" xfId="6" applyFont="1" applyFill="1" applyBorder="1" applyAlignment="1">
      <alignment horizontal="center" vertical="center"/>
    </xf>
    <xf numFmtId="0" fontId="9" fillId="0" borderId="155" xfId="6" applyFont="1" applyFill="1" applyBorder="1" applyAlignment="1">
      <alignment horizontal="center" vertical="center"/>
    </xf>
    <xf numFmtId="0" fontId="9" fillId="0" borderId="156" xfId="6" applyFont="1" applyFill="1" applyBorder="1" applyAlignment="1">
      <alignment horizontal="center" vertical="center"/>
    </xf>
    <xf numFmtId="0" fontId="9" fillId="5" borderId="153" xfId="6" applyFont="1" applyFill="1" applyBorder="1" applyAlignment="1">
      <alignment horizontal="center" vertical="center"/>
    </xf>
    <xf numFmtId="0" fontId="9" fillId="5" borderId="0" xfId="6" applyFont="1" applyFill="1" applyBorder="1" applyAlignment="1">
      <alignment horizontal="center" vertical="center"/>
    </xf>
    <xf numFmtId="0" fontId="9" fillId="5" borderId="154" xfId="6" applyFont="1" applyFill="1" applyBorder="1" applyAlignment="1">
      <alignment horizontal="center" vertical="center"/>
    </xf>
    <xf numFmtId="0" fontId="9" fillId="5" borderId="160" xfId="6" applyFont="1" applyFill="1" applyBorder="1" applyAlignment="1">
      <alignment horizontal="center" vertical="center"/>
    </xf>
    <xf numFmtId="0" fontId="9" fillId="5" borderId="155" xfId="6" applyFont="1" applyFill="1" applyBorder="1" applyAlignment="1">
      <alignment horizontal="center" vertical="center"/>
    </xf>
    <xf numFmtId="0" fontId="9" fillId="5" borderId="156" xfId="6" applyFont="1" applyFill="1" applyBorder="1" applyAlignment="1">
      <alignment horizontal="center" vertical="center"/>
    </xf>
    <xf numFmtId="0" fontId="38" fillId="0" borderId="100" xfId="6" applyFont="1" applyFill="1" applyBorder="1" applyAlignment="1">
      <alignment horizontal="center" vertical="center"/>
    </xf>
    <xf numFmtId="0" fontId="38" fillId="0" borderId="101" xfId="6" applyFont="1" applyFill="1" applyBorder="1" applyAlignment="1">
      <alignment horizontal="center" vertical="center"/>
    </xf>
    <xf numFmtId="0" fontId="38" fillId="0" borderId="103" xfId="6" applyFont="1" applyFill="1" applyBorder="1" applyAlignment="1">
      <alignment horizontal="center" vertical="center"/>
    </xf>
    <xf numFmtId="0" fontId="38" fillId="0" borderId="104" xfId="6" applyFont="1" applyFill="1" applyBorder="1" applyAlignment="1">
      <alignment horizontal="center" vertical="center"/>
    </xf>
    <xf numFmtId="0" fontId="38" fillId="0" borderId="105" xfId="6" applyFont="1" applyFill="1" applyBorder="1" applyAlignment="1">
      <alignment horizontal="center" vertical="center"/>
    </xf>
    <xf numFmtId="0" fontId="35" fillId="0" borderId="93" xfId="6" applyFont="1" applyFill="1" applyBorder="1" applyAlignment="1">
      <alignment horizontal="center" vertical="center"/>
    </xf>
    <xf numFmtId="0" fontId="35" fillId="0" borderId="94" xfId="6" applyFont="1" applyFill="1" applyBorder="1" applyAlignment="1">
      <alignment horizontal="center" vertical="center"/>
    </xf>
    <xf numFmtId="0" fontId="35" fillId="0" borderId="95" xfId="6" applyFont="1" applyFill="1" applyBorder="1" applyAlignment="1">
      <alignment horizontal="center" vertical="center"/>
    </xf>
    <xf numFmtId="0" fontId="35" fillId="0" borderId="78" xfId="6" applyFont="1" applyFill="1" applyBorder="1" applyAlignment="1">
      <alignment horizontal="center" vertical="center"/>
    </xf>
    <xf numFmtId="0" fontId="35" fillId="0" borderId="76" xfId="6" applyFont="1" applyFill="1" applyBorder="1" applyAlignment="1">
      <alignment horizontal="center" vertical="center"/>
    </xf>
    <xf numFmtId="181" fontId="9" fillId="5" borderId="153" xfId="6" applyNumberFormat="1" applyFont="1" applyFill="1" applyBorder="1" applyAlignment="1">
      <alignment horizontal="right" vertical="center"/>
    </xf>
    <xf numFmtId="181" fontId="9" fillId="5" borderId="0" xfId="6" applyNumberFormat="1" applyFont="1" applyFill="1" applyBorder="1" applyAlignment="1">
      <alignment horizontal="right" vertical="center"/>
    </xf>
    <xf numFmtId="181" fontId="9" fillId="5" borderId="154" xfId="6" applyNumberFormat="1" applyFont="1" applyFill="1" applyBorder="1" applyAlignment="1">
      <alignment horizontal="right" vertical="center"/>
    </xf>
    <xf numFmtId="181" fontId="9" fillId="5" borderId="160" xfId="6" applyNumberFormat="1" applyFont="1" applyFill="1" applyBorder="1" applyAlignment="1">
      <alignment horizontal="right" vertical="center"/>
    </xf>
    <xf numFmtId="181" fontId="9" fillId="5" borderId="155" xfId="6" applyNumberFormat="1" applyFont="1" applyFill="1" applyBorder="1" applyAlignment="1">
      <alignment horizontal="right" vertical="center"/>
    </xf>
    <xf numFmtId="181" fontId="9" fillId="5" borderId="156" xfId="6" applyNumberFormat="1" applyFont="1" applyFill="1" applyBorder="1" applyAlignment="1">
      <alignment horizontal="right" vertical="center"/>
    </xf>
    <xf numFmtId="0" fontId="61" fillId="0" borderId="157" xfId="6" applyFont="1" applyFill="1" applyBorder="1" applyAlignment="1">
      <alignment horizontal="center" vertical="center"/>
    </xf>
    <xf numFmtId="0" fontId="61" fillId="0" borderId="159" xfId="6" applyFont="1" applyFill="1" applyBorder="1" applyAlignment="1">
      <alignment horizontal="center" vertical="center"/>
    </xf>
    <xf numFmtId="0" fontId="61" fillId="0" borderId="156" xfId="6" applyFont="1" applyFill="1" applyBorder="1" applyAlignment="1">
      <alignment horizontal="center" vertical="center"/>
    </xf>
    <xf numFmtId="0" fontId="35" fillId="0" borderId="84" xfId="6" applyFont="1" applyFill="1" applyBorder="1" applyAlignment="1">
      <alignment horizontal="center" vertical="center"/>
    </xf>
    <xf numFmtId="0" fontId="35" fillId="0" borderId="85" xfId="6" applyFont="1" applyFill="1" applyBorder="1" applyAlignment="1">
      <alignment horizontal="center" vertical="center"/>
    </xf>
    <xf numFmtId="0" fontId="35" fillId="0" borderId="88" xfId="6" applyFont="1" applyFill="1" applyBorder="1" applyAlignment="1">
      <alignment horizontal="center" vertical="center"/>
    </xf>
    <xf numFmtId="0" fontId="35" fillId="0" borderId="80" xfId="6" applyFont="1" applyFill="1" applyBorder="1" applyAlignment="1">
      <alignment horizontal="center" vertical="center"/>
    </xf>
    <xf numFmtId="0" fontId="35" fillId="0" borderId="0" xfId="6" applyFont="1" applyFill="1" applyBorder="1" applyAlignment="1">
      <alignment horizontal="center" vertical="center"/>
    </xf>
    <xf numFmtId="0" fontId="35" fillId="0" borderId="81" xfId="6" applyFont="1" applyFill="1" applyBorder="1" applyAlignment="1">
      <alignment horizontal="center" vertical="center"/>
    </xf>
    <xf numFmtId="0" fontId="35" fillId="0" borderId="84" xfId="6" applyFont="1" applyFill="1" applyBorder="1" applyAlignment="1">
      <alignment horizontal="center" vertical="center" wrapText="1"/>
    </xf>
    <xf numFmtId="0" fontId="35" fillId="0" borderId="90" xfId="6" applyFont="1" applyFill="1" applyBorder="1" applyAlignment="1">
      <alignment horizontal="center" vertical="center"/>
    </xf>
    <xf numFmtId="3" fontId="35" fillId="0" borderId="79" xfId="6" applyNumberFormat="1" applyFont="1" applyFill="1" applyBorder="1" applyAlignment="1">
      <alignment horizontal="center" vertical="center"/>
    </xf>
    <xf numFmtId="3" fontId="43" fillId="0" borderId="79" xfId="6" applyNumberFormat="1" applyFont="1" applyFill="1" applyBorder="1" applyAlignment="1">
      <alignment horizontal="center" vertical="center" wrapText="1"/>
    </xf>
    <xf numFmtId="3" fontId="43" fillId="0" borderId="79" xfId="6" applyNumberFormat="1" applyFont="1" applyFill="1" applyBorder="1" applyAlignment="1">
      <alignment horizontal="center" vertical="center"/>
    </xf>
    <xf numFmtId="3" fontId="43" fillId="0" borderId="74" xfId="6" applyNumberFormat="1" applyFont="1" applyFill="1" applyBorder="1" applyAlignment="1">
      <alignment horizontal="center" vertical="center"/>
    </xf>
    <xf numFmtId="3" fontId="43" fillId="0" borderId="74" xfId="6" applyNumberFormat="1" applyFont="1" applyFill="1" applyBorder="1" applyAlignment="1">
      <alignment horizontal="center" vertical="center" wrapText="1"/>
    </xf>
    <xf numFmtId="0" fontId="35" fillId="0" borderId="79" xfId="6" applyFont="1" applyFill="1" applyBorder="1" applyAlignment="1">
      <alignment horizontal="center" vertical="center"/>
    </xf>
    <xf numFmtId="0" fontId="64" fillId="0" borderId="0" xfId="6" applyFont="1" applyAlignment="1">
      <alignment horizontal="center" vertical="center" textRotation="90"/>
    </xf>
    <xf numFmtId="0" fontId="64" fillId="0" borderId="0" xfId="6" applyFont="1" applyBorder="1" applyAlignment="1">
      <alignment horizontal="center" vertical="center" textRotation="90"/>
    </xf>
    <xf numFmtId="0" fontId="39" fillId="0" borderId="0" xfId="6" applyFont="1" applyBorder="1" applyAlignment="1">
      <alignment horizontal="center" vertical="center" textRotation="90"/>
    </xf>
    <xf numFmtId="181" fontId="10" fillId="5" borderId="153" xfId="6" applyNumberFormat="1" applyFont="1" applyFill="1" applyBorder="1" applyAlignment="1">
      <alignment horizontal="right" vertical="center"/>
    </xf>
    <xf numFmtId="181" fontId="10" fillId="5" borderId="0" xfId="6" applyNumberFormat="1" applyFont="1" applyFill="1" applyBorder="1" applyAlignment="1">
      <alignment horizontal="right" vertical="center"/>
    </xf>
    <xf numFmtId="181" fontId="10" fillId="5" borderId="154" xfId="6" applyNumberFormat="1" applyFont="1" applyFill="1" applyBorder="1" applyAlignment="1">
      <alignment horizontal="right" vertical="center"/>
    </xf>
    <xf numFmtId="181" fontId="10" fillId="5" borderId="160" xfId="6" applyNumberFormat="1" applyFont="1" applyFill="1" applyBorder="1" applyAlignment="1">
      <alignment horizontal="right" vertical="center"/>
    </xf>
    <xf numFmtId="181" fontId="10" fillId="5" borderId="155" xfId="6" applyNumberFormat="1" applyFont="1" applyFill="1" applyBorder="1" applyAlignment="1">
      <alignment horizontal="right" vertical="center"/>
    </xf>
    <xf numFmtId="181" fontId="10" fillId="5" borderId="156" xfId="6" applyNumberFormat="1" applyFont="1" applyFill="1" applyBorder="1" applyAlignment="1">
      <alignment horizontal="right" vertical="center"/>
    </xf>
    <xf numFmtId="0" fontId="38" fillId="0" borderId="80" xfId="6" applyFont="1" applyFill="1" applyBorder="1" applyAlignment="1">
      <alignment horizontal="center" vertical="center"/>
    </xf>
    <xf numFmtId="0" fontId="38" fillId="0" borderId="0" xfId="6" applyFont="1" applyFill="1" applyBorder="1" applyAlignment="1">
      <alignment horizontal="center" vertical="center"/>
    </xf>
    <xf numFmtId="0" fontId="38" fillId="0" borderId="107" xfId="6" applyFont="1" applyFill="1" applyBorder="1" applyAlignment="1">
      <alignment horizontal="center" vertical="center"/>
    </xf>
    <xf numFmtId="0" fontId="38" fillId="0" borderId="92" xfId="6" applyFont="1" applyFill="1" applyBorder="1" applyAlignment="1">
      <alignment horizontal="center" vertical="center"/>
    </xf>
    <xf numFmtId="0" fontId="38" fillId="0" borderId="81" xfId="6" applyFont="1" applyFill="1" applyBorder="1" applyAlignment="1">
      <alignment horizontal="center" vertical="center"/>
    </xf>
    <xf numFmtId="0" fontId="38" fillId="0" borderId="82" xfId="6" applyFont="1" applyFill="1" applyBorder="1" applyAlignment="1">
      <alignment horizontal="center" vertical="center"/>
    </xf>
    <xf numFmtId="0" fontId="38" fillId="0" borderId="90" xfId="6" applyFont="1" applyFill="1" applyBorder="1" applyAlignment="1">
      <alignment horizontal="center" vertical="center"/>
    </xf>
    <xf numFmtId="0" fontId="38" fillId="0" borderId="83" xfId="6" applyFont="1" applyFill="1" applyBorder="1" applyAlignment="1">
      <alignment horizontal="center" vertical="center"/>
    </xf>
    <xf numFmtId="0" fontId="38" fillId="0" borderId="89" xfId="6" applyFont="1" applyFill="1" applyBorder="1" applyAlignment="1">
      <alignment horizontal="center" vertical="center"/>
    </xf>
    <xf numFmtId="0" fontId="38" fillId="0" borderId="91" xfId="6" applyFont="1" applyFill="1" applyBorder="1" applyAlignment="1">
      <alignment horizontal="center" vertical="center"/>
    </xf>
    <xf numFmtId="0" fontId="38" fillId="0" borderId="108" xfId="6" applyFont="1" applyFill="1" applyBorder="1" applyAlignment="1">
      <alignment horizontal="center" vertical="center"/>
    </xf>
    <xf numFmtId="0" fontId="38" fillId="0" borderId="102" xfId="6" applyFont="1" applyFill="1" applyBorder="1" applyAlignment="1">
      <alignment horizontal="center" vertical="center"/>
    </xf>
    <xf numFmtId="0" fontId="38" fillId="0" borderId="109" xfId="6" applyFont="1" applyFill="1" applyBorder="1" applyAlignment="1">
      <alignment horizontal="center" vertical="center"/>
    </xf>
    <xf numFmtId="0" fontId="38" fillId="0" borderId="76" xfId="6" applyFont="1" applyFill="1" applyBorder="1" applyAlignment="1">
      <alignment horizontal="center" vertical="center"/>
    </xf>
    <xf numFmtId="0" fontId="38" fillId="0" borderId="106" xfId="6" applyFont="1" applyFill="1" applyBorder="1" applyAlignment="1">
      <alignment horizontal="center" vertical="center"/>
    </xf>
    <xf numFmtId="3" fontId="38" fillId="0" borderId="89" xfId="6" applyNumberFormat="1" applyFont="1" applyFill="1" applyBorder="1" applyAlignment="1">
      <alignment horizontal="right" vertical="center"/>
    </xf>
    <xf numFmtId="3" fontId="38" fillId="0" borderId="0" xfId="6" applyNumberFormat="1" applyFont="1" applyFill="1" applyBorder="1" applyAlignment="1">
      <alignment horizontal="right" vertical="center"/>
    </xf>
    <xf numFmtId="3" fontId="38" fillId="0" borderId="91" xfId="6" applyNumberFormat="1" applyFont="1" applyFill="1" applyBorder="1" applyAlignment="1">
      <alignment horizontal="right" vertical="center"/>
    </xf>
    <xf numFmtId="3" fontId="38" fillId="0" borderId="92" xfId="6" applyNumberFormat="1" applyFont="1" applyFill="1" applyBorder="1" applyAlignment="1">
      <alignment horizontal="right" vertical="center"/>
    </xf>
    <xf numFmtId="0" fontId="9" fillId="0" borderId="153" xfId="6" applyFont="1" applyFill="1" applyBorder="1" applyAlignment="1">
      <alignment horizontal="left" vertical="center"/>
    </xf>
    <xf numFmtId="0" fontId="9" fillId="0" borderId="0" xfId="6" applyFont="1" applyFill="1" applyBorder="1" applyAlignment="1">
      <alignment horizontal="left" vertical="center"/>
    </xf>
    <xf numFmtId="0" fontId="9" fillId="0" borderId="154" xfId="6" applyFont="1" applyFill="1" applyBorder="1" applyAlignment="1">
      <alignment horizontal="left" vertical="center"/>
    </xf>
    <xf numFmtId="0" fontId="9" fillId="0" borderId="160" xfId="6" applyFont="1" applyFill="1" applyBorder="1" applyAlignment="1">
      <alignment horizontal="left" vertical="center"/>
    </xf>
    <xf numFmtId="0" fontId="9" fillId="0" borderId="155" xfId="6" applyFont="1" applyFill="1" applyBorder="1" applyAlignment="1">
      <alignment horizontal="left" vertical="center"/>
    </xf>
    <xf numFmtId="0" fontId="9" fillId="0" borderId="156" xfId="6" applyFont="1" applyFill="1" applyBorder="1" applyAlignment="1">
      <alignment horizontal="left" vertical="center"/>
    </xf>
    <xf numFmtId="0" fontId="38" fillId="0" borderId="82" xfId="6" applyFont="1" applyFill="1" applyBorder="1" applyAlignment="1">
      <alignment horizontal="left" vertical="center"/>
    </xf>
    <xf numFmtId="0" fontId="38" fillId="0" borderId="90" xfId="6" applyFont="1" applyFill="1" applyBorder="1" applyAlignment="1">
      <alignment horizontal="left" vertical="center"/>
    </xf>
    <xf numFmtId="0" fontId="38" fillId="0" borderId="83" xfId="6" applyFont="1" applyFill="1" applyBorder="1" applyAlignment="1">
      <alignment horizontal="left" vertical="center"/>
    </xf>
    <xf numFmtId="0" fontId="61" fillId="0" borderId="152" xfId="6" applyFont="1" applyFill="1" applyBorder="1" applyAlignment="1">
      <alignment horizontal="center" vertical="center" wrapText="1"/>
    </xf>
    <xf numFmtId="0" fontId="9" fillId="0" borderId="158" xfId="6" applyFont="1" applyFill="1" applyBorder="1" applyAlignment="1">
      <alignment horizontal="left" vertical="center"/>
    </xf>
    <xf numFmtId="0" fontId="9" fillId="0" borderId="159" xfId="6" applyFont="1" applyFill="1" applyBorder="1" applyAlignment="1">
      <alignment horizontal="left" vertical="center"/>
    </xf>
    <xf numFmtId="0" fontId="38" fillId="0" borderId="85" xfId="6" applyFont="1" applyFill="1" applyBorder="1" applyAlignment="1">
      <alignment horizontal="left" vertical="center"/>
    </xf>
    <xf numFmtId="0" fontId="38" fillId="0" borderId="88" xfId="6" applyFont="1" applyFill="1" applyBorder="1" applyAlignment="1">
      <alignment horizontal="left" vertical="center"/>
    </xf>
    <xf numFmtId="3" fontId="38" fillId="0" borderId="80" xfId="6" applyNumberFormat="1" applyFont="1" applyFill="1" applyBorder="1" applyAlignment="1">
      <alignment horizontal="right" vertical="center"/>
    </xf>
    <xf numFmtId="3" fontId="38" fillId="0" borderId="81" xfId="6" applyNumberFormat="1" applyFont="1" applyFill="1" applyBorder="1" applyAlignment="1">
      <alignment horizontal="right" vertical="center"/>
    </xf>
    <xf numFmtId="3" fontId="38" fillId="0" borderId="82" xfId="6" applyNumberFormat="1" applyFont="1" applyFill="1" applyBorder="1" applyAlignment="1">
      <alignment horizontal="right" vertical="center"/>
    </xf>
    <xf numFmtId="3" fontId="38" fillId="0" borderId="90" xfId="6" applyNumberFormat="1" applyFont="1" applyFill="1" applyBorder="1" applyAlignment="1">
      <alignment horizontal="right" vertical="center"/>
    </xf>
    <xf numFmtId="3" fontId="38" fillId="0" borderId="83" xfId="6" applyNumberFormat="1" applyFont="1" applyFill="1" applyBorder="1" applyAlignment="1">
      <alignment horizontal="right" vertical="center"/>
    </xf>
    <xf numFmtId="0" fontId="35" fillId="0" borderId="74" xfId="6" applyFont="1" applyFill="1" applyBorder="1" applyAlignment="1">
      <alignment horizontal="center" vertical="center" wrapText="1"/>
    </xf>
    <xf numFmtId="181" fontId="9" fillId="5" borderId="153" xfId="6" applyNumberFormat="1" applyFont="1" applyFill="1" applyBorder="1">
      <alignment vertical="center"/>
    </xf>
    <xf numFmtId="181" fontId="9" fillId="5" borderId="0" xfId="6" applyNumberFormat="1" applyFont="1" applyFill="1" applyBorder="1">
      <alignment vertical="center"/>
    </xf>
    <xf numFmtId="181" fontId="9" fillId="5" borderId="154" xfId="6" applyNumberFormat="1" applyFont="1" applyFill="1" applyBorder="1">
      <alignment vertical="center"/>
    </xf>
    <xf numFmtId="181" fontId="9" fillId="5" borderId="160" xfId="6" applyNumberFormat="1" applyFont="1" applyFill="1" applyBorder="1">
      <alignment vertical="center"/>
    </xf>
    <xf numFmtId="181" fontId="9" fillId="5" borderId="155" xfId="6" applyNumberFormat="1" applyFont="1" applyFill="1" applyBorder="1">
      <alignment vertical="center"/>
    </xf>
    <xf numFmtId="181" fontId="9" fillId="5" borderId="156" xfId="6" applyNumberFormat="1" applyFont="1" applyFill="1" applyBorder="1">
      <alignment vertical="center"/>
    </xf>
    <xf numFmtId="0" fontId="43" fillId="0" borderId="76" xfId="6" applyFont="1" applyFill="1" applyBorder="1" applyAlignment="1">
      <alignment horizontal="center" vertical="center" textRotation="255"/>
    </xf>
    <xf numFmtId="0" fontId="43" fillId="0" borderId="77" xfId="6" applyFont="1" applyFill="1" applyBorder="1" applyAlignment="1">
      <alignment horizontal="center" vertical="center" textRotation="255"/>
    </xf>
    <xf numFmtId="0" fontId="43" fillId="0" borderId="78" xfId="6" applyFont="1" applyFill="1" applyBorder="1" applyAlignment="1">
      <alignment horizontal="center" vertical="center" textRotation="255"/>
    </xf>
    <xf numFmtId="181" fontId="38" fillId="0" borderId="80" xfId="6" applyNumberFormat="1" applyFont="1" applyFill="1" applyBorder="1" applyAlignment="1">
      <alignment horizontal="center" vertical="center"/>
    </xf>
    <xf numFmtId="181" fontId="38" fillId="0" borderId="0" xfId="6" applyNumberFormat="1" applyFont="1" applyFill="1" applyBorder="1" applyAlignment="1">
      <alignment horizontal="center" vertical="center"/>
    </xf>
    <xf numFmtId="181" fontId="38" fillId="0" borderId="81" xfId="6" applyNumberFormat="1" applyFont="1" applyFill="1" applyBorder="1" applyAlignment="1">
      <alignment horizontal="center" vertical="center"/>
    </xf>
    <xf numFmtId="181" fontId="38" fillId="0" borderId="82" xfId="6" applyNumberFormat="1" applyFont="1" applyFill="1" applyBorder="1" applyAlignment="1">
      <alignment horizontal="center" vertical="center"/>
    </xf>
    <xf numFmtId="181" fontId="38" fillId="0" borderId="90" xfId="6" applyNumberFormat="1" applyFont="1" applyFill="1" applyBorder="1" applyAlignment="1">
      <alignment horizontal="center" vertical="center"/>
    </xf>
    <xf numFmtId="181" fontId="38" fillId="0" borderId="83" xfId="6" applyNumberFormat="1" applyFont="1" applyFill="1" applyBorder="1" applyAlignment="1">
      <alignment horizontal="center" vertical="center"/>
    </xf>
    <xf numFmtId="181" fontId="9" fillId="0" borderId="153" xfId="6" applyNumberFormat="1" applyFont="1" applyFill="1" applyBorder="1" applyAlignment="1">
      <alignment horizontal="center" vertical="center"/>
    </xf>
    <xf numFmtId="181" fontId="9" fillId="0" borderId="0" xfId="6" applyNumberFormat="1" applyFont="1" applyFill="1" applyBorder="1" applyAlignment="1">
      <alignment horizontal="center" vertical="center"/>
    </xf>
    <xf numFmtId="181" fontId="9" fillId="0" borderId="154" xfId="6" applyNumberFormat="1" applyFont="1" applyFill="1" applyBorder="1" applyAlignment="1">
      <alignment horizontal="center" vertical="center"/>
    </xf>
    <xf numFmtId="181" fontId="9" fillId="0" borderId="160" xfId="6" applyNumberFormat="1" applyFont="1" applyFill="1" applyBorder="1" applyAlignment="1">
      <alignment horizontal="center" vertical="center"/>
    </xf>
    <xf numFmtId="181" fontId="9" fillId="0" borderId="155" xfId="6" applyNumberFormat="1" applyFont="1" applyFill="1" applyBorder="1" applyAlignment="1">
      <alignment horizontal="center" vertical="center"/>
    </xf>
    <xf numFmtId="181" fontId="9" fillId="0" borderId="156" xfId="6" applyNumberFormat="1" applyFont="1" applyFill="1" applyBorder="1" applyAlignment="1">
      <alignment horizontal="center" vertical="center"/>
    </xf>
    <xf numFmtId="181" fontId="9" fillId="0" borderId="153" xfId="6" applyNumberFormat="1" applyFont="1" applyFill="1" applyBorder="1" applyAlignment="1">
      <alignment horizontal="right" vertical="center"/>
    </xf>
    <xf numFmtId="181" fontId="9" fillId="0" borderId="0" xfId="6" applyNumberFormat="1" applyFont="1" applyFill="1" applyBorder="1" applyAlignment="1">
      <alignment horizontal="right" vertical="center"/>
    </xf>
    <xf numFmtId="181" fontId="9" fillId="0" borderId="154" xfId="6" applyNumberFormat="1" applyFont="1" applyFill="1" applyBorder="1" applyAlignment="1">
      <alignment horizontal="right" vertical="center"/>
    </xf>
    <xf numFmtId="181" fontId="9" fillId="0" borderId="160" xfId="6" applyNumberFormat="1" applyFont="1" applyFill="1" applyBorder="1" applyAlignment="1">
      <alignment horizontal="right" vertical="center"/>
    </xf>
    <xf numFmtId="181" fontId="9" fillId="0" borderId="155" xfId="6" applyNumberFormat="1" applyFont="1" applyFill="1" applyBorder="1" applyAlignment="1">
      <alignment horizontal="right" vertical="center"/>
    </xf>
    <xf numFmtId="181" fontId="9" fillId="0" borderId="156" xfId="6" applyNumberFormat="1" applyFont="1" applyFill="1" applyBorder="1" applyAlignment="1">
      <alignment horizontal="right" vertical="center"/>
    </xf>
    <xf numFmtId="3" fontId="38" fillId="0" borderId="80" xfId="6" applyNumberFormat="1" applyFont="1" applyFill="1" applyBorder="1" applyAlignment="1">
      <alignment horizontal="center" vertical="center"/>
    </xf>
    <xf numFmtId="3" fontId="38" fillId="0" borderId="0" xfId="6" applyNumberFormat="1" applyFont="1" applyFill="1" applyBorder="1" applyAlignment="1">
      <alignment horizontal="center" vertical="center"/>
    </xf>
    <xf numFmtId="3" fontId="38" fillId="0" borderId="81" xfId="6" applyNumberFormat="1" applyFont="1" applyFill="1" applyBorder="1" applyAlignment="1">
      <alignment horizontal="center" vertical="center"/>
    </xf>
    <xf numFmtId="3" fontId="38" fillId="0" borderId="82" xfId="6" applyNumberFormat="1" applyFont="1" applyFill="1" applyBorder="1" applyAlignment="1">
      <alignment horizontal="center" vertical="center"/>
    </xf>
    <xf numFmtId="3" fontId="38" fillId="0" borderId="90" xfId="6" applyNumberFormat="1" applyFont="1" applyFill="1" applyBorder="1" applyAlignment="1">
      <alignment horizontal="center" vertical="center"/>
    </xf>
    <xf numFmtId="3" fontId="38" fillId="0" borderId="83" xfId="6" applyNumberFormat="1" applyFont="1" applyFill="1" applyBorder="1" applyAlignment="1">
      <alignment horizontal="center" vertical="center"/>
    </xf>
    <xf numFmtId="0" fontId="35" fillId="0" borderId="85" xfId="6" applyFont="1" applyFill="1" applyBorder="1" applyAlignment="1">
      <alignment horizontal="center" vertical="center" wrapText="1"/>
    </xf>
    <xf numFmtId="0" fontId="35" fillId="0" borderId="88" xfId="6" applyFont="1" applyFill="1" applyBorder="1" applyAlignment="1">
      <alignment horizontal="center" vertical="center" wrapText="1"/>
    </xf>
    <xf numFmtId="0" fontId="35" fillId="0" borderId="80" xfId="6" applyFont="1" applyFill="1" applyBorder="1" applyAlignment="1">
      <alignment horizontal="center" vertical="center" wrapText="1"/>
    </xf>
    <xf numFmtId="0" fontId="35" fillId="0" borderId="0" xfId="6" applyFont="1" applyFill="1" applyBorder="1" applyAlignment="1">
      <alignment horizontal="center" vertical="center" wrapText="1"/>
    </xf>
    <xf numFmtId="0" fontId="35" fillId="0" borderId="81" xfId="6" applyFont="1" applyFill="1" applyBorder="1" applyAlignment="1">
      <alignment horizontal="center" vertical="center" wrapText="1"/>
    </xf>
    <xf numFmtId="0" fontId="35" fillId="0" borderId="82" xfId="6" applyFont="1" applyFill="1" applyBorder="1" applyAlignment="1">
      <alignment horizontal="center" vertical="center" wrapText="1"/>
    </xf>
    <xf numFmtId="0" fontId="35" fillId="0" borderId="90" xfId="6" applyFont="1" applyFill="1" applyBorder="1" applyAlignment="1">
      <alignment horizontal="center" vertical="center" wrapText="1"/>
    </xf>
    <xf numFmtId="0" fontId="35" fillId="0" borderId="83" xfId="6" applyFont="1" applyFill="1" applyBorder="1" applyAlignment="1">
      <alignment horizontal="center" vertical="center" wrapText="1"/>
    </xf>
    <xf numFmtId="0" fontId="38" fillId="0" borderId="84" xfId="6" applyFont="1" applyFill="1" applyBorder="1" applyAlignment="1">
      <alignment horizontal="center" vertical="center"/>
    </xf>
    <xf numFmtId="0" fontId="38" fillId="0" borderId="88" xfId="6" applyFont="1" applyFill="1" applyBorder="1" applyAlignment="1">
      <alignment horizontal="center" vertical="center"/>
    </xf>
    <xf numFmtId="0" fontId="38" fillId="0" borderId="84" xfId="6" applyFont="1" applyFill="1" applyBorder="1" applyAlignment="1">
      <alignment horizontal="left" vertical="center"/>
    </xf>
    <xf numFmtId="0" fontId="40" fillId="0" borderId="84" xfId="6" applyFont="1" applyFill="1" applyBorder="1" applyAlignment="1">
      <alignment horizontal="center" vertical="center" textRotation="255"/>
    </xf>
    <xf numFmtId="0" fontId="40" fillId="0" borderId="88" xfId="6" applyFont="1" applyFill="1" applyBorder="1" applyAlignment="1">
      <alignment horizontal="center" vertical="center" textRotation="255"/>
    </xf>
    <xf numFmtId="0" fontId="66" fillId="0" borderId="152" xfId="6" applyFont="1" applyFill="1" applyBorder="1" applyAlignment="1">
      <alignment horizontal="center" vertical="center" wrapText="1"/>
    </xf>
    <xf numFmtId="0" fontId="66" fillId="0" borderId="152" xfId="6" applyFont="1" applyFill="1" applyBorder="1" applyAlignment="1">
      <alignment horizontal="center" vertical="center"/>
    </xf>
    <xf numFmtId="0" fontId="35" fillId="0" borderId="74" xfId="6" applyFont="1" applyFill="1" applyBorder="1" applyAlignment="1">
      <alignment horizontal="center" vertical="center" textRotation="255"/>
    </xf>
    <xf numFmtId="0" fontId="15" fillId="0" borderId="152" xfId="6" applyFont="1" applyFill="1" applyBorder="1" applyAlignment="1">
      <alignment horizontal="center" vertical="center"/>
    </xf>
    <xf numFmtId="0" fontId="61" fillId="0" borderId="152" xfId="6" applyFont="1" applyFill="1" applyBorder="1" applyAlignment="1">
      <alignment horizontal="center" vertical="center" textRotation="255"/>
    </xf>
    <xf numFmtId="0" fontId="38" fillId="0" borderId="85" xfId="6" applyFont="1" applyFill="1" applyBorder="1" applyAlignment="1">
      <alignment horizontal="center" vertical="center"/>
    </xf>
    <xf numFmtId="0" fontId="34" fillId="0" borderId="74" xfId="6" applyFont="1" applyFill="1" applyBorder="1" applyAlignment="1">
      <alignment horizontal="center" vertical="center"/>
    </xf>
    <xf numFmtId="0" fontId="43" fillId="0" borderId="74" xfId="6" applyFont="1" applyFill="1" applyBorder="1" applyAlignment="1">
      <alignment horizontal="center" vertical="center" wrapText="1"/>
    </xf>
    <xf numFmtId="0" fontId="43" fillId="0" borderId="74" xfId="6" applyFont="1" applyFill="1" applyBorder="1" applyAlignment="1">
      <alignment horizontal="center" vertical="center"/>
    </xf>
    <xf numFmtId="0" fontId="65" fillId="0" borderId="152" xfId="6" applyFont="1" applyFill="1" applyBorder="1" applyAlignment="1">
      <alignment horizontal="left" vertical="center"/>
    </xf>
    <xf numFmtId="0" fontId="69" fillId="0" borderId="0" xfId="6" applyFont="1" applyAlignment="1">
      <alignment horizontal="center" vertical="center" textRotation="180"/>
    </xf>
    <xf numFmtId="0" fontId="69" fillId="0" borderId="0" xfId="6" applyFont="1" applyBorder="1" applyAlignment="1">
      <alignment horizontal="center" vertical="center" textRotation="180"/>
    </xf>
    <xf numFmtId="0" fontId="50" fillId="0" borderId="0" xfId="6" applyFont="1" applyBorder="1" applyAlignment="1">
      <alignment horizontal="center" vertical="center" textRotation="180"/>
    </xf>
    <xf numFmtId="0" fontId="69" fillId="0" borderId="0" xfId="6" applyFont="1" applyAlignment="1">
      <alignment horizontal="center" vertical="center" textRotation="255"/>
    </xf>
    <xf numFmtId="0" fontId="69" fillId="0" borderId="0" xfId="6" applyFont="1" applyBorder="1" applyAlignment="1">
      <alignment horizontal="center" vertical="center" textRotation="255"/>
    </xf>
    <xf numFmtId="0" fontId="68" fillId="0" borderId="0" xfId="6" applyFont="1" applyAlignment="1">
      <alignment horizontal="center" vertical="center" textRotation="255"/>
    </xf>
    <xf numFmtId="0" fontId="65" fillId="5" borderId="152" xfId="6" applyFont="1" applyFill="1" applyBorder="1" applyAlignment="1">
      <alignment horizontal="left" vertical="center"/>
    </xf>
    <xf numFmtId="0" fontId="63" fillId="0" borderId="152" xfId="6" applyFont="1" applyFill="1" applyBorder="1" applyAlignment="1">
      <alignment horizontal="center" vertical="center" wrapText="1"/>
    </xf>
    <xf numFmtId="0" fontId="63" fillId="0" borderId="152" xfId="6" applyFont="1" applyFill="1" applyBorder="1" applyAlignment="1">
      <alignment horizontal="center" vertical="center"/>
    </xf>
    <xf numFmtId="0" fontId="51" fillId="0" borderId="74" xfId="6" applyFont="1" applyFill="1" applyBorder="1" applyAlignment="1">
      <alignment horizontal="center" vertical="center" wrapText="1"/>
    </xf>
    <xf numFmtId="0" fontId="51" fillId="0" borderId="74" xfId="6" applyFont="1" applyFill="1" applyBorder="1" applyAlignment="1">
      <alignment horizontal="center" vertical="center"/>
    </xf>
    <xf numFmtId="0" fontId="50" fillId="0" borderId="0" xfId="6" applyFont="1" applyBorder="1" applyAlignment="1">
      <alignment horizontal="center" vertical="center" textRotation="255"/>
    </xf>
    <xf numFmtId="0" fontId="61" fillId="0" borderId="161" xfId="6" applyFont="1" applyFill="1" applyBorder="1" applyAlignment="1">
      <alignment horizontal="center" vertical="center" textRotation="255"/>
    </xf>
    <xf numFmtId="0" fontId="69" fillId="0" borderId="0" xfId="6" applyFont="1" applyFill="1" applyBorder="1" applyAlignment="1">
      <alignment horizontal="left" vertical="center" wrapText="1"/>
    </xf>
    <xf numFmtId="0" fontId="69" fillId="0" borderId="0" xfId="6" applyFont="1" applyFill="1" applyBorder="1" applyAlignment="1">
      <alignment horizontal="left" vertical="center"/>
    </xf>
    <xf numFmtId="0" fontId="50" fillId="0" borderId="0" xfId="6" applyFont="1" applyFill="1" applyBorder="1" applyAlignment="1">
      <alignment horizontal="left" vertical="center" wrapText="1"/>
    </xf>
    <xf numFmtId="0" fontId="50" fillId="0" borderId="0" xfId="6" applyFont="1" applyFill="1" applyBorder="1" applyAlignment="1">
      <alignment horizontal="left" vertical="center"/>
    </xf>
    <xf numFmtId="0" fontId="53" fillId="0" borderId="0" xfId="6" applyFont="1" applyFill="1" applyBorder="1" applyAlignment="1">
      <alignment horizontal="center" vertical="center"/>
    </xf>
    <xf numFmtId="0" fontId="54" fillId="0" borderId="0" xfId="6" applyFont="1" applyFill="1" applyBorder="1" applyAlignment="1">
      <alignment horizontal="center" vertical="center"/>
    </xf>
    <xf numFmtId="0" fontId="65" fillId="0" borderId="0" xfId="6" applyFont="1" applyFill="1" applyBorder="1" applyAlignment="1">
      <alignment horizontal="center" vertical="center"/>
    </xf>
    <xf numFmtId="0" fontId="65" fillId="0" borderId="155" xfId="6" applyFont="1" applyFill="1" applyBorder="1" applyAlignment="1">
      <alignment horizontal="center" vertical="center"/>
    </xf>
    <xf numFmtId="0" fontId="9" fillId="0" borderId="0" xfId="6" applyFont="1" applyFill="1" applyBorder="1">
      <alignment vertical="center"/>
    </xf>
    <xf numFmtId="0" fontId="9" fillId="0" borderId="154" xfId="6" applyFont="1" applyFill="1" applyBorder="1">
      <alignment vertical="center"/>
    </xf>
    <xf numFmtId="0" fontId="9" fillId="0" borderId="155" xfId="6" applyFont="1" applyFill="1" applyBorder="1">
      <alignment vertical="center"/>
    </xf>
    <xf numFmtId="0" fontId="9" fillId="0" borderId="156" xfId="6" applyFont="1" applyFill="1" applyBorder="1">
      <alignment vertical="center"/>
    </xf>
    <xf numFmtId="0" fontId="40" fillId="0" borderId="0" xfId="6" applyFont="1" applyFill="1" applyBorder="1" applyAlignment="1">
      <alignment horizontal="center" vertical="center"/>
    </xf>
    <xf numFmtId="0" fontId="40" fillId="0" borderId="90" xfId="6" applyFont="1" applyFill="1" applyBorder="1" applyAlignment="1">
      <alignment horizontal="center" vertical="center"/>
    </xf>
    <xf numFmtId="0" fontId="9" fillId="5" borderId="157" xfId="6" applyFont="1" applyFill="1" applyBorder="1" applyAlignment="1">
      <alignment horizontal="left" vertical="center"/>
    </xf>
    <xf numFmtId="0" fontId="9" fillId="5" borderId="158" xfId="6" applyFont="1" applyFill="1" applyBorder="1" applyAlignment="1">
      <alignment horizontal="left" vertical="center"/>
    </xf>
    <xf numFmtId="0" fontId="9" fillId="5" borderId="153" xfId="6" applyFont="1" applyFill="1" applyBorder="1" applyAlignment="1">
      <alignment horizontal="left" vertical="center"/>
    </xf>
    <xf numFmtId="0" fontId="9" fillId="5" borderId="0" xfId="6" applyFont="1" applyFill="1" applyBorder="1" applyAlignment="1">
      <alignment horizontal="left" vertical="center"/>
    </xf>
    <xf numFmtId="0" fontId="9" fillId="5" borderId="160" xfId="6" applyFont="1" applyFill="1" applyBorder="1" applyAlignment="1">
      <alignment horizontal="left" vertical="center"/>
    </xf>
    <xf numFmtId="0" fontId="9" fillId="5" borderId="155" xfId="6" applyFont="1" applyFill="1" applyBorder="1" applyAlignment="1">
      <alignment horizontal="left" vertical="center"/>
    </xf>
    <xf numFmtId="0" fontId="42" fillId="0" borderId="84" xfId="6" applyFont="1" applyFill="1" applyBorder="1" applyAlignment="1">
      <alignment horizontal="left" vertical="center"/>
    </xf>
    <xf numFmtId="0" fontId="42" fillId="0" borderId="85" xfId="6" applyFont="1" applyFill="1" applyBorder="1" applyAlignment="1">
      <alignment horizontal="left" vertical="center"/>
    </xf>
    <xf numFmtId="0" fontId="42" fillId="0" borderId="80" xfId="6" applyFont="1" applyFill="1" applyBorder="1" applyAlignment="1">
      <alignment horizontal="left" vertical="center"/>
    </xf>
    <xf numFmtId="0" fontId="42" fillId="0" borderId="0" xfId="6" applyFont="1" applyFill="1" applyBorder="1" applyAlignment="1">
      <alignment horizontal="left" vertical="center"/>
    </xf>
    <xf numFmtId="0" fontId="42" fillId="0" borderId="82" xfId="6" applyFont="1" applyFill="1" applyBorder="1" applyAlignment="1">
      <alignment horizontal="left" vertical="center"/>
    </xf>
    <xf numFmtId="0" fontId="42" fillId="0" borderId="90" xfId="6" applyFont="1" applyFill="1" applyBorder="1" applyAlignment="1">
      <alignment horizontal="left" vertical="center"/>
    </xf>
    <xf numFmtId="0" fontId="40" fillId="0" borderId="88" xfId="6" applyFont="1" applyFill="1" applyBorder="1">
      <alignment vertical="center"/>
    </xf>
    <xf numFmtId="0" fontId="40" fillId="0" borderId="74" xfId="6" applyFont="1" applyFill="1" applyBorder="1" applyAlignment="1">
      <alignment horizontal="left" vertical="center"/>
    </xf>
    <xf numFmtId="0" fontId="42" fillId="0" borderId="74" xfId="6" applyFont="1" applyFill="1" applyBorder="1" applyAlignment="1">
      <alignment horizontal="left" vertical="center"/>
    </xf>
    <xf numFmtId="0" fontId="9" fillId="0" borderId="112" xfId="6" applyFont="1" applyFill="1" applyBorder="1" applyAlignment="1">
      <alignment horizontal="left" vertical="center"/>
    </xf>
    <xf numFmtId="0" fontId="9" fillId="0" borderId="32" xfId="6" applyFont="1" applyFill="1" applyBorder="1" applyAlignment="1">
      <alignment horizontal="left" vertical="center"/>
    </xf>
    <xf numFmtId="0" fontId="9" fillId="0" borderId="22" xfId="6" applyFont="1" applyFill="1" applyBorder="1" applyAlignment="1">
      <alignment horizontal="left" vertical="center"/>
    </xf>
    <xf numFmtId="0" fontId="9" fillId="0" borderId="25" xfId="6" applyFont="1" applyFill="1" applyBorder="1" applyAlignment="1">
      <alignment horizontal="center" vertical="center" textRotation="255"/>
    </xf>
    <xf numFmtId="0" fontId="15" fillId="0" borderId="26" xfId="6" applyFont="1" applyFill="1" applyBorder="1" applyAlignment="1">
      <alignment horizontal="left" vertical="top"/>
    </xf>
    <xf numFmtId="0" fontId="15" fillId="0" borderId="111" xfId="6" applyFont="1" applyFill="1" applyBorder="1" applyAlignment="1">
      <alignment horizontal="left" vertical="top"/>
    </xf>
    <xf numFmtId="0" fontId="9" fillId="0" borderId="29" xfId="6" applyFont="1" applyFill="1" applyBorder="1" applyAlignment="1">
      <alignment horizontal="center" vertical="center"/>
    </xf>
    <xf numFmtId="0" fontId="9" fillId="0" borderId="20" xfId="6" applyFont="1" applyFill="1" applyBorder="1" applyAlignment="1">
      <alignment horizontal="center" vertical="center"/>
    </xf>
    <xf numFmtId="0" fontId="9" fillId="0" borderId="23" xfId="6" applyFont="1" applyFill="1" applyBorder="1" applyAlignment="1">
      <alignment horizontal="center" vertical="center"/>
    </xf>
    <xf numFmtId="0" fontId="9" fillId="0" borderId="42" xfId="6" applyFont="1" applyFill="1" applyBorder="1" applyAlignment="1">
      <alignment horizontal="center" vertical="center"/>
    </xf>
    <xf numFmtId="0" fontId="9" fillId="0" borderId="113" xfId="6" applyFont="1" applyFill="1" applyBorder="1">
      <alignment vertical="center"/>
    </xf>
    <xf numFmtId="0" fontId="71" fillId="0" borderId="110" xfId="6" applyFont="1" applyFill="1" applyBorder="1">
      <alignment vertical="center"/>
    </xf>
    <xf numFmtId="0" fontId="9" fillId="0" borderId="111" xfId="6" applyFont="1" applyFill="1" applyBorder="1" applyAlignment="1">
      <alignment horizontal="center" vertical="center"/>
    </xf>
    <xf numFmtId="0" fontId="9" fillId="0" borderId="27" xfId="6" applyFont="1" applyFill="1" applyBorder="1" applyAlignment="1">
      <alignment horizontal="center" vertical="center"/>
    </xf>
    <xf numFmtId="0" fontId="15" fillId="0" borderId="25" xfId="6" applyFont="1" applyFill="1" applyBorder="1" applyAlignment="1">
      <alignment horizontal="left" vertical="top"/>
    </xf>
    <xf numFmtId="0" fontId="72" fillId="0" borderId="110" xfId="6" applyFont="1" applyFill="1" applyBorder="1">
      <alignment vertical="center"/>
    </xf>
    <xf numFmtId="0" fontId="9" fillId="0" borderId="25" xfId="6" applyFont="1" applyFill="1" applyBorder="1" applyAlignment="1">
      <alignment horizontal="center" vertical="center" wrapText="1"/>
    </xf>
    <xf numFmtId="0" fontId="9" fillId="0" borderId="25" xfId="6" applyFont="1" applyFill="1" applyBorder="1" applyAlignment="1">
      <alignment horizontal="center" vertical="center"/>
    </xf>
    <xf numFmtId="0" fontId="15" fillId="0" borderId="25" xfId="6" applyFont="1" applyFill="1" applyBorder="1" applyAlignment="1">
      <alignment horizontal="center" vertical="center"/>
    </xf>
    <xf numFmtId="0" fontId="6" fillId="0" borderId="29" xfId="6" applyFill="1" applyBorder="1">
      <alignment vertical="center"/>
    </xf>
    <xf numFmtId="0" fontId="6" fillId="0" borderId="19" xfId="6" applyFill="1" applyBorder="1">
      <alignment vertical="center"/>
    </xf>
    <xf numFmtId="0" fontId="15" fillId="0" borderId="111" xfId="6" applyFont="1" applyFill="1" applyBorder="1" applyAlignment="1">
      <alignment horizontal="left" vertical="center"/>
    </xf>
    <xf numFmtId="0" fontId="15" fillId="0" borderId="27" xfId="6" applyFont="1" applyFill="1" applyBorder="1" applyAlignment="1">
      <alignment horizontal="left" vertical="center"/>
    </xf>
    <xf numFmtId="0" fontId="9" fillId="0" borderId="25" xfId="6" applyFont="1" applyFill="1" applyBorder="1" applyAlignment="1">
      <alignment horizontal="left" vertical="center"/>
    </xf>
    <xf numFmtId="0" fontId="9" fillId="0" borderId="114" xfId="6" applyFont="1" applyFill="1" applyBorder="1" applyAlignment="1">
      <alignment horizontal="left" vertical="center"/>
    </xf>
    <xf numFmtId="0" fontId="9" fillId="0" borderId="111" xfId="6" applyFont="1" applyFill="1" applyBorder="1" applyAlignment="1">
      <alignment horizontal="left" vertical="center"/>
    </xf>
    <xf numFmtId="0" fontId="9" fillId="0" borderId="27" xfId="6" applyFont="1" applyFill="1" applyBorder="1" applyAlignment="1">
      <alignment horizontal="left" vertical="center"/>
    </xf>
    <xf numFmtId="0" fontId="15" fillId="0" borderId="29" xfId="6" applyFont="1" applyFill="1" applyBorder="1" applyAlignment="1">
      <alignment horizontal="center" vertical="center" wrapText="1"/>
    </xf>
    <xf numFmtId="0" fontId="15" fillId="0" borderId="19" xfId="6" applyFont="1" applyFill="1" applyBorder="1" applyAlignment="1">
      <alignment horizontal="center" vertical="center"/>
    </xf>
    <xf numFmtId="0" fontId="15" fillId="0" borderId="32" xfId="6" applyFont="1" applyFill="1" applyBorder="1" applyAlignment="1">
      <alignment horizontal="center" vertical="center"/>
    </xf>
    <xf numFmtId="0" fontId="15" fillId="0" borderId="0" xfId="6" applyFont="1" applyFill="1" applyBorder="1" applyAlignment="1">
      <alignment horizontal="center" vertical="center"/>
    </xf>
    <xf numFmtId="0" fontId="15" fillId="0" borderId="23" xfId="6" applyFont="1" applyFill="1" applyBorder="1" applyAlignment="1">
      <alignment horizontal="center" vertical="center"/>
    </xf>
    <xf numFmtId="0" fontId="15" fillId="0" borderId="28" xfId="6" applyFont="1" applyFill="1" applyBorder="1" applyAlignment="1">
      <alignment horizontal="center" vertical="center"/>
    </xf>
    <xf numFmtId="3" fontId="15" fillId="0" borderId="25" xfId="6" applyNumberFormat="1" applyFont="1" applyFill="1" applyBorder="1" applyAlignment="1">
      <alignment horizontal="center" vertical="center"/>
    </xf>
    <xf numFmtId="3" fontId="11" fillId="0" borderId="25" xfId="6" applyNumberFormat="1" applyFont="1" applyFill="1" applyBorder="1" applyAlignment="1">
      <alignment horizontal="center" vertical="center" wrapText="1"/>
    </xf>
    <xf numFmtId="3" fontId="11" fillId="0" borderId="25" xfId="6" applyNumberFormat="1" applyFont="1" applyFill="1" applyBorder="1" applyAlignment="1">
      <alignment horizontal="center" vertical="center"/>
    </xf>
    <xf numFmtId="3" fontId="19" fillId="0" borderId="25" xfId="6" applyNumberFormat="1" applyFont="1" applyFill="1" applyBorder="1" applyAlignment="1">
      <alignment horizontal="center" vertical="center" wrapText="1"/>
    </xf>
    <xf numFmtId="3" fontId="19" fillId="0" borderId="25" xfId="6" applyNumberFormat="1" applyFont="1" applyFill="1" applyBorder="1" applyAlignment="1">
      <alignment horizontal="center" vertical="center"/>
    </xf>
    <xf numFmtId="3" fontId="10" fillId="0" borderId="32" xfId="6" applyNumberFormat="1" applyFont="1" applyFill="1" applyBorder="1" applyAlignment="1">
      <alignment horizontal="center" vertical="center"/>
    </xf>
    <xf numFmtId="3" fontId="10" fillId="0" borderId="0" xfId="6" applyNumberFormat="1" applyFont="1" applyFill="1" applyBorder="1" applyAlignment="1">
      <alignment horizontal="center" vertical="center"/>
    </xf>
    <xf numFmtId="3" fontId="10" fillId="0" borderId="23" xfId="6" applyNumberFormat="1" applyFont="1" applyFill="1" applyBorder="1" applyAlignment="1">
      <alignment horizontal="center" vertical="center"/>
    </xf>
    <xf numFmtId="3" fontId="10" fillId="0" borderId="28" xfId="6" applyNumberFormat="1" applyFont="1" applyFill="1" applyBorder="1" applyAlignment="1">
      <alignment horizontal="center" vertical="center"/>
    </xf>
    <xf numFmtId="3" fontId="10" fillId="0" borderId="32" xfId="6" applyNumberFormat="1" applyFont="1" applyFill="1" applyBorder="1" applyAlignment="1">
      <alignment horizontal="right" vertical="center"/>
    </xf>
    <xf numFmtId="3" fontId="10" fillId="0" borderId="0" xfId="6" applyNumberFormat="1" applyFont="1" applyFill="1" applyBorder="1" applyAlignment="1">
      <alignment horizontal="right" vertical="center"/>
    </xf>
    <xf numFmtId="3" fontId="10" fillId="0" borderId="23" xfId="6" applyNumberFormat="1" applyFont="1" applyFill="1" applyBorder="1" applyAlignment="1">
      <alignment horizontal="right" vertical="center"/>
    </xf>
    <xf numFmtId="3" fontId="10" fillId="0" borderId="28" xfId="6" applyNumberFormat="1" applyFont="1" applyFill="1" applyBorder="1" applyAlignment="1">
      <alignment horizontal="right" vertical="center"/>
    </xf>
    <xf numFmtId="3" fontId="10" fillId="0" borderId="22" xfId="6" applyNumberFormat="1" applyFont="1" applyFill="1" applyBorder="1" applyAlignment="1">
      <alignment horizontal="right" vertical="center"/>
    </xf>
    <xf numFmtId="3" fontId="10" fillId="0" borderId="42" xfId="6" applyNumberFormat="1" applyFont="1" applyFill="1" applyBorder="1" applyAlignment="1">
      <alignment horizontal="right" vertical="center"/>
    </xf>
    <xf numFmtId="0" fontId="15" fillId="0" borderId="29" xfId="6" applyFont="1" applyFill="1" applyBorder="1" applyAlignment="1">
      <alignment horizontal="center" vertical="center"/>
    </xf>
    <xf numFmtId="0" fontId="15" fillId="0" borderId="20" xfId="6" applyFont="1" applyFill="1" applyBorder="1" applyAlignment="1">
      <alignment horizontal="center" vertical="center"/>
    </xf>
    <xf numFmtId="0" fontId="15" fillId="0" borderId="42" xfId="6" applyFont="1" applyFill="1" applyBorder="1" applyAlignment="1">
      <alignment horizontal="center" vertical="center"/>
    </xf>
    <xf numFmtId="0" fontId="9" fillId="0" borderId="32" xfId="6" applyFont="1" applyFill="1" applyBorder="1" applyAlignment="1">
      <alignment horizontal="center" vertical="center"/>
    </xf>
    <xf numFmtId="0" fontId="9" fillId="0" borderId="28" xfId="6" applyFont="1" applyFill="1" applyBorder="1" applyAlignment="1">
      <alignment horizontal="center" vertical="center"/>
    </xf>
    <xf numFmtId="0" fontId="9" fillId="0" borderId="22" xfId="6" applyFont="1" applyFill="1" applyBorder="1" applyAlignment="1">
      <alignment horizontal="center" vertical="center"/>
    </xf>
    <xf numFmtId="3" fontId="9" fillId="0" borderId="32" xfId="6" applyNumberFormat="1" applyFont="1" applyFill="1" applyBorder="1" applyAlignment="1">
      <alignment horizontal="right" vertical="center"/>
    </xf>
    <xf numFmtId="3" fontId="9" fillId="0" borderId="0" xfId="6" applyNumberFormat="1" applyFont="1" applyFill="1" applyBorder="1" applyAlignment="1">
      <alignment horizontal="right" vertical="center"/>
    </xf>
    <xf numFmtId="3" fontId="9" fillId="0" borderId="23" xfId="6" applyNumberFormat="1" applyFont="1" applyFill="1" applyBorder="1" applyAlignment="1">
      <alignment horizontal="right" vertical="center"/>
    </xf>
    <xf numFmtId="3" fontId="9" fillId="0" borderId="28" xfId="6" applyNumberFormat="1" applyFont="1" applyFill="1" applyBorder="1" applyAlignment="1">
      <alignment horizontal="right" vertical="center"/>
    </xf>
    <xf numFmtId="3" fontId="10" fillId="0" borderId="112" xfId="6" applyNumberFormat="1" applyFont="1" applyFill="1" applyBorder="1" applyAlignment="1">
      <alignment horizontal="right" vertical="center"/>
    </xf>
    <xf numFmtId="3" fontId="10" fillId="0" borderId="114" xfId="6" applyNumberFormat="1" applyFont="1" applyFill="1" applyBorder="1" applyAlignment="1">
      <alignment horizontal="right" vertical="center"/>
    </xf>
    <xf numFmtId="0" fontId="9" fillId="0" borderId="112" xfId="6" applyFont="1" applyFill="1" applyBorder="1" applyAlignment="1">
      <alignment horizontal="center" vertical="center"/>
    </xf>
    <xf numFmtId="0" fontId="9" fillId="0" borderId="114" xfId="6" applyFont="1" applyFill="1" applyBorder="1" applyAlignment="1">
      <alignment horizontal="center" vertical="center"/>
    </xf>
    <xf numFmtId="0" fontId="15" fillId="0" borderId="25" xfId="6" applyFont="1" applyFill="1" applyBorder="1" applyAlignment="1">
      <alignment horizontal="center" vertical="center" wrapText="1"/>
    </xf>
    <xf numFmtId="0" fontId="9" fillId="0" borderId="23" xfId="6" applyFont="1" applyFill="1" applyBorder="1" applyAlignment="1">
      <alignment horizontal="left" vertical="center"/>
    </xf>
    <xf numFmtId="0" fontId="9" fillId="0" borderId="28" xfId="6" applyFont="1" applyFill="1" applyBorder="1" applyAlignment="1">
      <alignment horizontal="left" vertical="center"/>
    </xf>
    <xf numFmtId="0" fontId="9" fillId="0" borderId="42" xfId="6" applyFont="1" applyFill="1" applyBorder="1" applyAlignment="1">
      <alignment horizontal="left" vertical="center"/>
    </xf>
    <xf numFmtId="0" fontId="11" fillId="0" borderId="26" xfId="6" applyFont="1" applyFill="1" applyBorder="1" applyAlignment="1">
      <alignment horizontal="center" vertical="center" textRotation="255"/>
    </xf>
    <xf numFmtId="0" fontId="11" fillId="0" borderId="111" xfId="6" applyFont="1" applyFill="1" applyBorder="1" applyAlignment="1">
      <alignment horizontal="center" vertical="center" textRotation="255"/>
    </xf>
    <xf numFmtId="0" fontId="11" fillId="0" borderId="27" xfId="6" applyFont="1" applyFill="1" applyBorder="1" applyAlignment="1">
      <alignment horizontal="center" vertical="center" textRotation="255"/>
    </xf>
    <xf numFmtId="0" fontId="9" fillId="0" borderId="19" xfId="6" applyFont="1" applyFill="1" applyBorder="1" applyAlignment="1">
      <alignment horizontal="left" vertical="center"/>
    </xf>
    <xf numFmtId="0" fontId="9" fillId="0" borderId="20" xfId="6" applyFont="1" applyFill="1" applyBorder="1" applyAlignment="1">
      <alignment horizontal="left" vertical="center"/>
    </xf>
    <xf numFmtId="3" fontId="9" fillId="0" borderId="22" xfId="6" applyNumberFormat="1" applyFont="1" applyFill="1" applyBorder="1" applyAlignment="1">
      <alignment horizontal="right" vertical="center"/>
    </xf>
    <xf numFmtId="3" fontId="9" fillId="0" borderId="42" xfId="6" applyNumberFormat="1" applyFont="1" applyFill="1" applyBorder="1" applyAlignment="1">
      <alignment horizontal="right" vertical="center"/>
    </xf>
    <xf numFmtId="0" fontId="15" fillId="0" borderId="19" xfId="6" applyFont="1" applyFill="1" applyBorder="1" applyAlignment="1">
      <alignment horizontal="center" vertical="center" wrapText="1"/>
    </xf>
    <xf numFmtId="0" fontId="15" fillId="0" borderId="20" xfId="6" applyFont="1" applyFill="1" applyBorder="1" applyAlignment="1">
      <alignment horizontal="center" vertical="center" wrapText="1"/>
    </xf>
    <xf numFmtId="0" fontId="15" fillId="0" borderId="32" xfId="6" applyFont="1" applyFill="1" applyBorder="1" applyAlignment="1">
      <alignment horizontal="center" vertical="center" wrapText="1"/>
    </xf>
    <xf numFmtId="0" fontId="15" fillId="0" borderId="0" xfId="6" applyFont="1" applyFill="1" applyBorder="1" applyAlignment="1">
      <alignment horizontal="center" vertical="center" wrapText="1"/>
    </xf>
    <xf numFmtId="0" fontId="15" fillId="0" borderId="22" xfId="6" applyFont="1" applyFill="1" applyBorder="1" applyAlignment="1">
      <alignment horizontal="center" vertical="center" wrapText="1"/>
    </xf>
    <xf numFmtId="0" fontId="15" fillId="0" borderId="23" xfId="6" applyFont="1" applyFill="1" applyBorder="1" applyAlignment="1">
      <alignment horizontal="center" vertical="center" wrapText="1"/>
    </xf>
    <xf numFmtId="0" fontId="15" fillId="0" borderId="28" xfId="6" applyFont="1" applyFill="1" applyBorder="1" applyAlignment="1">
      <alignment horizontal="center" vertical="center" wrapText="1"/>
    </xf>
    <xf numFmtId="0" fontId="15" fillId="0" borderId="42" xfId="6" applyFont="1" applyFill="1" applyBorder="1" applyAlignment="1">
      <alignment horizontal="center" vertical="center" wrapText="1"/>
    </xf>
    <xf numFmtId="3" fontId="9" fillId="0" borderId="32" xfId="6" applyNumberFormat="1" applyFont="1" applyFill="1" applyBorder="1" applyAlignment="1">
      <alignment horizontal="center" vertical="center"/>
    </xf>
    <xf numFmtId="3" fontId="9" fillId="0" borderId="0" xfId="6" applyNumberFormat="1" applyFont="1" applyFill="1" applyBorder="1" applyAlignment="1">
      <alignment horizontal="center" vertical="center"/>
    </xf>
    <xf numFmtId="3" fontId="9" fillId="0" borderId="23" xfId="6" applyNumberFormat="1" applyFont="1" applyFill="1" applyBorder="1" applyAlignment="1">
      <alignment horizontal="center" vertical="center"/>
    </xf>
    <xf numFmtId="3" fontId="9" fillId="0" borderId="28" xfId="6" applyNumberFormat="1" applyFont="1" applyFill="1" applyBorder="1" applyAlignment="1">
      <alignment horizontal="center" vertical="center"/>
    </xf>
    <xf numFmtId="0" fontId="15" fillId="0" borderId="29" xfId="6" applyFont="1" applyFill="1" applyBorder="1" applyAlignment="1">
      <alignment horizontal="left" vertical="center"/>
    </xf>
    <xf numFmtId="0" fontId="15" fillId="0" borderId="19" xfId="6" applyFont="1" applyFill="1" applyBorder="1" applyAlignment="1">
      <alignment horizontal="left" vertical="center"/>
    </xf>
    <xf numFmtId="0" fontId="15" fillId="0" borderId="20" xfId="6" applyFont="1" applyFill="1" applyBorder="1" applyAlignment="1">
      <alignment horizontal="left" vertical="center"/>
    </xf>
    <xf numFmtId="0" fontId="6" fillId="0" borderId="113" xfId="6" applyFont="1" applyFill="1" applyBorder="1">
      <alignment vertical="center"/>
    </xf>
    <xf numFmtId="3" fontId="9" fillId="0" borderId="22" xfId="6" applyNumberFormat="1" applyFont="1" applyFill="1" applyBorder="1" applyAlignment="1">
      <alignment horizontal="center" vertical="center"/>
    </xf>
    <xf numFmtId="3" fontId="9" fillId="0" borderId="42" xfId="6" applyNumberFormat="1" applyFont="1" applyFill="1" applyBorder="1" applyAlignment="1">
      <alignment horizontal="center" vertical="center"/>
    </xf>
    <xf numFmtId="0" fontId="15" fillId="0" borderId="25" xfId="6" applyFont="1" applyFill="1" applyBorder="1" applyAlignment="1">
      <alignment horizontal="center" vertical="center" textRotation="255"/>
    </xf>
    <xf numFmtId="0" fontId="15" fillId="0" borderId="115" xfId="6" applyFont="1" applyFill="1" applyBorder="1" applyAlignment="1">
      <alignment horizontal="center" vertical="center"/>
    </xf>
    <xf numFmtId="0" fontId="15" fillId="0" borderId="116" xfId="6" applyFont="1" applyFill="1" applyBorder="1" applyAlignment="1">
      <alignment horizontal="center" vertical="center"/>
    </xf>
    <xf numFmtId="0" fontId="15" fillId="0" borderId="117" xfId="6" applyFont="1" applyFill="1" applyBorder="1" applyAlignment="1">
      <alignment horizontal="center" vertical="center"/>
    </xf>
    <xf numFmtId="0" fontId="15" fillId="0" borderId="118" xfId="6" applyFont="1" applyFill="1" applyBorder="1" applyAlignment="1">
      <alignment horizontal="center" vertical="center"/>
    </xf>
    <xf numFmtId="0" fontId="15" fillId="0" borderId="119" xfId="6" applyFont="1" applyFill="1" applyBorder="1" applyAlignment="1">
      <alignment horizontal="center" vertical="center"/>
    </xf>
    <xf numFmtId="0" fontId="15" fillId="0" borderId="120" xfId="6" applyFont="1" applyFill="1" applyBorder="1" applyAlignment="1">
      <alignment horizontal="center" vertical="center"/>
    </xf>
    <xf numFmtId="0" fontId="15" fillId="0" borderId="121" xfId="6" applyFont="1" applyFill="1" applyBorder="1" applyAlignment="1">
      <alignment horizontal="center" vertical="center"/>
    </xf>
    <xf numFmtId="0" fontId="15" fillId="0" borderId="122" xfId="6" applyFont="1" applyFill="1" applyBorder="1" applyAlignment="1">
      <alignment horizontal="center" vertical="center"/>
    </xf>
    <xf numFmtId="0" fontId="15" fillId="0" borderId="24" xfId="6" applyFont="1" applyFill="1" applyBorder="1" applyAlignment="1">
      <alignment horizontal="center" vertical="center"/>
    </xf>
    <xf numFmtId="0" fontId="11" fillId="0" borderId="25" xfId="6" applyFont="1" applyFill="1" applyBorder="1" applyAlignment="1">
      <alignment horizontal="center" vertical="center"/>
    </xf>
    <xf numFmtId="0" fontId="15" fillId="0" borderId="22" xfId="6" applyFont="1" applyFill="1" applyBorder="1" applyAlignment="1">
      <alignment horizontal="center" vertical="center"/>
    </xf>
    <xf numFmtId="0" fontId="6" fillId="0" borderId="113" xfId="6" applyFill="1" applyBorder="1">
      <alignment vertical="center"/>
    </xf>
    <xf numFmtId="0" fontId="9" fillId="0" borderId="0" xfId="6" applyFont="1" applyAlignment="1">
      <alignment horizontal="center" vertical="center" textRotation="90"/>
    </xf>
    <xf numFmtId="0" fontId="9" fillId="0" borderId="0" xfId="6" applyFont="1" applyAlignment="1">
      <alignment horizontal="center" vertical="center" textRotation="255"/>
    </xf>
    <xf numFmtId="0" fontId="9" fillId="0" borderId="0" xfId="6" applyFont="1" applyBorder="1" applyAlignment="1">
      <alignment horizontal="center" vertical="center" textRotation="255"/>
    </xf>
    <xf numFmtId="0" fontId="15" fillId="0" borderId="29" xfId="6" applyFont="1" applyFill="1" applyBorder="1" applyAlignment="1">
      <alignment horizontal="center" vertical="center" textRotation="255"/>
    </xf>
    <xf numFmtId="0" fontId="15" fillId="0" borderId="19" xfId="6" applyFont="1" applyFill="1" applyBorder="1" applyAlignment="1">
      <alignment horizontal="center" vertical="center" textRotation="255"/>
    </xf>
    <xf numFmtId="0" fontId="15" fillId="0" borderId="20" xfId="6" applyFont="1" applyFill="1" applyBorder="1" applyAlignment="1">
      <alignment horizontal="center" vertical="center" textRotation="255"/>
    </xf>
    <xf numFmtId="0" fontId="15" fillId="0" borderId="32" xfId="6" applyFont="1" applyFill="1" applyBorder="1" applyAlignment="1">
      <alignment horizontal="center" vertical="center" textRotation="255"/>
    </xf>
    <xf numFmtId="0" fontId="15" fillId="0" borderId="0" xfId="6" applyFont="1" applyFill="1" applyBorder="1" applyAlignment="1">
      <alignment horizontal="center" vertical="center" textRotation="255"/>
    </xf>
    <xf numFmtId="0" fontId="15" fillId="0" borderId="22" xfId="6" applyFont="1" applyFill="1" applyBorder="1" applyAlignment="1">
      <alignment horizontal="center" vertical="center" textRotation="255"/>
    </xf>
    <xf numFmtId="0" fontId="15" fillId="0" borderId="23" xfId="6" applyFont="1" applyFill="1" applyBorder="1" applyAlignment="1">
      <alignment horizontal="center" vertical="center" textRotation="255"/>
    </xf>
    <xf numFmtId="0" fontId="15" fillId="0" borderId="28" xfId="6" applyFont="1" applyFill="1" applyBorder="1" applyAlignment="1">
      <alignment horizontal="center" vertical="center" textRotation="255"/>
    </xf>
    <xf numFmtId="0" fontId="15" fillId="0" borderId="42" xfId="6" applyFont="1" applyFill="1" applyBorder="1" applyAlignment="1">
      <alignment horizontal="center" vertical="center" textRotation="255"/>
    </xf>
    <xf numFmtId="0" fontId="14" fillId="0" borderId="25" xfId="6" applyFont="1" applyFill="1" applyBorder="1" applyAlignment="1">
      <alignment horizontal="center" vertical="center" wrapText="1"/>
    </xf>
    <xf numFmtId="0" fontId="14" fillId="0" borderId="25" xfId="6" applyFont="1" applyFill="1" applyBorder="1" applyAlignment="1">
      <alignment horizontal="center" vertical="center"/>
    </xf>
    <xf numFmtId="0" fontId="20" fillId="0" borderId="25" xfId="6" applyFont="1" applyFill="1" applyBorder="1" applyAlignment="1">
      <alignment horizontal="center" vertical="center"/>
    </xf>
    <xf numFmtId="0" fontId="9" fillId="0" borderId="143" xfId="6" applyFont="1" applyFill="1" applyBorder="1" applyAlignment="1">
      <alignment horizontal="center" vertical="center"/>
    </xf>
    <xf numFmtId="0" fontId="9" fillId="0" borderId="144" xfId="6" applyFont="1" applyFill="1" applyBorder="1" applyAlignment="1">
      <alignment horizontal="center" vertical="center"/>
    </xf>
    <xf numFmtId="0" fontId="9" fillId="0" borderId="145" xfId="6" applyFont="1" applyFill="1" applyBorder="1" applyAlignment="1">
      <alignment horizontal="center" vertical="center"/>
    </xf>
    <xf numFmtId="0" fontId="9" fillId="0" borderId="146" xfId="6" applyFont="1" applyFill="1" applyBorder="1" applyAlignment="1">
      <alignment horizontal="center" vertical="center"/>
    </xf>
    <xf numFmtId="0" fontId="9" fillId="0" borderId="147" xfId="6" applyFont="1" applyFill="1" applyBorder="1" applyAlignment="1">
      <alignment horizontal="center" vertical="center"/>
    </xf>
    <xf numFmtId="0" fontId="9" fillId="0" borderId="148" xfId="6" applyFont="1" applyFill="1" applyBorder="1" applyAlignment="1">
      <alignment horizontal="center" vertical="center"/>
    </xf>
    <xf numFmtId="0" fontId="9" fillId="0" borderId="149" xfId="6" applyFont="1" applyFill="1" applyBorder="1" applyAlignment="1">
      <alignment horizontal="center" vertical="center"/>
    </xf>
    <xf numFmtId="0" fontId="9" fillId="0" borderId="150" xfId="6" applyFont="1" applyFill="1" applyBorder="1" applyAlignment="1">
      <alignment horizontal="center" vertical="center"/>
    </xf>
    <xf numFmtId="0" fontId="9" fillId="0" borderId="151" xfId="6" applyFont="1" applyFill="1" applyBorder="1" applyAlignment="1">
      <alignment horizontal="center" vertical="center"/>
    </xf>
    <xf numFmtId="0" fontId="9" fillId="0" borderId="0" xfId="6" applyFont="1" applyAlignment="1">
      <alignment horizontal="center" vertical="center" textRotation="180"/>
    </xf>
    <xf numFmtId="0" fontId="56" fillId="0" borderId="25" xfId="6" applyFont="1" applyFill="1" applyBorder="1" applyAlignment="1">
      <alignment horizontal="left" vertical="center"/>
    </xf>
    <xf numFmtId="0" fontId="56" fillId="0" borderId="29" xfId="6" applyFont="1" applyFill="1" applyBorder="1" applyAlignment="1">
      <alignment horizontal="left" vertical="center"/>
    </xf>
    <xf numFmtId="0" fontId="56" fillId="0" borderId="19" xfId="6" applyFont="1" applyFill="1" applyBorder="1" applyAlignment="1">
      <alignment horizontal="left" vertical="center"/>
    </xf>
    <xf numFmtId="0" fontId="56" fillId="0" borderId="32" xfId="6" applyFont="1" applyFill="1" applyBorder="1" applyAlignment="1">
      <alignment horizontal="left" vertical="center"/>
    </xf>
    <xf numFmtId="0" fontId="56" fillId="0" borderId="0" xfId="6" applyFont="1" applyFill="1" applyBorder="1" applyAlignment="1">
      <alignment horizontal="left" vertical="center"/>
    </xf>
    <xf numFmtId="0" fontId="56" fillId="0" borderId="23" xfId="6" applyFont="1" applyFill="1" applyBorder="1" applyAlignment="1">
      <alignment horizontal="left" vertical="center"/>
    </xf>
    <xf numFmtId="0" fontId="56" fillId="0" borderId="28" xfId="6" applyFont="1" applyFill="1" applyBorder="1" applyAlignment="1">
      <alignment horizontal="left" vertical="center"/>
    </xf>
    <xf numFmtId="0" fontId="6" fillId="0" borderId="20" xfId="6" applyFill="1" applyBorder="1">
      <alignment vertical="center"/>
    </xf>
    <xf numFmtId="0" fontId="26" fillId="0" borderId="25" xfId="6" applyFont="1" applyFill="1" applyBorder="1" applyAlignment="1">
      <alignment horizontal="left" vertical="center"/>
    </xf>
    <xf numFmtId="0" fontId="6" fillId="0" borderId="25" xfId="6" applyFill="1" applyBorder="1" applyAlignment="1">
      <alignment horizontal="left" vertical="center"/>
    </xf>
    <xf numFmtId="0" fontId="35" fillId="0" borderId="82" xfId="6" applyFont="1" applyFill="1" applyBorder="1" applyAlignment="1">
      <alignment horizontal="center" vertical="center"/>
    </xf>
    <xf numFmtId="0" fontId="35" fillId="0" borderId="83" xfId="6" applyFont="1" applyFill="1" applyBorder="1" applyAlignment="1">
      <alignment horizontal="center" vertical="center"/>
    </xf>
    <xf numFmtId="0" fontId="9" fillId="0" borderId="19" xfId="6" applyFont="1" applyFill="1" applyBorder="1" applyAlignment="1">
      <alignment horizontal="center" vertical="center"/>
    </xf>
    <xf numFmtId="0" fontId="35" fillId="0" borderId="84" xfId="6" applyFont="1" applyFill="1" applyBorder="1" applyAlignment="1">
      <alignment horizontal="center" vertical="center" textRotation="255"/>
    </xf>
    <xf numFmtId="0" fontId="35" fillId="0" borderId="85" xfId="6" applyFont="1" applyFill="1" applyBorder="1" applyAlignment="1">
      <alignment horizontal="center" vertical="center" textRotation="255"/>
    </xf>
    <xf numFmtId="0" fontId="35" fillId="0" borderId="88" xfId="6" applyFont="1" applyFill="1" applyBorder="1" applyAlignment="1">
      <alignment horizontal="center" vertical="center" textRotation="255"/>
    </xf>
    <xf numFmtId="0" fontId="35" fillId="0" borderId="80" xfId="6" applyFont="1" applyFill="1" applyBorder="1" applyAlignment="1">
      <alignment horizontal="center" vertical="center" textRotation="255"/>
    </xf>
    <xf numFmtId="0" fontId="35" fillId="0" borderId="0" xfId="6" applyFont="1" applyFill="1" applyBorder="1" applyAlignment="1">
      <alignment horizontal="center" vertical="center" textRotation="255"/>
    </xf>
    <xf numFmtId="0" fontId="35" fillId="0" borderId="81" xfId="6" applyFont="1" applyFill="1" applyBorder="1" applyAlignment="1">
      <alignment horizontal="center" vertical="center" textRotation="255"/>
    </xf>
    <xf numFmtId="0" fontId="35" fillId="0" borderId="82" xfId="6" applyFont="1" applyFill="1" applyBorder="1" applyAlignment="1">
      <alignment horizontal="center" vertical="center" textRotation="255"/>
    </xf>
    <xf numFmtId="0" fontId="35" fillId="0" borderId="90" xfId="6" applyFont="1" applyFill="1" applyBorder="1" applyAlignment="1">
      <alignment horizontal="center" vertical="center" textRotation="255"/>
    </xf>
    <xf numFmtId="0" fontId="35" fillId="0" borderId="83" xfId="6" applyFont="1" applyFill="1" applyBorder="1" applyAlignment="1">
      <alignment horizontal="center" vertical="center" textRotation="255"/>
    </xf>
    <xf numFmtId="0" fontId="35" fillId="0" borderId="134" xfId="6" applyFont="1" applyFill="1" applyBorder="1" applyAlignment="1">
      <alignment horizontal="center" vertical="center" textRotation="255"/>
    </xf>
    <xf numFmtId="0" fontId="35" fillId="0" borderId="135" xfId="6" applyFont="1" applyFill="1" applyBorder="1" applyAlignment="1">
      <alignment horizontal="center" vertical="center" textRotation="255"/>
    </xf>
    <xf numFmtId="0" fontId="35" fillId="0" borderId="136" xfId="6" applyFont="1" applyFill="1" applyBorder="1" applyAlignment="1">
      <alignment horizontal="center" vertical="center" textRotation="255"/>
    </xf>
    <xf numFmtId="0" fontId="35" fillId="0" borderId="137" xfId="6" applyFont="1" applyFill="1" applyBorder="1" applyAlignment="1">
      <alignment horizontal="center" vertical="center" textRotation="255"/>
    </xf>
    <xf numFmtId="0" fontId="35" fillId="0" borderId="138" xfId="6" applyFont="1" applyFill="1" applyBorder="1" applyAlignment="1">
      <alignment horizontal="center" vertical="center" textRotation="255"/>
    </xf>
    <xf numFmtId="0" fontId="35" fillId="0" borderId="139" xfId="6" applyFont="1" applyFill="1" applyBorder="1" applyAlignment="1">
      <alignment horizontal="center" vertical="center" textRotation="255"/>
    </xf>
    <xf numFmtId="0" fontId="35" fillId="0" borderId="140" xfId="6" applyFont="1" applyFill="1" applyBorder="1" applyAlignment="1">
      <alignment horizontal="center" vertical="center" textRotation="255"/>
    </xf>
    <xf numFmtId="0" fontId="35" fillId="0" borderId="141" xfId="6" applyFont="1" applyFill="1" applyBorder="1" applyAlignment="1">
      <alignment horizontal="center" vertical="center" textRotation="255"/>
    </xf>
    <xf numFmtId="0" fontId="35" fillId="0" borderId="142" xfId="6" applyFont="1" applyFill="1" applyBorder="1" applyAlignment="1">
      <alignment horizontal="center" vertical="center" textRotation="255"/>
    </xf>
    <xf numFmtId="0" fontId="21" fillId="0" borderId="2" xfId="12" applyFont="1" applyBorder="1" applyAlignment="1">
      <alignment horizontal="left" vertical="center" wrapText="1"/>
    </xf>
    <xf numFmtId="0" fontId="21" fillId="0" borderId="2" xfId="12" applyFont="1" applyBorder="1" applyAlignment="1">
      <alignment horizontal="left" vertical="top" wrapText="1"/>
    </xf>
    <xf numFmtId="0" fontId="15" fillId="0" borderId="11" xfId="12" applyFont="1" applyBorder="1" applyAlignment="1">
      <alignment horizontal="center" vertical="center"/>
    </xf>
    <xf numFmtId="0" fontId="15" fillId="0" borderId="12" xfId="12" applyFont="1" applyBorder="1" applyAlignment="1">
      <alignment horizontal="center" vertical="center"/>
    </xf>
    <xf numFmtId="0" fontId="15" fillId="0" borderId="17" xfId="12" applyFont="1" applyBorder="1" applyAlignment="1">
      <alignment horizontal="center" vertical="center"/>
    </xf>
    <xf numFmtId="0" fontId="15" fillId="0" borderId="4" xfId="12" applyFont="1" applyBorder="1" applyAlignment="1">
      <alignment horizontal="center" vertical="center"/>
    </xf>
    <xf numFmtId="0" fontId="15" fillId="0" borderId="0" xfId="12" applyFont="1" applyBorder="1" applyAlignment="1">
      <alignment horizontal="center" vertical="center"/>
    </xf>
    <xf numFmtId="0" fontId="15" fillId="0" borderId="13" xfId="12" applyFont="1" applyBorder="1" applyAlignment="1">
      <alignment horizontal="center" vertical="center"/>
    </xf>
    <xf numFmtId="0" fontId="21" fillId="0" borderId="2" xfId="12" applyFont="1" applyBorder="1" applyAlignment="1">
      <alignment horizontal="center" vertical="center" wrapText="1"/>
    </xf>
    <xf numFmtId="0" fontId="15" fillId="0" borderId="0" xfId="12" applyFont="1" applyAlignment="1">
      <alignment horizontal="left" vertical="center"/>
    </xf>
    <xf numFmtId="0" fontId="15" fillId="0" borderId="282" xfId="12" applyFont="1" applyBorder="1" applyAlignment="1">
      <alignment horizontal="left" vertical="center"/>
    </xf>
    <xf numFmtId="0" fontId="15" fillId="0" borderId="280" xfId="12" applyFont="1" applyBorder="1" applyAlignment="1">
      <alignment horizontal="left" vertical="center"/>
    </xf>
    <xf numFmtId="0" fontId="15" fillId="0" borderId="281" xfId="12" applyFont="1" applyBorder="1" applyAlignment="1">
      <alignment horizontal="left" vertical="center"/>
    </xf>
    <xf numFmtId="0" fontId="74" fillId="0" borderId="5" xfId="12" applyFont="1" applyBorder="1" applyAlignment="1">
      <alignment horizontal="center" vertical="center"/>
    </xf>
    <xf numFmtId="0" fontId="74" fillId="0" borderId="355" xfId="12" applyFont="1" applyBorder="1" applyAlignment="1">
      <alignment horizontal="center" vertical="center"/>
    </xf>
    <xf numFmtId="0" fontId="74" fillId="0" borderId="0" xfId="12" applyFont="1" applyAlignment="1">
      <alignment horizontal="left" vertical="center"/>
    </xf>
    <xf numFmtId="0" fontId="74" fillId="0" borderId="280" xfId="12" applyFont="1" applyBorder="1" applyAlignment="1">
      <alignment horizontal="left" vertical="center"/>
    </xf>
    <xf numFmtId="0" fontId="74" fillId="0" borderId="0" xfId="12" applyFont="1" applyAlignment="1">
      <alignment horizontal="center" vertical="center"/>
    </xf>
    <xf numFmtId="0" fontId="74" fillId="0" borderId="280" xfId="12" applyFont="1" applyBorder="1" applyAlignment="1">
      <alignment horizontal="center" vertical="center"/>
    </xf>
    <xf numFmtId="0" fontId="74" fillId="0" borderId="12" xfId="12" applyFont="1" applyBorder="1" applyAlignment="1">
      <alignment horizontal="left" vertical="center"/>
    </xf>
    <xf numFmtId="0" fontId="74" fillId="0" borderId="356" xfId="12" applyFont="1" applyBorder="1" applyAlignment="1">
      <alignment horizontal="left" vertical="center"/>
    </xf>
    <xf numFmtId="0" fontId="80" fillId="0" borderId="354" xfId="12" applyFont="1" applyBorder="1" applyAlignment="1">
      <alignment horizontal="center" vertical="center"/>
    </xf>
    <xf numFmtId="0" fontId="80" fillId="0" borderId="359" xfId="12" applyFont="1" applyBorder="1" applyAlignment="1">
      <alignment horizontal="center" vertical="center"/>
    </xf>
    <xf numFmtId="0" fontId="15" fillId="0" borderId="5" xfId="12" applyFont="1" applyBorder="1" applyAlignment="1">
      <alignment horizontal="center" vertical="center"/>
    </xf>
    <xf numFmtId="0" fontId="15" fillId="0" borderId="355" xfId="12" applyFont="1" applyBorder="1" applyAlignment="1">
      <alignment horizontal="center" vertical="center"/>
    </xf>
    <xf numFmtId="0" fontId="80" fillId="0" borderId="353" xfId="12" applyFont="1" applyBorder="1" applyAlignment="1">
      <alignment horizontal="center" vertical="center"/>
    </xf>
    <xf numFmtId="0" fontId="80" fillId="0" borderId="358" xfId="12" applyFont="1" applyBorder="1" applyAlignment="1">
      <alignment horizontal="center" vertical="center"/>
    </xf>
    <xf numFmtId="0" fontId="80" fillId="0" borderId="352" xfId="12" applyFont="1" applyBorder="1" applyAlignment="1">
      <alignment horizontal="center" vertical="center"/>
    </xf>
    <xf numFmtId="0" fontId="80" fillId="0" borderId="357" xfId="12" applyFont="1" applyBorder="1" applyAlignment="1">
      <alignment horizontal="center" vertical="center"/>
    </xf>
    <xf numFmtId="0" fontId="118" fillId="0" borderId="4" xfId="12" applyFont="1" applyBorder="1" applyAlignment="1">
      <alignment horizontal="center" vertical="center"/>
    </xf>
    <xf numFmtId="0" fontId="118" fillId="0" borderId="11" xfId="12" applyFont="1" applyBorder="1" applyAlignment="1">
      <alignment horizontal="center" vertical="center"/>
    </xf>
    <xf numFmtId="0" fontId="118" fillId="0" borderId="0" xfId="12" applyFont="1" applyAlignment="1">
      <alignment horizontal="center" vertical="center"/>
    </xf>
    <xf numFmtId="0" fontId="118" fillId="0" borderId="12" xfId="12" applyFont="1" applyBorder="1" applyAlignment="1">
      <alignment horizontal="center" vertical="center"/>
    </xf>
    <xf numFmtId="0" fontId="9" fillId="0" borderId="3" xfId="12" applyFont="1" applyBorder="1" applyAlignment="1">
      <alignment horizontal="center" vertical="center"/>
    </xf>
    <xf numFmtId="0" fontId="9" fillId="0" borderId="4" xfId="12" applyFont="1" applyBorder="1" applyAlignment="1">
      <alignment horizontal="center" vertical="center"/>
    </xf>
    <xf numFmtId="0" fontId="9" fillId="0" borderId="5" xfId="12" applyFont="1" applyBorder="1" applyAlignment="1">
      <alignment horizontal="center" vertical="center"/>
    </xf>
    <xf numFmtId="0" fontId="9" fillId="0" borderId="0" xfId="12" applyFont="1" applyAlignment="1">
      <alignment horizontal="center" vertical="center"/>
    </xf>
    <xf numFmtId="0" fontId="9" fillId="0" borderId="355" xfId="12" applyFont="1" applyBorder="1" applyAlignment="1">
      <alignment horizontal="center" vertical="center"/>
    </xf>
    <xf numFmtId="0" fontId="9" fillId="0" borderId="280" xfId="12" applyFont="1" applyBorder="1" applyAlignment="1">
      <alignment horizontal="center" vertical="center"/>
    </xf>
    <xf numFmtId="0" fontId="15" fillId="0" borderId="0" xfId="12" applyFont="1" applyAlignment="1">
      <alignment horizontal="center" vertical="center"/>
    </xf>
    <xf numFmtId="0" fontId="74" fillId="0" borderId="4" xfId="12" applyFont="1" applyBorder="1" applyAlignment="1">
      <alignment horizontal="left" vertical="center"/>
    </xf>
    <xf numFmtId="0" fontId="74" fillId="0" borderId="11" xfId="12" applyFont="1" applyBorder="1" applyAlignment="1">
      <alignment horizontal="left" vertical="center"/>
    </xf>
    <xf numFmtId="3" fontId="9" fillId="0" borderId="4" xfId="12" applyNumberFormat="1" applyFont="1" applyBorder="1" applyAlignment="1">
      <alignment horizontal="center" vertical="center"/>
    </xf>
    <xf numFmtId="3" fontId="9" fillId="0" borderId="0" xfId="12" applyNumberFormat="1" applyFont="1" applyAlignment="1">
      <alignment horizontal="center" vertical="center"/>
    </xf>
    <xf numFmtId="3" fontId="9" fillId="0" borderId="280" xfId="12" applyNumberFormat="1" applyFont="1" applyBorder="1" applyAlignment="1">
      <alignment horizontal="center" vertical="center"/>
    </xf>
    <xf numFmtId="0" fontId="15" fillId="0" borderId="3" xfId="12" applyFont="1" applyBorder="1" applyAlignment="1">
      <alignment horizontal="center" vertical="center"/>
    </xf>
    <xf numFmtId="0" fontId="118" fillId="0" borderId="280" xfId="12" applyFont="1" applyBorder="1" applyAlignment="1">
      <alignment horizontal="center" vertical="center"/>
    </xf>
    <xf numFmtId="0" fontId="118" fillId="0" borderId="356" xfId="12" applyFont="1" applyBorder="1" applyAlignment="1">
      <alignment horizontal="center" vertical="center"/>
    </xf>
    <xf numFmtId="0" fontId="15" fillId="0" borderId="280" xfId="12" applyFont="1" applyBorder="1" applyAlignment="1">
      <alignment horizontal="center" vertical="center"/>
    </xf>
    <xf numFmtId="0" fontId="14" fillId="0" borderId="9" xfId="12" applyFont="1" applyBorder="1" applyAlignment="1">
      <alignment horizontal="center" vertical="center"/>
    </xf>
    <xf numFmtId="0" fontId="14" fillId="0" borderId="10" xfId="12" applyFont="1" applyBorder="1" applyAlignment="1">
      <alignment horizontal="center" vertical="center"/>
    </xf>
    <xf numFmtId="0" fontId="11" fillId="0" borderId="3" xfId="12" applyFont="1" applyBorder="1" applyAlignment="1">
      <alignment horizontal="center" vertical="center" wrapText="1"/>
    </xf>
    <xf numFmtId="0" fontId="11" fillId="0" borderId="4" xfId="12" applyFont="1" applyBorder="1" applyAlignment="1">
      <alignment horizontal="center" vertical="center" wrapText="1"/>
    </xf>
    <xf numFmtId="0" fontId="11" fillId="0" borderId="11" xfId="12" applyFont="1" applyBorder="1" applyAlignment="1">
      <alignment horizontal="center" vertical="center" wrapText="1"/>
    </xf>
    <xf numFmtId="0" fontId="11" fillId="0" borderId="5" xfId="12" applyFont="1" applyBorder="1" applyAlignment="1">
      <alignment horizontal="center" vertical="center" wrapText="1"/>
    </xf>
    <xf numFmtId="0" fontId="11" fillId="0" borderId="0" xfId="12" applyFont="1" applyAlignment="1">
      <alignment horizontal="center" vertical="center" wrapText="1"/>
    </xf>
    <xf numFmtId="0" fontId="11" fillId="0" borderId="12" xfId="12" applyFont="1" applyBorder="1" applyAlignment="1">
      <alignment horizontal="center" vertical="center" wrapText="1"/>
    </xf>
    <xf numFmtId="0" fontId="11" fillId="0" borderId="16" xfId="12" applyFont="1" applyBorder="1" applyAlignment="1">
      <alignment horizontal="center" vertical="center" wrapText="1"/>
    </xf>
    <xf numFmtId="0" fontId="11" fillId="0" borderId="13" xfId="12" applyFont="1" applyBorder="1" applyAlignment="1">
      <alignment horizontal="center" vertical="center" wrapText="1"/>
    </xf>
    <xf numFmtId="0" fontId="11" fillId="0" borderId="17" xfId="12" applyFont="1" applyBorder="1" applyAlignment="1">
      <alignment horizontal="center" vertical="center" wrapText="1"/>
    </xf>
    <xf numFmtId="0" fontId="11" fillId="0" borderId="2" xfId="12" applyFont="1" applyBorder="1" applyAlignment="1">
      <alignment horizontal="center" vertical="center"/>
    </xf>
    <xf numFmtId="0" fontId="11" fillId="0" borderId="8" xfId="12" applyFont="1" applyBorder="1" applyAlignment="1">
      <alignment horizontal="center" vertical="center"/>
    </xf>
    <xf numFmtId="0" fontId="82" fillId="0" borderId="234" xfId="12" applyFont="1" applyBorder="1" applyAlignment="1">
      <alignment horizontal="center" vertical="center" wrapText="1"/>
    </xf>
    <xf numFmtId="0" fontId="82" fillId="0" borderId="235" xfId="12" applyFont="1" applyBorder="1" applyAlignment="1">
      <alignment horizontal="center" vertical="center" wrapText="1"/>
    </xf>
    <xf numFmtId="0" fontId="82" fillId="0" borderId="350" xfId="12" applyFont="1" applyBorder="1" applyAlignment="1">
      <alignment horizontal="center" vertical="center" wrapText="1"/>
    </xf>
    <xf numFmtId="0" fontId="82" fillId="0" borderId="200" xfId="12" applyFont="1" applyBorder="1" applyAlignment="1">
      <alignment horizontal="center" vertical="center" wrapText="1"/>
    </xf>
    <xf numFmtId="0" fontId="82" fillId="0" borderId="0" xfId="12" applyFont="1" applyAlignment="1">
      <alignment horizontal="center" vertical="center" wrapText="1"/>
    </xf>
    <xf numFmtId="0" fontId="82" fillId="0" borderId="282" xfId="12" applyFont="1" applyBorder="1" applyAlignment="1">
      <alignment horizontal="center" vertical="center" wrapText="1"/>
    </xf>
    <xf numFmtId="0" fontId="82" fillId="0" borderId="240" xfId="12" applyFont="1" applyBorder="1" applyAlignment="1">
      <alignment horizontal="center" vertical="center" wrapText="1"/>
    </xf>
    <xf numFmtId="0" fontId="82" fillId="0" borderId="241" xfId="12" applyFont="1" applyBorder="1" applyAlignment="1">
      <alignment horizontal="center" vertical="center" wrapText="1"/>
    </xf>
    <xf numFmtId="0" fontId="82" fillId="0" borderId="351" xfId="12" applyFont="1" applyBorder="1" applyAlignment="1">
      <alignment horizontal="center" vertical="center" wrapText="1"/>
    </xf>
    <xf numFmtId="0" fontId="87" fillId="0" borderId="3" xfId="12" applyFont="1" applyBorder="1" applyAlignment="1">
      <alignment horizontal="center" vertical="center"/>
    </xf>
    <xf numFmtId="0" fontId="87" fillId="0" borderId="4" xfId="12" applyFont="1" applyBorder="1" applyAlignment="1">
      <alignment horizontal="center" vertical="center"/>
    </xf>
    <xf numFmtId="0" fontId="87" fillId="0" borderId="11" xfId="12" applyFont="1" applyBorder="1" applyAlignment="1">
      <alignment horizontal="center" vertical="center"/>
    </xf>
    <xf numFmtId="0" fontId="87" fillId="0" borderId="16" xfId="12" applyFont="1" applyBorder="1" applyAlignment="1">
      <alignment horizontal="center" vertical="center"/>
    </xf>
    <xf numFmtId="0" fontId="87" fillId="0" borderId="13" xfId="12" applyFont="1" applyBorder="1" applyAlignment="1">
      <alignment horizontal="center" vertical="center"/>
    </xf>
    <xf numFmtId="0" fontId="87" fillId="0" borderId="17" xfId="12" applyFont="1" applyBorder="1" applyAlignment="1">
      <alignment horizontal="center" vertical="center"/>
    </xf>
    <xf numFmtId="0" fontId="9" fillId="0" borderId="11" xfId="12" applyFont="1" applyBorder="1" applyAlignment="1">
      <alignment horizontal="center" vertical="center"/>
    </xf>
    <xf numFmtId="0" fontId="9" fillId="0" borderId="12" xfId="12" applyFont="1" applyBorder="1" applyAlignment="1">
      <alignment horizontal="center" vertical="center"/>
    </xf>
    <xf numFmtId="0" fontId="9" fillId="0" borderId="356" xfId="12" applyFont="1" applyBorder="1" applyAlignment="1">
      <alignment horizontal="center" vertical="center"/>
    </xf>
    <xf numFmtId="0" fontId="15" fillId="0" borderId="4" xfId="12" applyFont="1" applyBorder="1" applyAlignment="1">
      <alignment horizontal="center" vertical="center" wrapText="1"/>
    </xf>
    <xf numFmtId="0" fontId="15" fillId="0" borderId="0" xfId="12" applyFont="1" applyAlignment="1">
      <alignment horizontal="center" vertical="center" wrapText="1"/>
    </xf>
    <xf numFmtId="0" fontId="15" fillId="0" borderId="280" xfId="12" applyFont="1" applyBorder="1" applyAlignment="1">
      <alignment horizontal="center" vertical="center" wrapText="1"/>
    </xf>
    <xf numFmtId="0" fontId="14" fillId="0" borderId="4" xfId="12" applyFont="1" applyBorder="1" applyAlignment="1">
      <alignment horizontal="center" vertical="center"/>
    </xf>
    <xf numFmtId="0" fontId="14" fillId="0" borderId="0" xfId="12" applyFont="1" applyAlignment="1">
      <alignment horizontal="center" vertical="center"/>
    </xf>
    <xf numFmtId="0" fontId="14" fillId="0" borderId="280" xfId="12" applyFont="1" applyBorder="1" applyAlignment="1">
      <alignment horizontal="center" vertical="center"/>
    </xf>
    <xf numFmtId="0" fontId="87" fillId="0" borderId="5" xfId="12" applyFont="1" applyBorder="1" applyAlignment="1">
      <alignment horizontal="center" vertical="center"/>
    </xf>
    <xf numFmtId="0" fontId="87" fillId="0" borderId="0" xfId="12" applyFont="1" applyAlignment="1">
      <alignment horizontal="center" vertical="center"/>
    </xf>
    <xf numFmtId="0" fontId="87" fillId="0" borderId="12" xfId="12" applyFont="1" applyBorder="1" applyAlignment="1">
      <alignment horizontal="center" vertical="center"/>
    </xf>
    <xf numFmtId="0" fontId="87" fillId="0" borderId="355" xfId="12" applyFont="1" applyBorder="1" applyAlignment="1">
      <alignment horizontal="center" vertical="center"/>
    </xf>
    <xf numFmtId="0" fontId="87" fillId="0" borderId="280" xfId="12" applyFont="1" applyBorder="1" applyAlignment="1">
      <alignment horizontal="center" vertical="center"/>
    </xf>
    <xf numFmtId="0" fontId="87" fillId="0" borderId="356" xfId="12" applyFont="1" applyBorder="1" applyAlignment="1">
      <alignment horizontal="center" vertical="center"/>
    </xf>
    <xf numFmtId="0" fontId="74" fillId="0" borderId="3" xfId="12" applyFont="1" applyBorder="1" applyAlignment="1">
      <alignment horizontal="center" vertical="center"/>
    </xf>
    <xf numFmtId="0" fontId="81" fillId="0" borderId="172" xfId="12" applyFont="1" applyBorder="1" applyAlignment="1">
      <alignment horizontal="center" vertical="center"/>
    </xf>
    <xf numFmtId="0" fontId="81" fillId="0" borderId="173" xfId="12" applyFont="1" applyBorder="1" applyAlignment="1">
      <alignment horizontal="center" vertical="center"/>
    </xf>
    <xf numFmtId="0" fontId="81" fillId="0" borderId="171" xfId="12" applyFont="1" applyBorder="1" applyAlignment="1">
      <alignment horizontal="center" vertical="center"/>
    </xf>
    <xf numFmtId="0" fontId="84" fillId="0" borderId="0" xfId="12" applyFont="1" applyAlignment="1">
      <alignment horizontal="center" vertical="top" wrapText="1"/>
    </xf>
    <xf numFmtId="0" fontId="84" fillId="0" borderId="282" xfId="12" applyFont="1" applyBorder="1" applyAlignment="1">
      <alignment horizontal="center" vertical="top" wrapText="1"/>
    </xf>
    <xf numFmtId="0" fontId="79" fillId="0" borderId="349" xfId="12" applyFont="1" applyBorder="1" applyAlignment="1">
      <alignment horizontal="center" vertical="center" wrapText="1"/>
    </xf>
    <xf numFmtId="0" fontId="79" fillId="0" borderId="4" xfId="12" applyFont="1" applyBorder="1" applyAlignment="1">
      <alignment horizontal="center" vertical="center" wrapText="1"/>
    </xf>
    <xf numFmtId="0" fontId="79" fillId="0" borderId="283" xfId="12" applyFont="1" applyBorder="1" applyAlignment="1">
      <alignment horizontal="center" vertical="center" wrapText="1"/>
    </xf>
    <xf numFmtId="0" fontId="79" fillId="0" borderId="0" xfId="12" applyFont="1" applyAlignment="1">
      <alignment horizontal="center" vertical="center" wrapText="1"/>
    </xf>
    <xf numFmtId="0" fontId="79" fillId="0" borderId="279" xfId="12" applyFont="1" applyBorder="1" applyAlignment="1">
      <alignment horizontal="center" vertical="center" wrapText="1"/>
    </xf>
    <xf numFmtId="0" fontId="79" fillId="0" borderId="280" xfId="12" applyFont="1" applyBorder="1" applyAlignment="1">
      <alignment horizontal="center" vertical="center" wrapText="1"/>
    </xf>
    <xf numFmtId="0" fontId="15" fillId="0" borderId="170" xfId="12" applyFont="1" applyBorder="1" applyAlignment="1">
      <alignment horizontal="center" vertical="center" wrapText="1"/>
    </xf>
    <xf numFmtId="0" fontId="15" fillId="0" borderId="170" xfId="12" applyFont="1" applyBorder="1" applyAlignment="1">
      <alignment horizontal="center" vertical="center"/>
    </xf>
    <xf numFmtId="0" fontId="15" fillId="0" borderId="130" xfId="12" applyFont="1" applyBorder="1" applyAlignment="1">
      <alignment horizontal="center" vertical="center"/>
    </xf>
    <xf numFmtId="0" fontId="9" fillId="0" borderId="170" xfId="12" applyFont="1" applyBorder="1" applyAlignment="1">
      <alignment horizontal="center" vertical="center"/>
    </xf>
    <xf numFmtId="0" fontId="9" fillId="0" borderId="130" xfId="12" applyFont="1" applyBorder="1" applyAlignment="1">
      <alignment horizontal="center" vertical="center"/>
    </xf>
    <xf numFmtId="0" fontId="19" fillId="0" borderId="2" xfId="12" applyFont="1" applyBorder="1" applyAlignment="1">
      <alignment horizontal="center" vertical="center" wrapText="1"/>
    </xf>
    <xf numFmtId="0" fontId="19" fillId="0" borderId="2" xfId="12" applyFont="1" applyBorder="1" applyAlignment="1">
      <alignment horizontal="center" vertical="center"/>
    </xf>
    <xf numFmtId="0" fontId="9" fillId="0" borderId="2" xfId="12" applyFont="1" applyBorder="1" applyAlignment="1">
      <alignment horizontal="center" vertical="center"/>
    </xf>
    <xf numFmtId="0" fontId="11" fillId="0" borderId="2" xfId="12" applyFont="1" applyBorder="1" applyAlignment="1">
      <alignment horizontal="center" vertical="center" wrapText="1"/>
    </xf>
    <xf numFmtId="3" fontId="9" fillId="0" borderId="2" xfId="12" applyNumberFormat="1" applyFont="1" applyBorder="1" applyAlignment="1">
      <alignment horizontal="right" vertical="center"/>
    </xf>
    <xf numFmtId="0" fontId="9" fillId="0" borderId="2" xfId="12" applyFont="1" applyBorder="1" applyAlignment="1">
      <alignment horizontal="left" vertical="center"/>
    </xf>
    <xf numFmtId="0" fontId="11" fillId="0" borderId="344" xfId="12" applyFont="1" applyBorder="1" applyAlignment="1">
      <alignment horizontal="center" vertical="center"/>
    </xf>
    <xf numFmtId="0" fontId="116" fillId="0" borderId="277" xfId="12" applyFont="1" applyBorder="1" applyAlignment="1">
      <alignment horizontal="center" vertical="top"/>
    </xf>
    <xf numFmtId="0" fontId="116" fillId="0" borderId="278" xfId="12" applyFont="1" applyBorder="1" applyAlignment="1">
      <alignment horizontal="center" vertical="top"/>
    </xf>
    <xf numFmtId="0" fontId="9" fillId="0" borderId="8" xfId="12" applyFont="1" applyBorder="1" applyAlignment="1">
      <alignment horizontal="center" vertical="center"/>
    </xf>
    <xf numFmtId="0" fontId="9" fillId="0" borderId="9" xfId="12" applyFont="1" applyBorder="1" applyAlignment="1">
      <alignment horizontal="center" vertical="center"/>
    </xf>
    <xf numFmtId="0" fontId="9" fillId="0" borderId="10" xfId="12" applyFont="1" applyBorder="1" applyAlignment="1">
      <alignment horizontal="center" vertical="center"/>
    </xf>
    <xf numFmtId="0" fontId="87" fillId="0" borderId="2" xfId="12" applyFont="1" applyBorder="1" applyAlignment="1">
      <alignment horizontal="center" vertical="center"/>
    </xf>
    <xf numFmtId="0" fontId="15" fillId="0" borderId="2" xfId="12" applyFont="1" applyBorder="1" applyAlignment="1">
      <alignment horizontal="left" vertical="center"/>
    </xf>
    <xf numFmtId="0" fontId="9" fillId="0" borderId="2" xfId="12" applyFont="1" applyBorder="1">
      <alignment vertical="center"/>
    </xf>
    <xf numFmtId="0" fontId="15" fillId="0" borderId="8" xfId="12" applyFont="1" applyBorder="1" applyAlignment="1">
      <alignment horizontal="center" vertical="center"/>
    </xf>
    <xf numFmtId="0" fontId="15" fillId="0" borderId="9" xfId="12" applyFont="1" applyBorder="1" applyAlignment="1">
      <alignment horizontal="center" vertical="center"/>
    </xf>
    <xf numFmtId="0" fontId="15" fillId="0" borderId="2" xfId="12" applyFont="1" applyBorder="1" applyAlignment="1">
      <alignment horizontal="center" vertical="center"/>
    </xf>
    <xf numFmtId="0" fontId="15" fillId="0" borderId="8" xfId="12" applyFont="1" applyBorder="1" applyAlignment="1">
      <alignment horizontal="center" vertical="center" wrapText="1"/>
    </xf>
    <xf numFmtId="0" fontId="15" fillId="0" borderId="9" xfId="12" applyFont="1" applyBorder="1" applyAlignment="1">
      <alignment horizontal="center" vertical="center" wrapText="1"/>
    </xf>
    <xf numFmtId="0" fontId="85" fillId="0" borderId="0" xfId="12" applyFont="1" applyAlignment="1">
      <alignment horizontal="left" vertical="center"/>
    </xf>
    <xf numFmtId="0" fontId="79" fillId="0" borderId="276" xfId="12" applyFont="1" applyBorder="1" applyAlignment="1">
      <alignment horizontal="center" vertical="center" wrapText="1"/>
    </xf>
    <xf numFmtId="0" fontId="79" fillId="0" borderId="277" xfId="12" applyFont="1" applyBorder="1" applyAlignment="1">
      <alignment horizontal="center" vertical="center" wrapText="1"/>
    </xf>
    <xf numFmtId="0" fontId="79" fillId="0" borderId="343" xfId="12" applyFont="1" applyBorder="1" applyAlignment="1">
      <alignment horizontal="center" vertical="center" wrapText="1"/>
    </xf>
    <xf numFmtId="0" fontId="79" fillId="0" borderId="12" xfId="12" applyFont="1" applyBorder="1" applyAlignment="1">
      <alignment horizontal="center" vertical="center" wrapText="1"/>
    </xf>
    <xf numFmtId="0" fontId="79" fillId="0" borderId="348" xfId="12" applyFont="1" applyBorder="1" applyAlignment="1">
      <alignment horizontal="center" vertical="center" wrapText="1"/>
    </xf>
    <xf numFmtId="0" fontId="79" fillId="0" borderId="13" xfId="12" applyFont="1" applyBorder="1" applyAlignment="1">
      <alignment horizontal="center" vertical="center" wrapText="1"/>
    </xf>
    <xf numFmtId="0" fontId="79" fillId="0" borderId="17" xfId="12" applyFont="1" applyBorder="1" applyAlignment="1">
      <alignment horizontal="center" vertical="center" wrapText="1"/>
    </xf>
    <xf numFmtId="0" fontId="15" fillId="0" borderId="344" xfId="12" applyFont="1" applyBorder="1" applyAlignment="1">
      <alignment horizontal="center" vertical="center" wrapText="1"/>
    </xf>
    <xf numFmtId="0" fontId="15" fillId="0" borderId="344" xfId="12" applyFont="1" applyBorder="1" applyAlignment="1">
      <alignment horizontal="center" vertical="center"/>
    </xf>
    <xf numFmtId="0" fontId="9" fillId="0" borderId="344" xfId="12" applyFont="1" applyBorder="1" applyAlignment="1">
      <alignment horizontal="center" vertical="center"/>
    </xf>
    <xf numFmtId="0" fontId="19" fillId="0" borderId="344" xfId="12" applyFont="1" applyBorder="1" applyAlignment="1">
      <alignment horizontal="center" vertical="center" wrapText="1"/>
    </xf>
    <xf numFmtId="0" fontId="19" fillId="0" borderId="344" xfId="12" applyFont="1" applyBorder="1" applyAlignment="1">
      <alignment horizontal="center" vertical="center"/>
    </xf>
    <xf numFmtId="0" fontId="9" fillId="0" borderId="345" xfId="12" applyFont="1" applyBorder="1" applyAlignment="1">
      <alignment horizontal="center" vertical="center"/>
    </xf>
    <xf numFmtId="0" fontId="9" fillId="0" borderId="346" xfId="12" applyFont="1" applyBorder="1" applyAlignment="1">
      <alignment horizontal="center" vertical="center"/>
    </xf>
    <xf numFmtId="0" fontId="9" fillId="0" borderId="347" xfId="12" applyFont="1" applyBorder="1" applyAlignment="1">
      <alignment horizontal="center" vertical="center"/>
    </xf>
    <xf numFmtId="0" fontId="19" fillId="0" borderId="345" xfId="12" applyFont="1" applyBorder="1" applyAlignment="1">
      <alignment horizontal="center" vertical="center" wrapText="1"/>
    </xf>
    <xf numFmtId="0" fontId="19" fillId="0" borderId="346" xfId="12" applyFont="1" applyBorder="1" applyAlignment="1">
      <alignment horizontal="center" vertical="center" wrapText="1"/>
    </xf>
    <xf numFmtId="0" fontId="19" fillId="0" borderId="347" xfId="12" applyFont="1" applyBorder="1" applyAlignment="1">
      <alignment horizontal="center" vertical="center" wrapText="1"/>
    </xf>
    <xf numFmtId="0" fontId="19" fillId="0" borderId="8" xfId="12" applyFont="1" applyBorder="1" applyAlignment="1">
      <alignment horizontal="center" vertical="center" wrapText="1"/>
    </xf>
    <xf numFmtId="0" fontId="19" fillId="0" borderId="9" xfId="12" applyFont="1" applyBorder="1" applyAlignment="1">
      <alignment horizontal="center" vertical="center" wrapText="1"/>
    </xf>
    <xf numFmtId="0" fontId="19" fillId="0" borderId="10" xfId="12" applyFont="1" applyBorder="1" applyAlignment="1">
      <alignment horizontal="center" vertical="center" wrapText="1"/>
    </xf>
    <xf numFmtId="0" fontId="11" fillId="0" borderId="344" xfId="12" applyFont="1" applyBorder="1" applyAlignment="1">
      <alignment horizontal="center" vertical="center" wrapText="1"/>
    </xf>
    <xf numFmtId="0" fontId="9" fillId="0" borderId="36" xfId="12" applyFont="1" applyBorder="1">
      <alignment vertical="center"/>
    </xf>
    <xf numFmtId="0" fontId="9" fillId="0" borderId="61" xfId="12" applyFont="1" applyBorder="1">
      <alignment vertical="center"/>
    </xf>
    <xf numFmtId="0" fontId="9" fillId="0" borderId="52" xfId="12" applyFont="1" applyBorder="1" applyAlignment="1">
      <alignment horizontal="center" vertical="center"/>
    </xf>
    <xf numFmtId="0" fontId="19" fillId="0" borderId="16" xfId="12" applyFont="1" applyBorder="1" applyAlignment="1">
      <alignment horizontal="center" vertical="center" wrapText="1"/>
    </xf>
    <xf numFmtId="0" fontId="19" fillId="0" borderId="13" xfId="12" applyFont="1" applyBorder="1" applyAlignment="1">
      <alignment horizontal="center" vertical="center" wrapText="1"/>
    </xf>
    <xf numFmtId="0" fontId="19" fillId="0" borderId="53" xfId="12" applyFont="1" applyBorder="1" applyAlignment="1">
      <alignment horizontal="center" vertical="center" wrapText="1"/>
    </xf>
    <xf numFmtId="0" fontId="19" fillId="0" borderId="63" xfId="12" applyFont="1" applyBorder="1" applyAlignment="1">
      <alignment horizontal="center" vertical="center" wrapText="1"/>
    </xf>
    <xf numFmtId="0" fontId="9" fillId="0" borderId="55" xfId="12" applyFont="1" applyBorder="1" applyAlignment="1">
      <alignment horizontal="center" vertical="center"/>
    </xf>
    <xf numFmtId="0" fontId="15" fillId="0" borderId="131" xfId="12" applyFont="1" applyBorder="1" applyAlignment="1">
      <alignment horizontal="center" vertical="center"/>
    </xf>
    <xf numFmtId="0" fontId="15" fillId="0" borderId="63" xfId="12" applyFont="1" applyBorder="1" applyAlignment="1">
      <alignment horizontal="center" vertical="center"/>
    </xf>
    <xf numFmtId="0" fontId="15" fillId="0" borderId="35" xfId="12" applyFont="1" applyBorder="1" applyAlignment="1">
      <alignment horizontal="center" vertical="center"/>
    </xf>
    <xf numFmtId="0" fontId="15" fillId="0" borderId="339" xfId="12" applyFont="1" applyBorder="1" applyAlignment="1">
      <alignment horizontal="center" vertical="center"/>
    </xf>
    <xf numFmtId="0" fontId="15" fillId="0" borderId="36" xfId="12" applyFont="1" applyBorder="1" applyAlignment="1">
      <alignment horizontal="center" vertical="center"/>
    </xf>
    <xf numFmtId="0" fontId="15" fillId="0" borderId="61" xfId="12" applyFont="1" applyBorder="1" applyAlignment="1">
      <alignment horizontal="center" vertical="center"/>
    </xf>
    <xf numFmtId="0" fontId="9" fillId="0" borderId="13" xfId="12" applyFont="1" applyBorder="1" applyAlignment="1">
      <alignment horizontal="center" vertical="center"/>
    </xf>
    <xf numFmtId="0" fontId="9" fillId="0" borderId="69" xfId="12" applyFont="1" applyBorder="1" applyAlignment="1">
      <alignment horizontal="center" vertical="center"/>
    </xf>
    <xf numFmtId="0" fontId="9" fillId="0" borderId="126" xfId="12" applyFont="1" applyBorder="1" applyAlignment="1">
      <alignment horizontal="left" vertical="center"/>
    </xf>
    <xf numFmtId="0" fontId="9" fillId="0" borderId="52" xfId="12" applyFont="1" applyBorder="1" applyAlignment="1">
      <alignment horizontal="left" vertical="center"/>
    </xf>
    <xf numFmtId="0" fontId="9" fillId="0" borderId="126" xfId="12" applyFont="1" applyBorder="1" applyAlignment="1">
      <alignment horizontal="center" vertical="center"/>
    </xf>
    <xf numFmtId="0" fontId="15" fillId="0" borderId="331" xfId="12" applyFont="1" applyBorder="1" applyAlignment="1">
      <alignment horizontal="center" vertical="center"/>
    </xf>
    <xf numFmtId="0" fontId="15" fillId="0" borderId="340" xfId="12" applyFont="1" applyBorder="1" applyAlignment="1">
      <alignment horizontal="center" vertical="center"/>
    </xf>
    <xf numFmtId="0" fontId="15" fillId="0" borderId="51" xfId="12" applyFont="1" applyBorder="1" applyAlignment="1">
      <alignment horizontal="center" vertical="center"/>
    </xf>
    <xf numFmtId="0" fontId="79" fillId="0" borderId="175" xfId="12" applyFont="1" applyBorder="1" applyAlignment="1">
      <alignment horizontal="center" vertical="center" wrapText="1"/>
    </xf>
    <xf numFmtId="0" fontId="79" fillId="0" borderId="175" xfId="12" applyFont="1" applyBorder="1" applyAlignment="1">
      <alignment horizontal="center" vertical="center"/>
    </xf>
    <xf numFmtId="0" fontId="79" fillId="0" borderId="126" xfId="12" applyFont="1" applyBorder="1" applyAlignment="1">
      <alignment horizontal="center" vertical="center"/>
    </xf>
    <xf numFmtId="0" fontId="79" fillId="0" borderId="52" xfId="12" applyFont="1" applyBorder="1" applyAlignment="1">
      <alignment horizontal="center" vertical="center"/>
    </xf>
    <xf numFmtId="0" fontId="15" fillId="0" borderId="2" xfId="12" applyFont="1" applyBorder="1" applyAlignment="1">
      <alignment horizontal="center" vertical="center" wrapText="1"/>
    </xf>
    <xf numFmtId="0" fontId="11" fillId="0" borderId="170" xfId="12" applyFont="1" applyBorder="1" applyAlignment="1">
      <alignment horizontal="center" vertical="center" wrapText="1"/>
    </xf>
    <xf numFmtId="0" fontId="15" fillId="0" borderId="46" xfId="12" applyFont="1" applyBorder="1" applyAlignment="1">
      <alignment horizontal="center" vertical="center"/>
    </xf>
    <xf numFmtId="0" fontId="15" fillId="0" borderId="47" xfId="12" applyFont="1" applyBorder="1" applyAlignment="1">
      <alignment horizontal="center" vertical="center"/>
    </xf>
    <xf numFmtId="0" fontId="15" fillId="0" borderId="71" xfId="12" applyFont="1" applyBorder="1" applyAlignment="1">
      <alignment horizontal="center" vertical="center"/>
    </xf>
    <xf numFmtId="0" fontId="15" fillId="0" borderId="16" xfId="12" applyFont="1" applyBorder="1" applyAlignment="1">
      <alignment horizontal="center" vertical="center"/>
    </xf>
    <xf numFmtId="0" fontId="9" fillId="0" borderId="17" xfId="12" applyFont="1" applyBorder="1" applyAlignment="1">
      <alignment horizontal="center" vertical="center"/>
    </xf>
    <xf numFmtId="0" fontId="15" fillId="0" borderId="5" xfId="12" applyFont="1" applyBorder="1" applyAlignment="1">
      <alignment horizontal="left" vertical="center"/>
    </xf>
    <xf numFmtId="0" fontId="83" fillId="0" borderId="5" xfId="12" applyFont="1" applyBorder="1" applyAlignment="1">
      <alignment horizontal="center" vertical="top"/>
    </xf>
    <xf numFmtId="0" fontId="83" fillId="0" borderId="0" xfId="12" applyFont="1" applyAlignment="1">
      <alignment horizontal="center" vertical="top"/>
    </xf>
    <xf numFmtId="0" fontId="75" fillId="0" borderId="0" xfId="12" applyFont="1" applyAlignment="1">
      <alignment horizontal="left" vertical="top" wrapText="1"/>
    </xf>
    <xf numFmtId="0" fontId="75" fillId="0" borderId="66" xfId="12" applyFont="1" applyBorder="1" applyAlignment="1">
      <alignment horizontal="left" vertical="top" wrapText="1"/>
    </xf>
    <xf numFmtId="0" fontId="11" fillId="0" borderId="5" xfId="12" applyFont="1" applyBorder="1" applyAlignment="1">
      <alignment horizontal="left" vertical="center"/>
    </xf>
    <xf numFmtId="0" fontId="11" fillId="0" borderId="0" xfId="12" applyFont="1" applyAlignment="1">
      <alignment horizontal="left" vertical="center"/>
    </xf>
    <xf numFmtId="0" fontId="84" fillId="0" borderId="5" xfId="12" applyFont="1" applyBorder="1" applyAlignment="1">
      <alignment horizontal="center" vertical="center"/>
    </xf>
    <xf numFmtId="0" fontId="84" fillId="0" borderId="54" xfId="12" applyFont="1" applyBorder="1" applyAlignment="1">
      <alignment horizontal="center" vertical="center"/>
    </xf>
    <xf numFmtId="0" fontId="75" fillId="0" borderId="55" xfId="12" applyFont="1" applyBorder="1" applyAlignment="1">
      <alignment horizontal="left" vertical="top" wrapText="1"/>
    </xf>
    <xf numFmtId="0" fontId="75" fillId="0" borderId="70" xfId="12" applyFont="1" applyBorder="1" applyAlignment="1">
      <alignment horizontal="left" vertical="top" wrapText="1"/>
    </xf>
    <xf numFmtId="0" fontId="15" fillId="0" borderId="187" xfId="12" applyFont="1" applyBorder="1">
      <alignment vertical="center"/>
    </xf>
    <xf numFmtId="0" fontId="15" fillId="0" borderId="2" xfId="12" applyFont="1" applyBorder="1">
      <alignment vertical="center"/>
    </xf>
    <xf numFmtId="0" fontId="11" fillId="0" borderId="187" xfId="12" applyFont="1" applyBorder="1" applyAlignment="1">
      <alignment horizontal="center" vertical="center"/>
    </xf>
    <xf numFmtId="0" fontId="15" fillId="0" borderId="53" xfId="12" applyFont="1" applyBorder="1" applyAlignment="1">
      <alignment horizontal="center" vertical="center"/>
    </xf>
    <xf numFmtId="0" fontId="79" fillId="0" borderId="11" xfId="12" applyFont="1" applyBorder="1" applyAlignment="1">
      <alignment horizontal="center" vertical="center" wrapText="1"/>
    </xf>
    <xf numFmtId="0" fontId="79" fillId="0" borderId="55" xfId="12" applyFont="1" applyBorder="1" applyAlignment="1">
      <alignment horizontal="center" vertical="center" wrapText="1"/>
    </xf>
    <xf numFmtId="0" fontId="79" fillId="0" borderId="69" xfId="12" applyFont="1" applyBorder="1" applyAlignment="1">
      <alignment horizontal="center" vertical="center" wrapText="1"/>
    </xf>
    <xf numFmtId="0" fontId="15" fillId="0" borderId="186" xfId="12" applyFont="1" applyBorder="1" applyAlignment="1">
      <alignment horizontal="left" vertical="center" wrapText="1"/>
    </xf>
    <xf numFmtId="0" fontId="15" fillId="0" borderId="186" xfId="12" applyFont="1" applyBorder="1" applyAlignment="1">
      <alignment horizontal="left" vertical="center"/>
    </xf>
    <xf numFmtId="0" fontId="77" fillId="0" borderId="2" xfId="12" applyFont="1" applyBorder="1" applyAlignment="1">
      <alignment horizontal="center" vertical="center"/>
    </xf>
    <xf numFmtId="0" fontId="77" fillId="0" borderId="61" xfId="12" applyFont="1" applyBorder="1" applyAlignment="1">
      <alignment horizontal="center" vertical="center"/>
    </xf>
    <xf numFmtId="0" fontId="11" fillId="0" borderId="186" xfId="12" applyFont="1" applyBorder="1" applyAlignment="1">
      <alignment horizontal="center" vertical="center"/>
    </xf>
    <xf numFmtId="0" fontId="11" fillId="0" borderId="0" xfId="12" applyFont="1" applyAlignment="1">
      <alignment horizontal="left" vertical="center" wrapText="1"/>
    </xf>
    <xf numFmtId="0" fontId="9" fillId="0" borderId="16" xfId="12" applyFont="1" applyBorder="1" applyAlignment="1">
      <alignment horizontal="center" vertical="center"/>
    </xf>
    <xf numFmtId="0" fontId="14" fillId="0" borderId="13" xfId="12" applyFont="1" applyBorder="1" applyAlignment="1">
      <alignment horizontal="center" vertical="center"/>
    </xf>
    <xf numFmtId="0" fontId="9" fillId="0" borderId="3" xfId="12" applyFont="1" applyBorder="1" applyAlignment="1">
      <alignment horizontal="left" vertical="center"/>
    </xf>
    <xf numFmtId="0" fontId="9" fillId="0" borderId="4" xfId="12" applyFont="1" applyBorder="1" applyAlignment="1">
      <alignment horizontal="left" vertical="center"/>
    </xf>
    <xf numFmtId="0" fontId="9" fillId="0" borderId="11" xfId="12" applyFont="1" applyBorder="1" applyAlignment="1">
      <alignment horizontal="left" vertical="center"/>
    </xf>
    <xf numFmtId="0" fontId="9" fillId="0" borderId="5" xfId="12" applyFont="1" applyBorder="1" applyAlignment="1">
      <alignment horizontal="left" vertical="center"/>
    </xf>
    <xf numFmtId="0" fontId="9" fillId="0" borderId="0" xfId="12" applyFont="1" applyAlignment="1">
      <alignment horizontal="left" vertical="center"/>
    </xf>
    <xf numFmtId="0" fontId="9" fillId="0" borderId="12" xfId="12" applyFont="1" applyBorder="1" applyAlignment="1">
      <alignment horizontal="left" vertical="center"/>
    </xf>
    <xf numFmtId="0" fontId="9" fillId="0" borderId="16" xfId="12" applyFont="1" applyBorder="1" applyAlignment="1">
      <alignment horizontal="left" vertical="center"/>
    </xf>
    <xf numFmtId="0" fontId="9" fillId="0" borderId="13" xfId="12" applyFont="1" applyBorder="1" applyAlignment="1">
      <alignment horizontal="left" vertical="center"/>
    </xf>
    <xf numFmtId="0" fontId="9" fillId="0" borderId="17" xfId="12" applyFont="1" applyBorder="1" applyAlignment="1">
      <alignment horizontal="left" vertical="center"/>
    </xf>
    <xf numFmtId="0" fontId="9" fillId="0" borderId="65" xfId="12" applyFont="1" applyBorder="1" applyAlignment="1">
      <alignment horizontal="left" vertical="center"/>
    </xf>
    <xf numFmtId="0" fontId="9" fillId="0" borderId="66" xfId="12" applyFont="1" applyBorder="1" applyAlignment="1">
      <alignment horizontal="left" vertical="center"/>
    </xf>
    <xf numFmtId="0" fontId="9" fillId="0" borderId="68" xfId="12" applyFont="1" applyBorder="1" applyAlignment="1">
      <alignment horizontal="left" vertical="center"/>
    </xf>
    <xf numFmtId="0" fontId="11" fillId="0" borderId="13" xfId="12" applyFont="1" applyBorder="1" applyAlignment="1">
      <alignment horizontal="left" vertical="center" wrapText="1"/>
    </xf>
    <xf numFmtId="0" fontId="11" fillId="0" borderId="9" xfId="12" applyFont="1" applyBorder="1" applyAlignment="1">
      <alignment horizontal="left" vertical="center" wrapText="1"/>
    </xf>
    <xf numFmtId="0" fontId="11" fillId="0" borderId="13" xfId="12" applyFont="1" applyBorder="1" applyAlignment="1">
      <alignment horizontal="center" vertical="center"/>
    </xf>
    <xf numFmtId="0" fontId="11" fillId="0" borderId="9" xfId="12" applyFont="1" applyBorder="1" applyAlignment="1">
      <alignment horizontal="center" vertical="center"/>
    </xf>
    <xf numFmtId="0" fontId="15" fillId="0" borderId="3" xfId="12" applyFont="1" applyBorder="1" applyAlignment="1">
      <alignment horizontal="center" vertical="center" wrapText="1"/>
    </xf>
    <xf numFmtId="0" fontId="15" fillId="0" borderId="5" xfId="12" applyFont="1" applyBorder="1" applyAlignment="1">
      <alignment horizontal="center" vertical="center" wrapText="1"/>
    </xf>
    <xf numFmtId="0" fontId="15" fillId="0" borderId="4" xfId="12" applyFont="1" applyBorder="1" applyAlignment="1">
      <alignment horizontal="left" vertical="center"/>
    </xf>
    <xf numFmtId="0" fontId="15" fillId="0" borderId="11" xfId="12" applyFont="1" applyBorder="1" applyAlignment="1">
      <alignment horizontal="left" vertical="center"/>
    </xf>
    <xf numFmtId="0" fontId="15" fillId="0" borderId="12" xfId="12" applyFont="1" applyBorder="1" applyAlignment="1">
      <alignment horizontal="left" vertical="center"/>
    </xf>
    <xf numFmtId="181" fontId="9" fillId="0" borderId="3" xfId="12" applyNumberFormat="1" applyFont="1" applyBorder="1" applyAlignment="1">
      <alignment horizontal="right" vertical="center"/>
    </xf>
    <xf numFmtId="181" fontId="9" fillId="0" borderId="4" xfId="12" applyNumberFormat="1" applyFont="1" applyBorder="1" applyAlignment="1">
      <alignment horizontal="right" vertical="center"/>
    </xf>
    <xf numFmtId="181" fontId="9" fillId="0" borderId="5" xfId="12" applyNumberFormat="1" applyFont="1" applyBorder="1" applyAlignment="1">
      <alignment horizontal="right" vertical="center"/>
    </xf>
    <xf numFmtId="181" fontId="9" fillId="0" borderId="0" xfId="12" applyNumberFormat="1" applyFont="1" applyAlignment="1">
      <alignment horizontal="right" vertical="center"/>
    </xf>
    <xf numFmtId="181" fontId="9" fillId="0" borderId="16" xfId="12" applyNumberFormat="1" applyFont="1" applyBorder="1" applyAlignment="1">
      <alignment horizontal="right" vertical="center"/>
    </xf>
    <xf numFmtId="181" fontId="9" fillId="0" borderId="13" xfId="12" applyNumberFormat="1" applyFont="1" applyBorder="1" applyAlignment="1">
      <alignment horizontal="right" vertical="center"/>
    </xf>
    <xf numFmtId="0" fontId="81" fillId="0" borderId="174" xfId="12" applyFont="1" applyBorder="1" applyAlignment="1">
      <alignment horizontal="center" vertical="center"/>
    </xf>
    <xf numFmtId="0" fontId="15" fillId="0" borderId="16" xfId="12" applyFont="1" applyBorder="1" applyAlignment="1">
      <alignment horizontal="center" vertical="center" wrapText="1"/>
    </xf>
    <xf numFmtId="0" fontId="15" fillId="0" borderId="13" xfId="12" applyFont="1" applyBorder="1" applyAlignment="1">
      <alignment horizontal="left" vertical="center"/>
    </xf>
    <xf numFmtId="0" fontId="15" fillId="0" borderId="17" xfId="12" applyFont="1" applyBorder="1" applyAlignment="1">
      <alignment horizontal="left" vertical="center"/>
    </xf>
    <xf numFmtId="0" fontId="11" fillId="0" borderId="16" xfId="12" applyFont="1" applyBorder="1" applyAlignment="1">
      <alignment horizontal="center" vertical="center"/>
    </xf>
    <xf numFmtId="0" fontId="14" fillId="0" borderId="11" xfId="12" applyFont="1" applyBorder="1" applyAlignment="1">
      <alignment horizontal="center" vertical="center"/>
    </xf>
    <xf numFmtId="0" fontId="14" fillId="0" borderId="12" xfId="12" applyFont="1" applyBorder="1" applyAlignment="1">
      <alignment horizontal="center" vertical="center"/>
    </xf>
    <xf numFmtId="0" fontId="14" fillId="0" borderId="17" xfId="12" applyFont="1" applyBorder="1" applyAlignment="1">
      <alignment horizontal="center" vertical="center"/>
    </xf>
    <xf numFmtId="0" fontId="1" fillId="0" borderId="8" xfId="12" applyBorder="1" applyAlignment="1">
      <alignment horizontal="center" vertical="center"/>
    </xf>
    <xf numFmtId="0" fontId="1" fillId="0" borderId="9" xfId="12" applyBorder="1" applyAlignment="1">
      <alignment horizontal="center" vertical="center"/>
    </xf>
    <xf numFmtId="0" fontId="1" fillId="0" borderId="10" xfId="12" applyBorder="1" applyAlignment="1">
      <alignment horizontal="center" vertical="center"/>
    </xf>
    <xf numFmtId="0" fontId="11" fillId="0" borderId="4" xfId="12" applyFont="1" applyBorder="1" applyAlignment="1">
      <alignment horizontal="left" vertical="center" wrapText="1"/>
    </xf>
    <xf numFmtId="0" fontId="77" fillId="0" borderId="3" xfId="12" applyFont="1" applyBorder="1" applyAlignment="1">
      <alignment horizontal="left" vertical="center"/>
    </xf>
    <xf numFmtId="0" fontId="77" fillId="0" borderId="4" xfId="12" applyFont="1" applyBorder="1" applyAlignment="1">
      <alignment horizontal="left" vertical="center"/>
    </xf>
    <xf numFmtId="0" fontId="77" fillId="0" borderId="65" xfId="12" applyFont="1" applyBorder="1" applyAlignment="1">
      <alignment horizontal="left" vertical="center"/>
    </xf>
    <xf numFmtId="0" fontId="77" fillId="0" borderId="5" xfId="12" applyFont="1" applyBorder="1" applyAlignment="1">
      <alignment horizontal="left" vertical="center"/>
    </xf>
    <xf numFmtId="0" fontId="77" fillId="0" borderId="0" xfId="12" applyFont="1" applyAlignment="1">
      <alignment horizontal="left" vertical="center"/>
    </xf>
    <xf numFmtId="0" fontId="77" fillId="0" borderId="66" xfId="12" applyFont="1" applyBorder="1" applyAlignment="1">
      <alignment horizontal="left" vertical="center"/>
    </xf>
    <xf numFmtId="0" fontId="77" fillId="0" borderId="16" xfId="12" applyFont="1" applyBorder="1" applyAlignment="1">
      <alignment horizontal="left" vertical="center"/>
    </xf>
    <xf numFmtId="0" fontId="77" fillId="0" borderId="13" xfId="12" applyFont="1" applyBorder="1" applyAlignment="1">
      <alignment horizontal="left" vertical="center"/>
    </xf>
    <xf numFmtId="0" fontId="77" fillId="0" borderId="68" xfId="12" applyFont="1" applyBorder="1" applyAlignment="1">
      <alignment horizontal="left" vertical="center"/>
    </xf>
    <xf numFmtId="0" fontId="1" fillId="0" borderId="180" xfId="12" applyBorder="1" applyAlignment="1">
      <alignment horizontal="center" vertical="center"/>
    </xf>
    <xf numFmtId="0" fontId="1" fillId="0" borderId="119" xfId="12" applyBorder="1" applyAlignment="1">
      <alignment horizontal="center" vertical="center"/>
    </xf>
    <xf numFmtId="0" fontId="1" fillId="0" borderId="182" xfId="12" applyBorder="1" applyAlignment="1">
      <alignment horizontal="center" vertical="center"/>
    </xf>
    <xf numFmtId="0" fontId="1" fillId="0" borderId="183" xfId="12" applyBorder="1" applyAlignment="1">
      <alignment horizontal="center" vertical="center"/>
    </xf>
    <xf numFmtId="0" fontId="83" fillId="0" borderId="0" xfId="12" applyFont="1" applyAlignment="1">
      <alignment horizontal="center" vertical="top" textRotation="255" wrapText="1"/>
    </xf>
    <xf numFmtId="0" fontId="77" fillId="0" borderId="16" xfId="12" applyFont="1" applyBorder="1" applyAlignment="1">
      <alignment horizontal="center" vertical="center"/>
    </xf>
    <xf numFmtId="0" fontId="19" fillId="0" borderId="13" xfId="12" applyFont="1" applyBorder="1" applyAlignment="1">
      <alignment horizontal="center" vertical="center"/>
    </xf>
    <xf numFmtId="0" fontId="9" fillId="0" borderId="68" xfId="12" applyFont="1" applyBorder="1" applyAlignment="1">
      <alignment horizontal="center" vertical="center"/>
    </xf>
    <xf numFmtId="0" fontId="9" fillId="0" borderId="127" xfId="12" applyFont="1" applyBorder="1">
      <alignment vertical="center"/>
    </xf>
    <xf numFmtId="0" fontId="9" fillId="0" borderId="341" xfId="12" applyFont="1" applyBorder="1">
      <alignment vertical="center"/>
    </xf>
    <xf numFmtId="0" fontId="9" fillId="0" borderId="342" xfId="12" applyFont="1" applyBorder="1">
      <alignment vertical="center"/>
    </xf>
    <xf numFmtId="0" fontId="9" fillId="0" borderId="56" xfId="12" applyFont="1" applyBorder="1">
      <alignment vertical="center"/>
    </xf>
    <xf numFmtId="0" fontId="15" fillId="0" borderId="0" xfId="12" applyFont="1" applyAlignment="1">
      <alignment horizontal="left" vertical="center" wrapText="1"/>
    </xf>
    <xf numFmtId="0" fontId="115" fillId="0" borderId="316" xfId="12" applyFont="1" applyBorder="1" applyAlignment="1">
      <alignment horizontal="center" vertical="center" textRotation="255"/>
    </xf>
    <xf numFmtId="0" fontId="115" fillId="0" borderId="324" xfId="12" applyFont="1" applyBorder="1" applyAlignment="1">
      <alignment horizontal="center" vertical="center" textRotation="255"/>
    </xf>
    <xf numFmtId="0" fontId="115" fillId="0" borderId="338" xfId="12" applyFont="1" applyBorder="1" applyAlignment="1">
      <alignment horizontal="center" vertical="center" textRotation="255"/>
    </xf>
    <xf numFmtId="0" fontId="15" fillId="0" borderId="45" xfId="12" applyFont="1" applyBorder="1" applyAlignment="1">
      <alignment horizontal="center" vertical="center"/>
    </xf>
    <xf numFmtId="0" fontId="15" fillId="0" borderId="46" xfId="12" applyFont="1" applyBorder="1" applyAlignment="1">
      <alignment horizontal="center" vertical="center" wrapText="1"/>
    </xf>
    <xf numFmtId="0" fontId="15" fillId="0" borderId="320" xfId="12" applyFont="1" applyBorder="1" applyAlignment="1">
      <alignment horizontal="center" vertical="center"/>
    </xf>
    <xf numFmtId="0" fontId="15" fillId="0" borderId="321" xfId="12" applyFont="1" applyBorder="1" applyAlignment="1">
      <alignment horizontal="center" vertical="center"/>
    </xf>
    <xf numFmtId="0" fontId="15" fillId="0" borderId="322" xfId="12" applyFont="1" applyBorder="1" applyAlignment="1">
      <alignment horizontal="center" vertical="center"/>
    </xf>
    <xf numFmtId="0" fontId="15" fillId="0" borderId="10" xfId="12" applyFont="1" applyBorder="1" applyAlignment="1">
      <alignment horizontal="center" vertical="center"/>
    </xf>
    <xf numFmtId="0" fontId="15" fillId="0" borderId="320" xfId="12" applyFont="1" applyBorder="1" applyAlignment="1">
      <alignment horizontal="center" vertical="center" wrapText="1"/>
    </xf>
    <xf numFmtId="0" fontId="15" fillId="0" borderId="47" xfId="12" applyFont="1" applyBorder="1" applyAlignment="1">
      <alignment horizontal="center" vertical="center" wrapText="1"/>
    </xf>
    <xf numFmtId="0" fontId="15" fillId="0" borderId="13" xfId="12" applyFont="1" applyBorder="1" applyAlignment="1">
      <alignment horizontal="center" vertical="center" wrapText="1"/>
    </xf>
    <xf numFmtId="0" fontId="9" fillId="0" borderId="46" xfId="12" applyFont="1" applyBorder="1" applyAlignment="1">
      <alignment horizontal="center" vertical="center"/>
    </xf>
    <xf numFmtId="0" fontId="9" fillId="0" borderId="47" xfId="12" applyFont="1" applyBorder="1" applyAlignment="1">
      <alignment horizontal="center" vertical="center"/>
    </xf>
    <xf numFmtId="0" fontId="9" fillId="0" borderId="71" xfId="12" applyFont="1" applyBorder="1" applyAlignment="1">
      <alignment horizontal="center" vertical="center"/>
    </xf>
    <xf numFmtId="0" fontId="15" fillId="0" borderId="336" xfId="12" applyFont="1" applyBorder="1" applyAlignment="1">
      <alignment horizontal="center" vertical="center"/>
    </xf>
    <xf numFmtId="0" fontId="15" fillId="0" borderId="48" xfId="12" applyFont="1" applyBorder="1" applyAlignment="1">
      <alignment horizontal="center" vertical="center"/>
    </xf>
    <xf numFmtId="0" fontId="15" fillId="0" borderId="124" xfId="12" applyFont="1" applyBorder="1" applyAlignment="1">
      <alignment horizontal="center" vertical="center"/>
    </xf>
    <xf numFmtId="0" fontId="15" fillId="0" borderId="337" xfId="12" applyFont="1" applyBorder="1" applyAlignment="1">
      <alignment horizontal="center" vertical="center"/>
    </xf>
    <xf numFmtId="0" fontId="11" fillId="0" borderId="8" xfId="12" applyFont="1" applyBorder="1" applyAlignment="1">
      <alignment horizontal="center" vertical="center" wrapText="1"/>
    </xf>
    <xf numFmtId="0" fontId="11" fillId="0" borderId="10" xfId="12" applyFont="1" applyBorder="1" applyAlignment="1">
      <alignment horizontal="center" vertical="center"/>
    </xf>
    <xf numFmtId="0" fontId="15" fillId="0" borderId="3" xfId="12" applyFont="1" applyBorder="1" applyAlignment="1">
      <alignment horizontal="left" vertical="center"/>
    </xf>
    <xf numFmtId="0" fontId="15" fillId="0" borderId="16" xfId="12" applyFont="1" applyBorder="1" applyAlignment="1">
      <alignment horizontal="left" vertical="center"/>
    </xf>
    <xf numFmtId="0" fontId="1" fillId="0" borderId="173" xfId="12" applyBorder="1" applyAlignment="1">
      <alignment horizontal="center" vertical="center"/>
    </xf>
    <xf numFmtId="0" fontId="1" fillId="0" borderId="171" xfId="12" applyBorder="1" applyAlignment="1">
      <alignment horizontal="center" vertical="center"/>
    </xf>
    <xf numFmtId="0" fontId="1" fillId="0" borderId="172" xfId="12" applyBorder="1" applyAlignment="1">
      <alignment horizontal="center" vertical="center"/>
    </xf>
    <xf numFmtId="0" fontId="1" fillId="0" borderId="329" xfId="12" applyBorder="1" applyAlignment="1">
      <alignment horizontal="center" vertical="center"/>
    </xf>
    <xf numFmtId="0" fontId="15" fillId="0" borderId="128" xfId="12" applyFont="1" applyBorder="1" applyAlignment="1">
      <alignment horizontal="right" vertical="center"/>
    </xf>
    <xf numFmtId="0" fontId="15" fillId="0" borderId="0" xfId="12" applyFont="1" applyAlignment="1">
      <alignment horizontal="right" vertical="center"/>
    </xf>
    <xf numFmtId="0" fontId="15" fillId="0" borderId="328" xfId="12" applyFont="1" applyBorder="1" applyAlignment="1">
      <alignment horizontal="right" vertical="center"/>
    </xf>
    <xf numFmtId="0" fontId="15" fillId="0" borderId="13" xfId="12" applyFont="1" applyBorder="1" applyAlignment="1">
      <alignment horizontal="right" vertical="center"/>
    </xf>
    <xf numFmtId="0" fontId="1" fillId="0" borderId="170" xfId="12" applyBorder="1" applyAlignment="1">
      <alignment horizontal="center" vertical="center"/>
    </xf>
    <xf numFmtId="0" fontId="83" fillId="0" borderId="0" xfId="12" applyFont="1" applyAlignment="1">
      <alignment horizontal="center" vertical="top" textRotation="255"/>
    </xf>
    <xf numFmtId="0" fontId="15" fillId="0" borderId="177" xfId="12" applyFont="1" applyBorder="1" applyAlignment="1">
      <alignment horizontal="center" vertical="center"/>
    </xf>
    <xf numFmtId="0" fontId="15" fillId="0" borderId="178" xfId="12" applyFont="1" applyBorder="1" applyAlignment="1">
      <alignment horizontal="center" vertical="center"/>
    </xf>
    <xf numFmtId="0" fontId="15" fillId="0" borderId="179" xfId="12" applyFont="1" applyBorder="1" applyAlignment="1">
      <alignment horizontal="center" vertical="center"/>
    </xf>
    <xf numFmtId="0" fontId="15" fillId="0" borderId="180" xfId="12" applyFont="1" applyBorder="1" applyAlignment="1">
      <alignment horizontal="center" vertical="center"/>
    </xf>
    <xf numFmtId="0" fontId="15" fillId="0" borderId="119" xfId="12" applyFont="1" applyBorder="1" applyAlignment="1">
      <alignment horizontal="center" vertical="center"/>
    </xf>
    <xf numFmtId="0" fontId="15" fillId="0" borderId="181" xfId="12" applyFont="1" applyBorder="1" applyAlignment="1">
      <alignment horizontal="center" vertical="center"/>
    </xf>
    <xf numFmtId="0" fontId="15" fillId="0" borderId="182" xfId="12" applyFont="1" applyBorder="1" applyAlignment="1">
      <alignment horizontal="center" vertical="center"/>
    </xf>
    <xf numFmtId="0" fontId="15" fillId="0" borderId="183" xfId="12" applyFont="1" applyBorder="1" applyAlignment="1">
      <alignment horizontal="center" vertical="center"/>
    </xf>
    <xf numFmtId="0" fontId="15" fillId="0" borderId="184" xfId="12" applyFont="1" applyBorder="1" applyAlignment="1">
      <alignment horizontal="center" vertical="center"/>
    </xf>
    <xf numFmtId="0" fontId="76" fillId="0" borderId="5" xfId="12" applyFont="1" applyBorder="1" applyAlignment="1">
      <alignment horizontal="center" vertical="center"/>
    </xf>
    <xf numFmtId="0" fontId="76" fillId="0" borderId="0" xfId="12" applyFont="1" applyAlignment="1">
      <alignment horizontal="center" vertical="center"/>
    </xf>
    <xf numFmtId="0" fontId="77" fillId="0" borderId="328" xfId="12" applyFont="1" applyBorder="1" applyAlignment="1">
      <alignment horizontal="center" vertical="center"/>
    </xf>
    <xf numFmtId="0" fontId="19" fillId="0" borderId="0" xfId="12" applyFont="1" applyAlignment="1">
      <alignment horizontal="center" vertical="center" wrapText="1"/>
    </xf>
    <xf numFmtId="0" fontId="74" fillId="0" borderId="4" xfId="12" applyFont="1" applyBorder="1" applyAlignment="1">
      <alignment horizontal="center" vertical="center"/>
    </xf>
    <xf numFmtId="0" fontId="74" fillId="0" borderId="12" xfId="12" applyFont="1" applyBorder="1" applyAlignment="1">
      <alignment horizontal="center" vertical="center"/>
    </xf>
    <xf numFmtId="0" fontId="11" fillId="0" borderId="6" xfId="12" applyFont="1" applyBorder="1" applyAlignment="1">
      <alignment horizontal="center" vertical="center" wrapText="1"/>
    </xf>
    <xf numFmtId="0" fontId="11" fillId="0" borderId="6" xfId="12" applyFont="1" applyBorder="1" applyAlignment="1">
      <alignment horizontal="center" vertical="center"/>
    </xf>
    <xf numFmtId="0" fontId="11" fillId="0" borderId="335" xfId="12" applyFont="1" applyBorder="1" applyAlignment="1">
      <alignment horizontal="center" vertical="center"/>
    </xf>
    <xf numFmtId="0" fontId="11" fillId="0" borderId="5" xfId="12" applyFont="1" applyBorder="1" applyAlignment="1">
      <alignment horizontal="center" vertical="center"/>
    </xf>
    <xf numFmtId="0" fontId="11" fillId="0" borderId="54" xfId="12" applyFont="1" applyBorder="1" applyAlignment="1">
      <alignment horizontal="center" vertical="center"/>
    </xf>
    <xf numFmtId="0" fontId="9" fillId="0" borderId="54" xfId="12" applyFont="1" applyBorder="1" applyAlignment="1">
      <alignment horizontal="center" vertical="center"/>
    </xf>
    <xf numFmtId="0" fontId="1" fillId="0" borderId="58" xfId="12" applyBorder="1" applyAlignment="1">
      <alignment horizontal="center" vertical="center"/>
    </xf>
    <xf numFmtId="0" fontId="1" fillId="0" borderId="4" xfId="12" applyBorder="1" applyAlignment="1">
      <alignment horizontal="center" vertical="center"/>
    </xf>
    <xf numFmtId="0" fontId="1" fillId="0" borderId="65" xfId="12" applyBorder="1" applyAlignment="1">
      <alignment horizontal="center" vertical="center"/>
    </xf>
    <xf numFmtId="0" fontId="1" fillId="0" borderId="128" xfId="12" applyBorder="1" applyAlignment="1">
      <alignment horizontal="center" vertical="center"/>
    </xf>
    <xf numFmtId="0" fontId="1" fillId="0" borderId="0" xfId="12" applyAlignment="1">
      <alignment horizontal="center" vertical="center"/>
    </xf>
    <xf numFmtId="0" fontId="1" fillId="0" borderId="66" xfId="12" applyBorder="1" applyAlignment="1">
      <alignment horizontal="center" vertical="center"/>
    </xf>
    <xf numFmtId="0" fontId="1" fillId="0" borderId="133" xfId="12" applyBorder="1" applyAlignment="1">
      <alignment horizontal="center" vertical="center"/>
    </xf>
    <xf numFmtId="0" fontId="1" fillId="0" borderId="55" xfId="12" applyBorder="1" applyAlignment="1">
      <alignment horizontal="center" vertical="center"/>
    </xf>
    <xf numFmtId="0" fontId="1" fillId="0" borderId="70" xfId="12" applyBorder="1" applyAlignment="1">
      <alignment horizontal="center" vertical="center"/>
    </xf>
    <xf numFmtId="0" fontId="1" fillId="0" borderId="171" xfId="12" applyBorder="1">
      <alignment vertical="center"/>
    </xf>
    <xf numFmtId="0" fontId="1" fillId="0" borderId="172" xfId="12" applyBorder="1">
      <alignment vertical="center"/>
    </xf>
    <xf numFmtId="0" fontId="1" fillId="0" borderId="173" xfId="12" applyBorder="1">
      <alignment vertical="center"/>
    </xf>
    <xf numFmtId="0" fontId="9" fillId="0" borderId="65" xfId="12" applyFont="1" applyBorder="1" applyAlignment="1">
      <alignment horizontal="center" vertical="center"/>
    </xf>
    <xf numFmtId="0" fontId="9" fillId="0" borderId="66" xfId="12" applyFont="1" applyBorder="1" applyAlignment="1">
      <alignment horizontal="center" vertical="center"/>
    </xf>
    <xf numFmtId="0" fontId="1" fillId="0" borderId="174" xfId="12" applyBorder="1">
      <alignment vertical="center"/>
    </xf>
    <xf numFmtId="0" fontId="9" fillId="0" borderId="58" xfId="12" applyFont="1" applyBorder="1" applyAlignment="1">
      <alignment horizontal="center" vertical="center"/>
    </xf>
    <xf numFmtId="0" fontId="9" fillId="0" borderId="128" xfId="12" applyFont="1" applyBorder="1" applyAlignment="1">
      <alignment horizontal="center" vertical="center"/>
    </xf>
    <xf numFmtId="0" fontId="11" fillId="0" borderId="1" xfId="12" applyFont="1" applyBorder="1" applyAlignment="1">
      <alignment horizontal="center" vertical="center"/>
    </xf>
    <xf numFmtId="0" fontId="15" fillId="0" borderId="327" xfId="12" applyFont="1" applyBorder="1" applyAlignment="1">
      <alignment horizontal="center" vertical="center" wrapText="1"/>
    </xf>
    <xf numFmtId="0" fontId="15" fillId="0" borderId="327" xfId="12" applyFont="1" applyBorder="1" applyAlignment="1">
      <alignment horizontal="center" vertical="center"/>
    </xf>
    <xf numFmtId="0" fontId="76" fillId="0" borderId="1" xfId="12" applyFont="1" applyBorder="1" applyAlignment="1">
      <alignment horizontal="left" vertical="center"/>
    </xf>
    <xf numFmtId="0" fontId="76" fillId="0" borderId="3" xfId="12" applyFont="1" applyBorder="1" applyAlignment="1">
      <alignment horizontal="left" vertical="center"/>
    </xf>
    <xf numFmtId="0" fontId="11" fillId="0" borderId="321" xfId="12" applyFont="1" applyBorder="1" applyAlignment="1">
      <alignment horizontal="center" vertical="center" textRotation="255"/>
    </xf>
    <xf numFmtId="0" fontId="11" fillId="0" borderId="9" xfId="12" applyFont="1" applyBorder="1" applyAlignment="1">
      <alignment horizontal="center" vertical="center" textRotation="255"/>
    </xf>
    <xf numFmtId="0" fontId="14" fillId="0" borderId="47" xfId="12" applyFont="1" applyBorder="1" applyAlignment="1">
      <alignment horizontal="center" vertical="center" textRotation="255"/>
    </xf>
    <xf numFmtId="0" fontId="14" fillId="0" borderId="0" xfId="12" applyFont="1" applyAlignment="1">
      <alignment horizontal="center" vertical="center" textRotation="255"/>
    </xf>
    <xf numFmtId="0" fontId="14" fillId="0" borderId="13" xfId="12" applyFont="1" applyBorder="1" applyAlignment="1">
      <alignment horizontal="center" vertical="center" textRotation="255"/>
    </xf>
    <xf numFmtId="0" fontId="11" fillId="0" borderId="323" xfId="12" applyFont="1" applyBorder="1" applyAlignment="1">
      <alignment horizontal="center" vertical="center" textRotation="255"/>
    </xf>
    <xf numFmtId="0" fontId="11" fillId="0" borderId="64" xfId="12" applyFont="1" applyBorder="1" applyAlignment="1">
      <alignment horizontal="center" vertical="center" textRotation="255"/>
    </xf>
    <xf numFmtId="0" fontId="15" fillId="0" borderId="330" xfId="12" applyFont="1" applyBorder="1" applyAlignment="1">
      <alignment horizontal="center" vertical="center" wrapText="1"/>
    </xf>
    <xf numFmtId="0" fontId="15" fillId="0" borderId="126" xfId="12" applyFont="1" applyBorder="1" applyAlignment="1">
      <alignment horizontal="center" vertical="center"/>
    </xf>
    <xf numFmtId="0" fontId="15" fillId="0" borderId="330" xfId="12" applyFont="1" applyBorder="1" applyAlignment="1">
      <alignment horizontal="center" vertical="center"/>
    </xf>
    <xf numFmtId="0" fontId="15" fillId="0" borderId="334" xfId="12" applyFont="1" applyBorder="1" applyAlignment="1">
      <alignment horizontal="center" vertical="center"/>
    </xf>
    <xf numFmtId="0" fontId="15" fillId="0" borderId="52" xfId="12" applyFont="1" applyBorder="1" applyAlignment="1">
      <alignment horizontal="center" vertical="center"/>
    </xf>
    <xf numFmtId="0" fontId="9" fillId="0" borderId="132" xfId="12" applyFont="1" applyBorder="1" applyAlignment="1">
      <alignment horizontal="left" vertical="center"/>
    </xf>
    <xf numFmtId="0" fontId="9" fillId="0" borderId="53" xfId="12" applyFont="1" applyBorder="1" applyAlignment="1">
      <alignment horizontal="left" vertical="center"/>
    </xf>
    <xf numFmtId="0" fontId="15" fillId="0" borderId="331" xfId="12" applyFont="1" applyBorder="1" applyAlignment="1">
      <alignment horizontal="right" vertical="center"/>
    </xf>
    <xf numFmtId="0" fontId="15" fillId="0" borderId="39" xfId="12" applyFont="1" applyBorder="1" applyAlignment="1">
      <alignment horizontal="right" vertical="center"/>
    </xf>
    <xf numFmtId="0" fontId="15" fillId="0" borderId="23" xfId="12" applyFont="1" applyBorder="1" applyAlignment="1">
      <alignment horizontal="right" vertical="center"/>
    </xf>
    <xf numFmtId="0" fontId="15" fillId="0" borderId="332" xfId="12" applyFont="1" applyBorder="1" applyAlignment="1">
      <alignment horizontal="right" vertical="center"/>
    </xf>
    <xf numFmtId="0" fontId="15" fillId="0" borderId="333" xfId="12" applyFont="1" applyBorder="1" applyAlignment="1">
      <alignment horizontal="right" vertical="center"/>
    </xf>
    <xf numFmtId="0" fontId="15" fillId="0" borderId="312" xfId="12" applyFont="1" applyBorder="1" applyAlignment="1">
      <alignment horizontal="right" vertical="center"/>
    </xf>
    <xf numFmtId="0" fontId="75" fillId="0" borderId="57" xfId="12" applyFont="1" applyBorder="1" applyAlignment="1">
      <alignment horizontal="center" vertical="center" wrapText="1"/>
    </xf>
    <xf numFmtId="0" fontId="75" fillId="0" borderId="47" xfId="12" applyFont="1" applyBorder="1" applyAlignment="1">
      <alignment horizontal="center" vertical="center" wrapText="1"/>
    </xf>
    <xf numFmtId="0" fontId="75" fillId="0" borderId="72" xfId="12" applyFont="1" applyBorder="1" applyAlignment="1">
      <alignment horizontal="center" vertical="center" wrapText="1"/>
    </xf>
    <xf numFmtId="0" fontId="75" fillId="0" borderId="128" xfId="12" applyFont="1" applyBorder="1" applyAlignment="1">
      <alignment horizontal="center" vertical="center" wrapText="1"/>
    </xf>
    <xf numFmtId="0" fontId="75" fillId="0" borderId="0" xfId="12" applyFont="1" applyAlignment="1">
      <alignment horizontal="center" vertical="center" wrapText="1"/>
    </xf>
    <xf numFmtId="0" fontId="75" fillId="0" borderId="66" xfId="12" applyFont="1" applyBorder="1" applyAlignment="1">
      <alignment horizontal="center" vertical="center" wrapText="1"/>
    </xf>
    <xf numFmtId="0" fontId="12" fillId="0" borderId="0" xfId="12" applyFont="1" applyAlignment="1">
      <alignment horizontal="center" vertical="center"/>
    </xf>
    <xf numFmtId="0" fontId="15" fillId="0" borderId="55" xfId="12" applyFont="1" applyBorder="1" applyAlignment="1">
      <alignment horizontal="center" vertical="center"/>
    </xf>
    <xf numFmtId="0" fontId="15" fillId="0" borderId="316" xfId="12" applyFont="1" applyBorder="1" applyAlignment="1">
      <alignment horizontal="center" vertical="center"/>
    </xf>
    <xf numFmtId="0" fontId="15" fillId="0" borderId="317" xfId="12" applyFont="1" applyBorder="1" applyAlignment="1">
      <alignment horizontal="center" vertical="center"/>
    </xf>
    <xf numFmtId="0" fontId="15" fillId="0" borderId="318" xfId="12" applyFont="1" applyBorder="1" applyAlignment="1">
      <alignment horizontal="center" vertical="center"/>
    </xf>
    <xf numFmtId="0" fontId="15" fillId="0" borderId="324" xfId="12" applyFont="1" applyBorder="1" applyAlignment="1">
      <alignment horizontal="center" vertical="center"/>
    </xf>
    <xf numFmtId="0" fontId="15" fillId="0" borderId="165" xfId="12" applyFont="1" applyBorder="1" applyAlignment="1">
      <alignment horizontal="center" vertical="center"/>
    </xf>
    <xf numFmtId="0" fontId="15" fillId="0" borderId="325" xfId="12" applyFont="1" applyBorder="1" applyAlignment="1">
      <alignment horizontal="center" vertical="center"/>
    </xf>
    <xf numFmtId="0" fontId="15" fillId="0" borderId="319" xfId="12" applyFont="1" applyBorder="1" applyAlignment="1">
      <alignment horizontal="center" vertical="center" wrapText="1"/>
    </xf>
    <xf numFmtId="0" fontId="15" fillId="0" borderId="326" xfId="12" applyFont="1" applyBorder="1" applyAlignment="1">
      <alignment horizontal="center" vertical="center"/>
    </xf>
    <xf numFmtId="0" fontId="9" fillId="0" borderId="45" xfId="12" applyFont="1" applyBorder="1" applyAlignment="1">
      <alignment horizontal="left" vertical="center"/>
    </xf>
    <xf numFmtId="0" fontId="9" fillId="0" borderId="320" xfId="12" applyFont="1" applyBorder="1" applyAlignment="1">
      <alignment horizontal="left" vertical="center"/>
    </xf>
    <xf numFmtId="0" fontId="9" fillId="0" borderId="130" xfId="12" applyFont="1" applyBorder="1" applyAlignment="1">
      <alignment horizontal="left" vertical="center"/>
    </xf>
    <xf numFmtId="0" fontId="9" fillId="0" borderId="30" xfId="12" applyFont="1" applyBorder="1" applyAlignment="1">
      <alignment horizontal="left" vertical="center"/>
    </xf>
    <xf numFmtId="0" fontId="15" fillId="0" borderId="320" xfId="12" applyFont="1" applyBorder="1" applyAlignment="1">
      <alignment horizontal="left" vertical="center"/>
    </xf>
    <xf numFmtId="0" fontId="15" fillId="0" borderId="321" xfId="12" applyFont="1" applyBorder="1" applyAlignment="1">
      <alignment horizontal="left" vertical="center"/>
    </xf>
    <xf numFmtId="0" fontId="15" fillId="0" borderId="322" xfId="12" applyFont="1" applyBorder="1" applyAlignment="1">
      <alignment horizontal="left" vertical="center"/>
    </xf>
    <xf numFmtId="0" fontId="15" fillId="0" borderId="8" xfId="12" applyFont="1" applyBorder="1" applyAlignment="1">
      <alignment horizontal="left" vertical="center"/>
    </xf>
    <xf numFmtId="0" fontId="15" fillId="0" borderId="9" xfId="12" applyFont="1" applyBorder="1" applyAlignment="1">
      <alignment horizontal="left" vertical="center"/>
    </xf>
    <xf numFmtId="0" fontId="15" fillId="0" borderId="10" xfId="12" applyFont="1" applyBorder="1" applyAlignment="1">
      <alignment horizontal="left" vertical="center"/>
    </xf>
    <xf numFmtId="0" fontId="11" fillId="0" borderId="45" xfId="12" applyFont="1" applyBorder="1" applyAlignment="1">
      <alignment horizontal="center" vertical="center"/>
    </xf>
    <xf numFmtId="0" fontId="73" fillId="0" borderId="320" xfId="12" applyFont="1" applyBorder="1" applyAlignment="1">
      <alignment horizontal="center" vertical="center" wrapText="1"/>
    </xf>
    <xf numFmtId="0" fontId="73" fillId="0" borderId="321" xfId="12" applyFont="1" applyBorder="1" applyAlignment="1">
      <alignment horizontal="center" vertical="center" wrapText="1"/>
    </xf>
    <xf numFmtId="0" fontId="73" fillId="0" borderId="8" xfId="12" applyFont="1" applyBorder="1" applyAlignment="1">
      <alignment horizontal="center" vertical="center" wrapText="1"/>
    </xf>
    <xf numFmtId="0" fontId="73" fillId="0" borderId="9" xfId="12" applyFont="1" applyBorder="1" applyAlignment="1">
      <alignment horizontal="center" vertical="center" wrapText="1"/>
    </xf>
    <xf numFmtId="3" fontId="29" fillId="6" borderId="170" xfId="0" applyNumberFormat="1" applyFont="1" applyFill="1" applyBorder="1" applyAlignment="1">
      <alignment horizontal="right" vertical="center"/>
    </xf>
    <xf numFmtId="3" fontId="29" fillId="6" borderId="2" xfId="0" applyNumberFormat="1" applyFont="1" applyFill="1" applyBorder="1" applyAlignment="1">
      <alignment horizontal="right" vertical="center"/>
    </xf>
    <xf numFmtId="3" fontId="29" fillId="6" borderId="130" xfId="0" applyNumberFormat="1" applyFont="1" applyFill="1" applyBorder="1" applyAlignment="1">
      <alignment horizontal="right" vertical="center"/>
    </xf>
    <xf numFmtId="3" fontId="29" fillId="6" borderId="401" xfId="0" applyNumberFormat="1" applyFont="1" applyFill="1" applyBorder="1" applyAlignment="1">
      <alignment horizontal="right" vertical="center"/>
    </xf>
    <xf numFmtId="3" fontId="29" fillId="6" borderId="61" xfId="0" applyNumberFormat="1" applyFont="1" applyFill="1" applyBorder="1" applyAlignment="1">
      <alignment horizontal="right" vertical="center"/>
    </xf>
    <xf numFmtId="3" fontId="29" fillId="6" borderId="52" xfId="0" applyNumberFormat="1" applyFont="1" applyFill="1" applyBorder="1" applyAlignment="1">
      <alignment horizontal="right" vertical="center"/>
    </xf>
    <xf numFmtId="3" fontId="29" fillId="6" borderId="56" xfId="0" applyNumberFormat="1" applyFont="1" applyFill="1" applyBorder="1" applyAlignment="1">
      <alignment horizontal="right" vertical="center"/>
    </xf>
    <xf numFmtId="0" fontId="9" fillId="0" borderId="2" xfId="0" applyFont="1" applyBorder="1" applyAlignment="1">
      <alignment horizontal="center" vertical="center"/>
    </xf>
    <xf numFmtId="0" fontId="9" fillId="0" borderId="52" xfId="0" applyFont="1" applyBorder="1" applyAlignment="1">
      <alignment horizontal="center" vertical="center"/>
    </xf>
    <xf numFmtId="0" fontId="9" fillId="0" borderId="0" xfId="0" applyFont="1">
      <alignment vertical="center"/>
    </xf>
    <xf numFmtId="0" fontId="9" fillId="6" borderId="0" xfId="0" applyFont="1" applyFill="1" applyAlignment="1">
      <alignment horizontal="right" vertical="center"/>
    </xf>
    <xf numFmtId="0" fontId="0" fillId="0" borderId="2" xfId="0" applyBorder="1">
      <alignment vertical="center"/>
    </xf>
    <xf numFmtId="3" fontId="29" fillId="6" borderId="5" xfId="0" applyNumberFormat="1" applyFont="1" applyFill="1" applyBorder="1" applyAlignment="1">
      <alignment horizontal="right" vertical="center"/>
    </xf>
    <xf numFmtId="3" fontId="29" fillId="6" borderId="0" xfId="0" applyNumberFormat="1" applyFont="1" applyFill="1" applyAlignment="1">
      <alignment horizontal="right" vertical="center"/>
    </xf>
    <xf numFmtId="3" fontId="29" fillId="6" borderId="12" xfId="0" applyNumberFormat="1" applyFont="1" applyFill="1" applyBorder="1" applyAlignment="1">
      <alignment horizontal="right" vertical="center"/>
    </xf>
    <xf numFmtId="3" fontId="29" fillId="6" borderId="16" xfId="0" applyNumberFormat="1" applyFont="1" applyFill="1" applyBorder="1" applyAlignment="1">
      <alignment horizontal="right" vertical="center"/>
    </xf>
    <xf numFmtId="3" fontId="29" fillId="6" borderId="13" xfId="0" applyNumberFormat="1" applyFont="1" applyFill="1" applyBorder="1" applyAlignment="1">
      <alignment horizontal="right" vertical="center"/>
    </xf>
    <xf numFmtId="3" fontId="29" fillId="6" borderId="17" xfId="0" applyNumberFormat="1" applyFont="1" applyFill="1" applyBorder="1" applyAlignment="1">
      <alignment horizontal="right" vertical="center"/>
    </xf>
    <xf numFmtId="0" fontId="9" fillId="0" borderId="2" xfId="0" applyFont="1" applyBorder="1" applyAlignment="1">
      <alignment horizontal="center" vertical="center" wrapText="1"/>
    </xf>
    <xf numFmtId="3" fontId="29" fillId="0" borderId="2" xfId="0" applyNumberFormat="1" applyFont="1" applyBorder="1" applyAlignment="1">
      <alignment horizontal="right" vertical="center"/>
    </xf>
    <xf numFmtId="3" fontId="29" fillId="0" borderId="61" xfId="0" applyNumberFormat="1" applyFont="1" applyBorder="1" applyAlignment="1">
      <alignment horizontal="right" vertical="center"/>
    </xf>
    <xf numFmtId="0" fontId="9" fillId="0" borderId="165" xfId="0" applyFont="1" applyBorder="1" applyAlignment="1">
      <alignment horizontal="center" vertical="center"/>
    </xf>
    <xf numFmtId="0" fontId="9" fillId="0" borderId="130" xfId="0" applyFont="1" applyBorder="1" applyAlignment="1">
      <alignment horizontal="center" vertical="center"/>
    </xf>
    <xf numFmtId="0" fontId="9" fillId="0" borderId="190" xfId="0" applyFont="1" applyBorder="1" applyAlignment="1">
      <alignment horizontal="center" vertical="center"/>
    </xf>
    <xf numFmtId="0" fontId="9" fillId="0" borderId="402" xfId="0" applyFont="1" applyBorder="1" applyAlignment="1">
      <alignment horizontal="center" vertical="center"/>
    </xf>
    <xf numFmtId="3" fontId="28" fillId="6" borderId="30" xfId="0" applyNumberFormat="1" applyFont="1" applyFill="1" applyBorder="1" applyAlignment="1">
      <alignment horizontal="center" vertical="center"/>
    </xf>
    <xf numFmtId="3" fontId="28" fillId="6" borderId="8" xfId="0" applyNumberFormat="1" applyFont="1" applyFill="1" applyBorder="1" applyAlignment="1">
      <alignment horizontal="center" vertical="center"/>
    </xf>
    <xf numFmtId="3" fontId="28" fillId="6" borderId="53" xfId="0" applyNumberFormat="1" applyFont="1" applyFill="1" applyBorder="1" applyAlignment="1">
      <alignment horizontal="center" vertical="center"/>
    </xf>
    <xf numFmtId="3" fontId="29" fillId="6" borderId="166" xfId="0" applyNumberFormat="1" applyFont="1" applyFill="1" applyBorder="1" applyAlignment="1">
      <alignment horizontal="right" vertical="center"/>
    </xf>
    <xf numFmtId="3" fontId="29" fillId="6" borderId="167" xfId="0" applyNumberFormat="1" applyFont="1" applyFill="1" applyBorder="1" applyAlignment="1">
      <alignment horizontal="right" vertical="center"/>
    </xf>
    <xf numFmtId="3" fontId="29" fillId="6" borderId="9" xfId="0" applyNumberFormat="1" applyFont="1" applyFill="1" applyBorder="1" applyAlignment="1">
      <alignment horizontal="right" vertical="center"/>
    </xf>
    <xf numFmtId="3" fontId="29" fillId="6" borderId="10" xfId="0" applyNumberFormat="1" applyFont="1" applyFill="1" applyBorder="1" applyAlignment="1">
      <alignment horizontal="right" vertical="center"/>
    </xf>
    <xf numFmtId="3" fontId="29" fillId="6" borderId="63" xfId="0" applyNumberFormat="1" applyFont="1" applyFill="1" applyBorder="1" applyAlignment="1">
      <alignment horizontal="right" vertical="center"/>
    </xf>
    <xf numFmtId="3" fontId="29" fillId="6" borderId="73" xfId="0" applyNumberFormat="1" applyFont="1" applyFill="1" applyBorder="1" applyAlignment="1">
      <alignment horizontal="right" vertical="center"/>
    </xf>
    <xf numFmtId="180" fontId="29" fillId="0" borderId="130" xfId="0" applyNumberFormat="1" applyFont="1" applyBorder="1" applyAlignment="1">
      <alignment horizontal="center" vertical="center"/>
    </xf>
    <xf numFmtId="180" fontId="29" fillId="0" borderId="2" xfId="0" applyNumberFormat="1" applyFont="1" applyBorder="1" applyAlignment="1">
      <alignment horizontal="center" vertical="center"/>
    </xf>
    <xf numFmtId="180" fontId="29" fillId="0" borderId="52" xfId="0" applyNumberFormat="1" applyFont="1" applyBorder="1" applyAlignment="1">
      <alignment horizontal="center" vertical="center"/>
    </xf>
    <xf numFmtId="0" fontId="28" fillId="6" borderId="30" xfId="0" applyFont="1" applyFill="1" applyBorder="1" applyAlignment="1">
      <alignment horizontal="center" vertical="center"/>
    </xf>
    <xf numFmtId="0" fontId="28" fillId="6" borderId="8" xfId="0" applyFont="1" applyFill="1" applyBorder="1" applyAlignment="1">
      <alignment horizontal="center" vertical="center"/>
    </xf>
    <xf numFmtId="0" fontId="28" fillId="6" borderId="53" xfId="0" applyFont="1" applyFill="1" applyBorder="1" applyAlignment="1">
      <alignment horizontal="center" vertical="center"/>
    </xf>
    <xf numFmtId="180" fontId="29" fillId="0" borderId="1" xfId="0" applyNumberFormat="1" applyFont="1" applyBorder="1" applyAlignment="1">
      <alignment horizontal="center" vertical="center"/>
    </xf>
    <xf numFmtId="177" fontId="15" fillId="6" borderId="4" xfId="0" applyNumberFormat="1" applyFont="1" applyFill="1" applyBorder="1">
      <alignment vertical="center"/>
    </xf>
    <xf numFmtId="3" fontId="29" fillId="0" borderId="1" xfId="0" applyNumberFormat="1" applyFont="1" applyBorder="1" applyAlignment="1">
      <alignment horizontal="right" vertical="center"/>
    </xf>
    <xf numFmtId="3" fontId="29" fillId="6" borderId="339" xfId="0" applyNumberFormat="1" applyFont="1" applyFill="1" applyBorder="1" applyAlignment="1">
      <alignment horizontal="right" vertical="center"/>
    </xf>
    <xf numFmtId="3" fontId="29" fillId="6" borderId="40" xfId="0" applyNumberFormat="1" applyFont="1" applyFill="1" applyBorder="1" applyAlignment="1">
      <alignment horizontal="right" vertical="center"/>
    </xf>
    <xf numFmtId="3" fontId="29" fillId="6" borderId="28" xfId="0" applyNumberFormat="1" applyFont="1" applyFill="1" applyBorder="1" applyAlignment="1">
      <alignment horizontal="right" vertical="center"/>
    </xf>
    <xf numFmtId="3" fontId="29" fillId="6" borderId="41" xfId="0" applyNumberFormat="1" applyFont="1" applyFill="1" applyBorder="1" applyAlignment="1">
      <alignment horizontal="right" vertical="center"/>
    </xf>
    <xf numFmtId="0" fontId="9" fillId="0" borderId="52" xfId="0" applyFont="1" applyBorder="1" applyAlignment="1">
      <alignment horizontal="center" vertical="center" wrapText="1"/>
    </xf>
    <xf numFmtId="3" fontId="29" fillId="0" borderId="52" xfId="0" applyNumberFormat="1" applyFont="1" applyBorder="1" applyAlignment="1">
      <alignment horizontal="right" vertical="center"/>
    </xf>
    <xf numFmtId="3" fontId="29" fillId="0" borderId="56" xfId="0" applyNumberFormat="1" applyFont="1" applyBorder="1" applyAlignment="1">
      <alignment horizontal="right" vertical="center"/>
    </xf>
    <xf numFmtId="0" fontId="27" fillId="0" borderId="2"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405" xfId="0" applyFont="1" applyBorder="1" applyAlignment="1">
      <alignment horizontal="center" vertical="center"/>
    </xf>
    <xf numFmtId="0" fontId="21" fillId="0" borderId="406" xfId="0" applyFont="1" applyBorder="1" applyAlignment="1">
      <alignment horizontal="center" vertical="center"/>
    </xf>
    <xf numFmtId="0" fontId="27" fillId="0" borderId="1" xfId="0" applyFont="1" applyBorder="1" applyAlignment="1">
      <alignment horizontal="center" vertical="center"/>
    </xf>
    <xf numFmtId="177" fontId="15" fillId="6" borderId="47" xfId="0" applyNumberFormat="1" applyFont="1" applyFill="1" applyBorder="1">
      <alignment vertical="center"/>
    </xf>
    <xf numFmtId="3" fontId="29" fillId="0" borderId="45" xfId="0" applyNumberFormat="1" applyFont="1" applyBorder="1" applyAlignment="1">
      <alignment horizontal="right" vertical="center"/>
    </xf>
    <xf numFmtId="3" fontId="29" fillId="6" borderId="45" xfId="0" applyNumberFormat="1" applyFont="1" applyFill="1" applyBorder="1" applyAlignment="1">
      <alignment horizontal="right" vertical="center"/>
    </xf>
    <xf numFmtId="3" fontId="29" fillId="6" borderId="366" xfId="0" applyNumberFormat="1" applyFont="1" applyFill="1" applyBorder="1" applyAlignment="1">
      <alignment horizontal="right" vertical="center"/>
    </xf>
    <xf numFmtId="0" fontId="9" fillId="6" borderId="2" xfId="0" applyFont="1" applyFill="1" applyBorder="1" applyAlignment="1">
      <alignment horizontal="center" vertical="center"/>
    </xf>
    <xf numFmtId="0" fontId="106" fillId="0" borderId="4" xfId="0" applyFont="1" applyBorder="1" applyAlignment="1">
      <alignment horizontal="center" vertical="center"/>
    </xf>
    <xf numFmtId="0" fontId="106" fillId="0" borderId="0" xfId="0" applyFont="1" applyAlignment="1">
      <alignment horizontal="center" vertical="center"/>
    </xf>
    <xf numFmtId="0" fontId="106" fillId="0" borderId="13" xfId="0" applyFont="1" applyBorder="1" applyAlignment="1">
      <alignment horizontal="center" vertical="center"/>
    </xf>
    <xf numFmtId="0" fontId="10" fillId="0" borderId="316" xfId="0" applyFont="1" applyBorder="1" applyAlignment="1">
      <alignment horizontal="center" vertical="center" textRotation="255"/>
    </xf>
    <xf numFmtId="0" fontId="10" fillId="0" borderId="367" xfId="0" applyFont="1" applyBorder="1" applyAlignment="1">
      <alignment horizontal="center" vertical="center" textRotation="255"/>
    </xf>
    <xf numFmtId="0" fontId="10" fillId="0" borderId="60" xfId="0" applyFont="1" applyBorder="1" applyAlignment="1">
      <alignment horizontal="center" vertical="center" textRotation="255"/>
    </xf>
    <xf numFmtId="0" fontId="10" fillId="0" borderId="62" xfId="0" applyFont="1" applyBorder="1" applyAlignment="1">
      <alignment horizontal="center" vertical="center" textRotation="255"/>
    </xf>
    <xf numFmtId="0" fontId="27" fillId="0" borderId="45" xfId="0" applyFont="1" applyBorder="1" applyAlignment="1">
      <alignment horizontal="center" vertical="center"/>
    </xf>
    <xf numFmtId="0" fontId="21" fillId="0" borderId="403" xfId="0" applyFont="1" applyBorder="1" applyAlignment="1">
      <alignment horizontal="center" vertical="center"/>
    </xf>
    <xf numFmtId="0" fontId="21" fillId="0" borderId="404"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16" xfId="0" applyFont="1" applyBorder="1" applyAlignment="1">
      <alignment horizontal="center" vertical="center"/>
    </xf>
    <xf numFmtId="180" fontId="29" fillId="0" borderId="45" xfId="0" applyNumberFormat="1" applyFont="1" applyBorder="1" applyAlignment="1">
      <alignment horizontal="center" vertical="center"/>
    </xf>
    <xf numFmtId="3" fontId="29" fillId="6" borderId="386" xfId="0" applyNumberFormat="1" applyFont="1" applyFill="1" applyBorder="1" applyAlignment="1">
      <alignment horizontal="right" vertical="center"/>
    </xf>
    <xf numFmtId="3" fontId="29" fillId="6" borderId="387" xfId="0" applyNumberFormat="1" applyFont="1" applyFill="1" applyBorder="1" applyAlignment="1">
      <alignment horizontal="right" vertical="center"/>
    </xf>
    <xf numFmtId="3" fontId="29" fillId="6" borderId="399" xfId="0" applyNumberFormat="1" applyFont="1" applyFill="1" applyBorder="1" applyAlignment="1">
      <alignment horizontal="right" vertical="center"/>
    </xf>
    <xf numFmtId="3" fontId="29" fillId="6" borderId="400" xfId="0" applyNumberFormat="1" applyFont="1" applyFill="1" applyBorder="1" applyAlignment="1">
      <alignment horizontal="right" vertical="center"/>
    </xf>
    <xf numFmtId="0" fontId="13" fillId="0" borderId="2" xfId="0" applyFont="1" applyBorder="1" applyAlignment="1">
      <alignment horizontal="center" vertical="center"/>
    </xf>
    <xf numFmtId="0" fontId="14" fillId="6" borderId="1" xfId="0" applyFont="1" applyFill="1" applyBorder="1" applyAlignment="1">
      <alignment horizontal="center" vertical="center"/>
    </xf>
    <xf numFmtId="0" fontId="14" fillId="6" borderId="50" xfId="0" applyFont="1" applyFill="1" applyBorder="1" applyAlignment="1">
      <alignment horizontal="center" vertical="center"/>
    </xf>
    <xf numFmtId="3" fontId="29" fillId="6" borderId="6" xfId="0" applyNumberFormat="1" applyFont="1" applyFill="1" applyBorder="1" applyAlignment="1">
      <alignment horizontal="right" vertical="center"/>
    </xf>
    <xf numFmtId="3" fontId="29" fillId="6" borderId="67" xfId="0" applyNumberFormat="1" applyFont="1" applyFill="1" applyBorder="1" applyAlignment="1">
      <alignment horizontal="right" vertical="center"/>
    </xf>
    <xf numFmtId="3" fontId="29" fillId="6" borderId="383" xfId="0" applyNumberFormat="1" applyFont="1" applyFill="1" applyBorder="1" applyAlignment="1">
      <alignment horizontal="right" vertical="center"/>
    </xf>
    <xf numFmtId="3" fontId="29" fillId="6" borderId="59" xfId="0" applyNumberFormat="1" applyFont="1" applyFill="1" applyBorder="1" applyAlignment="1">
      <alignment horizontal="right" vertical="center"/>
    </xf>
    <xf numFmtId="0" fontId="21" fillId="0" borderId="384" xfId="0" applyFont="1" applyBorder="1" applyAlignment="1">
      <alignment horizontal="center" vertical="center"/>
    </xf>
    <xf numFmtId="0" fontId="21" fillId="0" borderId="397" xfId="0" applyFont="1" applyBorder="1" applyAlignment="1">
      <alignment horizontal="center" vertical="center"/>
    </xf>
    <xf numFmtId="0" fontId="21" fillId="0" borderId="385" xfId="0" applyFont="1" applyBorder="1" applyAlignment="1">
      <alignment horizontal="center" vertical="center"/>
    </xf>
    <xf numFmtId="0" fontId="21" fillId="0" borderId="398" xfId="0" applyFont="1" applyBorder="1" applyAlignment="1">
      <alignment horizontal="center" vertical="center"/>
    </xf>
    <xf numFmtId="3" fontId="29" fillId="0" borderId="386" xfId="0" applyNumberFormat="1" applyFont="1" applyBorder="1" applyAlignment="1">
      <alignment horizontal="right" vertical="center"/>
    </xf>
    <xf numFmtId="3" fontId="29" fillId="0" borderId="399" xfId="0" applyNumberFormat="1" applyFont="1" applyBorder="1" applyAlignment="1">
      <alignment horizontal="right" vertical="center"/>
    </xf>
    <xf numFmtId="180" fontId="29" fillId="0" borderId="386" xfId="0" applyNumberFormat="1" applyFont="1" applyBorder="1" applyAlignment="1">
      <alignment horizontal="center" vertical="center"/>
    </xf>
    <xf numFmtId="180" fontId="29" fillId="0" borderId="399" xfId="0" applyNumberFormat="1" applyFont="1" applyBorder="1" applyAlignment="1">
      <alignment horizontal="center" vertical="center"/>
    </xf>
    <xf numFmtId="0" fontId="21" fillId="0" borderId="7" xfId="0" applyFont="1" applyBorder="1" applyAlignment="1">
      <alignment horizontal="center" vertical="center"/>
    </xf>
    <xf numFmtId="0" fontId="21" fillId="0" borderId="382" xfId="0" applyFont="1" applyBorder="1" applyAlignment="1">
      <alignment horizontal="center" vertical="center"/>
    </xf>
    <xf numFmtId="3" fontId="29" fillId="0" borderId="383" xfId="0" applyNumberFormat="1" applyFont="1" applyBorder="1" applyAlignment="1">
      <alignment horizontal="right" vertical="center"/>
    </xf>
    <xf numFmtId="180" fontId="29" fillId="0" borderId="383" xfId="0" applyNumberFormat="1" applyFont="1" applyBorder="1" applyAlignment="1">
      <alignment horizontal="center" vertical="center"/>
    </xf>
    <xf numFmtId="0" fontId="21" fillId="0" borderId="388" xfId="0" applyFont="1" applyBorder="1" applyAlignment="1">
      <alignment horizontal="center" vertical="center"/>
    </xf>
    <xf numFmtId="0" fontId="21" fillId="0" borderId="389" xfId="0" applyFont="1" applyBorder="1" applyAlignment="1">
      <alignment horizontal="center" vertical="center"/>
    </xf>
    <xf numFmtId="3" fontId="29" fillId="0" borderId="390" xfId="0" applyNumberFormat="1" applyFont="1" applyBorder="1" applyAlignment="1">
      <alignment horizontal="right" vertical="center"/>
    </xf>
    <xf numFmtId="3" fontId="29" fillId="6" borderId="390" xfId="0" applyNumberFormat="1" applyFont="1" applyFill="1" applyBorder="1" applyAlignment="1">
      <alignment horizontal="right" vertical="center"/>
    </xf>
    <xf numFmtId="180" fontId="29" fillId="0" borderId="390" xfId="0" applyNumberFormat="1" applyFont="1" applyBorder="1" applyAlignment="1">
      <alignment horizontal="center" vertical="center"/>
    </xf>
    <xf numFmtId="3" fontId="29" fillId="6" borderId="391" xfId="0" applyNumberFormat="1" applyFont="1" applyFill="1" applyBorder="1" applyAlignment="1">
      <alignment horizontal="right" vertical="center"/>
    </xf>
    <xf numFmtId="0" fontId="9" fillId="0" borderId="66" xfId="6" applyFont="1" applyBorder="1" applyAlignment="1">
      <alignment horizontal="center" vertical="center"/>
    </xf>
    <xf numFmtId="3" fontId="20" fillId="0" borderId="2" xfId="6" applyNumberFormat="1" applyFont="1" applyBorder="1" applyAlignment="1">
      <alignment horizontal="right" vertical="center"/>
    </xf>
    <xf numFmtId="0" fontId="9" fillId="0" borderId="5" xfId="6" applyFont="1" applyBorder="1" applyAlignment="1">
      <alignment horizontal="center" vertical="center"/>
    </xf>
    <xf numFmtId="181" fontId="20" fillId="0" borderId="0" xfId="6" applyNumberFormat="1" applyFont="1" applyAlignment="1">
      <alignment horizontal="right" vertical="center"/>
    </xf>
    <xf numFmtId="0" fontId="9" fillId="0" borderId="2" xfId="6" applyFont="1" applyBorder="1" applyAlignment="1">
      <alignment horizontal="center" vertical="center" wrapText="1"/>
    </xf>
    <xf numFmtId="0" fontId="9" fillId="0" borderId="2" xfId="6" applyFont="1" applyBorder="1" applyAlignment="1">
      <alignment horizontal="center" vertical="center"/>
    </xf>
    <xf numFmtId="0" fontId="9" fillId="0" borderId="0" xfId="0" applyFont="1" applyAlignment="1">
      <alignment horizontal="center" vertical="center"/>
    </xf>
    <xf numFmtId="0" fontId="9" fillId="0" borderId="66" xfId="0" applyFont="1" applyBorder="1" applyAlignment="1">
      <alignment horizontal="center" vertical="center"/>
    </xf>
    <xf numFmtId="0" fontId="9" fillId="0" borderId="13" xfId="0" applyFont="1" applyBorder="1" applyAlignment="1">
      <alignment horizontal="center" vertical="center"/>
    </xf>
    <xf numFmtId="0" fontId="9" fillId="0" borderId="68" xfId="0" applyFont="1" applyBorder="1" applyAlignment="1">
      <alignment horizontal="center" vertical="center"/>
    </xf>
    <xf numFmtId="0" fontId="9" fillId="0" borderId="5" xfId="6" applyFont="1" applyBorder="1" applyAlignment="1">
      <alignment horizontal="center" vertical="center" wrapText="1"/>
    </xf>
    <xf numFmtId="0" fontId="9" fillId="0" borderId="0" xfId="6" applyFont="1" applyAlignment="1">
      <alignment horizontal="center" vertical="center" wrapText="1"/>
    </xf>
    <xf numFmtId="0" fontId="9" fillId="0" borderId="66" xfId="6" applyFont="1" applyBorder="1" applyAlignment="1">
      <alignment horizontal="center" vertical="center" wrapText="1"/>
    </xf>
    <xf numFmtId="0" fontId="9" fillId="0" borderId="0" xfId="6" applyFont="1" applyAlignment="1">
      <alignment horizontal="center" vertical="center"/>
    </xf>
    <xf numFmtId="0" fontId="9" fillId="5" borderId="2" xfId="6" applyFont="1" applyFill="1" applyBorder="1" applyAlignment="1">
      <alignment horizontal="center" vertical="center"/>
    </xf>
    <xf numFmtId="3" fontId="20" fillId="5" borderId="2" xfId="6" applyNumberFormat="1" applyFont="1" applyFill="1" applyBorder="1" applyAlignment="1">
      <alignment horizontal="righ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5" xfId="0" applyBorder="1" applyAlignment="1">
      <alignment horizontal="center" vertical="center"/>
    </xf>
    <xf numFmtId="0" fontId="57" fillId="0" borderId="5" xfId="0" applyFont="1" applyBorder="1" applyAlignment="1">
      <alignment horizontal="center" vertical="center"/>
    </xf>
    <xf numFmtId="0" fontId="57" fillId="0" borderId="0" xfId="0" applyFont="1" applyAlignment="1">
      <alignment horizontal="center" vertical="center"/>
    </xf>
    <xf numFmtId="0" fontId="57" fillId="0" borderId="66" xfId="0" applyFont="1" applyBorder="1" applyAlignment="1">
      <alignment horizontal="center" vertical="center"/>
    </xf>
    <xf numFmtId="0" fontId="9" fillId="2" borderId="2" xfId="0" applyFont="1" applyFill="1" applyBorder="1" applyAlignment="1">
      <alignment horizontal="center" vertical="center"/>
    </xf>
    <xf numFmtId="3" fontId="29" fillId="2" borderId="2" xfId="0" applyNumberFormat="1" applyFont="1" applyFill="1" applyBorder="1" applyAlignment="1">
      <alignment horizontal="right" vertical="center"/>
    </xf>
    <xf numFmtId="3" fontId="29" fillId="2" borderId="61" xfId="0" applyNumberFormat="1" applyFont="1" applyFill="1" applyBorder="1" applyAlignment="1">
      <alignment horizontal="right" vertical="center"/>
    </xf>
    <xf numFmtId="3" fontId="15" fillId="6" borderId="1" xfId="0" applyNumberFormat="1" applyFont="1" applyFill="1" applyBorder="1" applyAlignment="1">
      <alignment horizontal="center" vertical="center"/>
    </xf>
    <xf numFmtId="0" fontId="17" fillId="0" borderId="0" xfId="0" applyFont="1" applyAlignment="1">
      <alignment horizontal="center" vertical="center" textRotation="255"/>
    </xf>
    <xf numFmtId="0" fontId="9" fillId="0" borderId="376" xfId="0" applyFont="1" applyBorder="1" applyAlignment="1">
      <alignment horizontal="center" vertical="center"/>
    </xf>
    <xf numFmtId="0" fontId="9" fillId="0" borderId="381" xfId="0" applyFont="1" applyBorder="1" applyAlignment="1">
      <alignment horizontal="center" vertical="center"/>
    </xf>
    <xf numFmtId="0" fontId="9" fillId="0" borderId="61" xfId="0" applyFont="1" applyBorder="1" applyAlignment="1">
      <alignment horizontal="center" vertical="center"/>
    </xf>
    <xf numFmtId="0" fontId="9" fillId="0" borderId="393" xfId="6" applyFont="1" applyBorder="1" applyAlignment="1">
      <alignment horizontal="center" vertical="center"/>
    </xf>
    <xf numFmtId="0" fontId="112" fillId="5" borderId="2" xfId="6" applyFont="1" applyFill="1" applyBorder="1" applyAlignment="1">
      <alignment horizontal="center" vertical="center"/>
    </xf>
    <xf numFmtId="0" fontId="16" fillId="5" borderId="2" xfId="6" applyFont="1" applyFill="1" applyBorder="1" applyAlignment="1">
      <alignment horizontal="left" vertical="center" wrapText="1"/>
    </xf>
    <xf numFmtId="0" fontId="16" fillId="5" borderId="2" xfId="6" applyFont="1" applyFill="1" applyBorder="1" applyAlignment="1">
      <alignment horizontal="left" vertical="center"/>
    </xf>
    <xf numFmtId="0" fontId="14" fillId="0" borderId="61" xfId="6" applyFont="1" applyBorder="1" applyAlignment="1">
      <alignment horizontal="center" vertical="center" textRotation="255"/>
    </xf>
    <xf numFmtId="0" fontId="14" fillId="0" borderId="396" xfId="6" applyFont="1" applyBorder="1" applyAlignment="1">
      <alignment horizontal="center" vertical="center" textRotation="255"/>
    </xf>
    <xf numFmtId="0" fontId="14" fillId="0" borderId="3" xfId="6" applyFont="1" applyBorder="1" applyAlignment="1">
      <alignment horizontal="center" vertical="center"/>
    </xf>
    <xf numFmtId="0" fontId="14" fillId="0" borderId="4" xfId="6" applyFont="1" applyBorder="1" applyAlignment="1">
      <alignment horizontal="center" vertical="center"/>
    </xf>
    <xf numFmtId="0" fontId="14" fillId="0" borderId="5" xfId="6" applyFont="1" applyBorder="1" applyAlignment="1">
      <alignment horizontal="center" vertical="center"/>
    </xf>
    <xf numFmtId="0" fontId="14" fillId="0" borderId="0" xfId="6" applyFont="1" applyAlignment="1">
      <alignment horizontal="center" vertical="center"/>
    </xf>
    <xf numFmtId="0" fontId="14" fillId="0" borderId="12" xfId="6" applyFont="1" applyBorder="1" applyAlignment="1">
      <alignment horizontal="center"/>
    </xf>
    <xf numFmtId="0" fontId="14" fillId="0" borderId="370" xfId="6" applyFont="1" applyBorder="1" applyAlignment="1">
      <alignment horizontal="center"/>
    </xf>
    <xf numFmtId="0" fontId="112" fillId="0" borderId="0" xfId="0" applyFont="1" applyAlignment="1">
      <alignment horizontal="center" vertical="center" textRotation="255"/>
    </xf>
    <xf numFmtId="0" fontId="15" fillId="0" borderId="2" xfId="6" applyFont="1" applyBorder="1" applyAlignment="1">
      <alignment horizontal="center" vertical="center" wrapText="1"/>
    </xf>
    <xf numFmtId="0" fontId="15" fillId="0" borderId="393" xfId="6" applyFont="1" applyBorder="1" applyAlignment="1">
      <alignment horizontal="center" vertical="center" wrapText="1"/>
    </xf>
    <xf numFmtId="0" fontId="9" fillId="0" borderId="187" xfId="6" applyFont="1" applyBorder="1" applyAlignment="1">
      <alignment horizontal="center" vertical="center"/>
    </xf>
    <xf numFmtId="0" fontId="9" fillId="0" borderId="394" xfId="6" applyFont="1" applyBorder="1" applyAlignment="1">
      <alignment horizontal="center" vertical="center"/>
    </xf>
    <xf numFmtId="0" fontId="14" fillId="0" borderId="16" xfId="6" applyFont="1" applyBorder="1" applyAlignment="1">
      <alignment horizontal="center" vertical="center"/>
    </xf>
    <xf numFmtId="0" fontId="14" fillId="0" borderId="13" xfId="6" applyFont="1" applyBorder="1" applyAlignment="1">
      <alignment horizontal="center" vertical="center"/>
    </xf>
    <xf numFmtId="0" fontId="14" fillId="0" borderId="2" xfId="6" applyFont="1" applyBorder="1" applyAlignment="1">
      <alignment horizontal="center" vertical="center"/>
    </xf>
    <xf numFmtId="0" fontId="14" fillId="0" borderId="11" xfId="6" applyFont="1" applyBorder="1" applyAlignment="1">
      <alignment horizontal="center"/>
    </xf>
    <xf numFmtId="0" fontId="14" fillId="0" borderId="17" xfId="6" applyFont="1" applyBorder="1" applyAlignment="1">
      <alignment horizontal="center"/>
    </xf>
    <xf numFmtId="0" fontId="14" fillId="0" borderId="2" xfId="6" applyFont="1" applyBorder="1" applyAlignment="1">
      <alignment horizontal="center" vertical="center" textRotation="255"/>
    </xf>
    <xf numFmtId="0" fontId="14" fillId="0" borderId="393" xfId="6" applyFont="1" applyBorder="1" applyAlignment="1">
      <alignment horizontal="center" vertical="center" textRotation="255"/>
    </xf>
    <xf numFmtId="0" fontId="15" fillId="5" borderId="2" xfId="6" applyFont="1" applyFill="1" applyBorder="1" applyAlignment="1">
      <alignment horizontal="center" vertical="center" wrapText="1"/>
    </xf>
    <xf numFmtId="0" fontId="9" fillId="5" borderId="187" xfId="6" applyFont="1" applyFill="1" applyBorder="1" applyAlignment="1">
      <alignment horizontal="center" vertical="center"/>
    </xf>
    <xf numFmtId="0" fontId="14" fillId="0" borderId="395" xfId="6" applyFont="1" applyBorder="1" applyAlignment="1">
      <alignment horizontal="center" vertical="center"/>
    </xf>
    <xf numFmtId="0" fontId="14" fillId="0" borderId="369" xfId="6" applyFont="1" applyBorder="1" applyAlignment="1">
      <alignment horizontal="center" vertical="center"/>
    </xf>
    <xf numFmtId="0" fontId="28" fillId="0" borderId="375" xfId="0" applyFont="1" applyBorder="1" applyAlignment="1">
      <alignment horizontal="center" vertical="center" textRotation="255"/>
    </xf>
    <xf numFmtId="0" fontId="28" fillId="0" borderId="367" xfId="0" applyFont="1" applyBorder="1" applyAlignment="1">
      <alignment horizontal="center" vertical="center" textRotation="255"/>
    </xf>
    <xf numFmtId="0" fontId="28" fillId="0" borderId="51" xfId="0" applyFont="1" applyBorder="1" applyAlignment="1">
      <alignment horizontal="center" vertical="center" textRotation="255"/>
    </xf>
    <xf numFmtId="0" fontId="14" fillId="0" borderId="2" xfId="6" applyFont="1" applyBorder="1" applyAlignment="1">
      <alignment horizontal="left" vertical="center"/>
    </xf>
    <xf numFmtId="0" fontId="12" fillId="0" borderId="0" xfId="0" applyFont="1" applyAlignment="1">
      <alignment horizontal="center" vertical="center" textRotation="255"/>
    </xf>
    <xf numFmtId="0" fontId="12" fillId="0" borderId="0" xfId="0" applyFont="1" applyAlignment="1">
      <alignment horizontal="center" vertical="center"/>
    </xf>
    <xf numFmtId="0" fontId="14" fillId="0" borderId="376" xfId="6" applyFont="1" applyBorder="1" applyAlignment="1">
      <alignment horizontal="center" vertical="center" wrapText="1"/>
    </xf>
    <xf numFmtId="0" fontId="14" fillId="0" borderId="2" xfId="6" applyFont="1" applyBorder="1" applyAlignment="1">
      <alignment horizontal="center" vertical="center" wrapText="1"/>
    </xf>
    <xf numFmtId="0" fontId="14" fillId="0" borderId="376" xfId="6" applyFont="1" applyBorder="1" applyAlignment="1">
      <alignment horizontal="center" vertical="center"/>
    </xf>
    <xf numFmtId="0" fontId="9" fillId="0" borderId="10" xfId="6" applyFont="1" applyBorder="1" applyAlignment="1">
      <alignment horizontal="center" vertical="center"/>
    </xf>
    <xf numFmtId="0" fontId="9" fillId="0" borderId="373" xfId="6" applyFont="1" applyBorder="1" applyAlignment="1">
      <alignment horizontal="center" vertical="center"/>
    </xf>
    <xf numFmtId="0" fontId="14" fillId="0" borderId="8" xfId="6" applyFont="1" applyBorder="1" applyAlignment="1">
      <alignment horizontal="center" vertical="center"/>
    </xf>
    <xf numFmtId="0" fontId="14" fillId="0" borderId="9" xfId="6" applyFont="1" applyBorder="1" applyAlignment="1">
      <alignment horizontal="center" vertical="center"/>
    </xf>
    <xf numFmtId="0" fontId="14" fillId="0" borderId="371" xfId="6" applyFont="1" applyBorder="1" applyAlignment="1">
      <alignment horizontal="center" vertical="center"/>
    </xf>
    <xf numFmtId="0" fontId="14" fillId="0" borderId="372" xfId="6" applyFont="1" applyBorder="1" applyAlignment="1">
      <alignment horizontal="center" vertical="center"/>
    </xf>
    <xf numFmtId="0" fontId="9" fillId="0" borderId="8" xfId="6" applyFont="1" applyBorder="1" applyAlignment="1">
      <alignment horizontal="center" vertical="center"/>
    </xf>
    <xf numFmtId="0" fontId="9" fillId="0" borderId="9" xfId="6" applyFont="1" applyBorder="1" applyAlignment="1">
      <alignment horizontal="center" vertical="center"/>
    </xf>
    <xf numFmtId="0" fontId="9" fillId="0" borderId="371" xfId="6" applyFont="1" applyBorder="1" applyAlignment="1">
      <alignment horizontal="center" vertical="center"/>
    </xf>
    <xf numFmtId="0" fontId="9" fillId="0" borderId="372" xfId="6" applyFont="1" applyBorder="1" applyAlignment="1">
      <alignment horizontal="center" vertical="center"/>
    </xf>
    <xf numFmtId="0" fontId="9" fillId="0" borderId="64" xfId="6" applyFont="1" applyBorder="1" applyAlignment="1">
      <alignment horizontal="center" vertical="center"/>
    </xf>
    <xf numFmtId="0" fontId="9" fillId="0" borderId="374" xfId="6" applyFont="1" applyBorder="1" applyAlignment="1">
      <alignment horizontal="center" vertical="center"/>
    </xf>
    <xf numFmtId="0" fontId="15" fillId="0" borderId="375" xfId="6" applyFont="1" applyBorder="1" applyAlignment="1">
      <alignment horizontal="center" vertical="center" textRotation="255"/>
    </xf>
    <xf numFmtId="0" fontId="15" fillId="0" borderId="367" xfId="6" applyFont="1" applyBorder="1" applyAlignment="1">
      <alignment horizontal="center" vertical="center" textRotation="255"/>
    </xf>
    <xf numFmtId="0" fontId="15" fillId="0" borderId="392" xfId="6" applyFont="1" applyBorder="1" applyAlignment="1">
      <alignment horizontal="center" vertical="center" textRotation="255"/>
    </xf>
    <xf numFmtId="0" fontId="14" fillId="0" borderId="376" xfId="6" applyFont="1" applyBorder="1" applyAlignment="1">
      <alignment horizontal="center" vertical="center" textRotation="255" shrinkToFit="1"/>
    </xf>
    <xf numFmtId="0" fontId="14" fillId="0" borderId="2" xfId="6" applyFont="1" applyBorder="1" applyAlignment="1">
      <alignment horizontal="center" vertical="center" textRotation="255" shrinkToFit="1"/>
    </xf>
    <xf numFmtId="0" fontId="14" fillId="0" borderId="377" xfId="6" applyFont="1" applyBorder="1" applyAlignment="1">
      <alignment horizontal="left" vertical="center" wrapText="1"/>
    </xf>
    <xf numFmtId="0" fontId="14" fillId="0" borderId="186" xfId="6" applyFont="1" applyBorder="1" applyAlignment="1">
      <alignment horizontal="left" vertical="center" wrapText="1"/>
    </xf>
    <xf numFmtId="0" fontId="14" fillId="0" borderId="378" xfId="6" applyFont="1" applyBorder="1" applyAlignment="1">
      <alignment horizontal="center" vertical="center" wrapText="1"/>
    </xf>
    <xf numFmtId="0" fontId="14" fillId="0" borderId="379" xfId="6" applyFont="1" applyBorder="1" applyAlignment="1">
      <alignment horizontal="center" vertical="center" wrapText="1"/>
    </xf>
    <xf numFmtId="0" fontId="14" fillId="0" borderId="380" xfId="6" applyFont="1" applyBorder="1" applyAlignment="1">
      <alignment horizontal="center" vertical="center" wrapText="1"/>
    </xf>
    <xf numFmtId="0" fontId="14" fillId="0" borderId="5" xfId="6" applyFont="1" applyBorder="1" applyAlignment="1">
      <alignment horizontal="center" vertical="center" wrapText="1"/>
    </xf>
    <xf numFmtId="0" fontId="14" fillId="0" borderId="0" xfId="6" applyFont="1" applyAlignment="1">
      <alignment horizontal="center" vertical="center" wrapText="1"/>
    </xf>
    <xf numFmtId="0" fontId="14" fillId="0" borderId="12" xfId="6" applyFont="1" applyBorder="1" applyAlignment="1">
      <alignment horizontal="center" vertical="center" wrapText="1"/>
    </xf>
    <xf numFmtId="0" fontId="14" fillId="0" borderId="16" xfId="6" applyFont="1" applyBorder="1" applyAlignment="1">
      <alignment horizontal="center" vertical="center" wrapText="1"/>
    </xf>
    <xf numFmtId="0" fontId="14" fillId="0" borderId="13" xfId="6" applyFont="1" applyBorder="1" applyAlignment="1">
      <alignment horizontal="center" vertical="center" wrapText="1"/>
    </xf>
    <xf numFmtId="0" fontId="14" fillId="0" borderId="17" xfId="6" applyFont="1" applyBorder="1" applyAlignment="1">
      <alignment horizontal="center" vertical="center" wrapText="1"/>
    </xf>
    <xf numFmtId="0" fontId="14" fillId="0" borderId="381" xfId="6" applyFont="1" applyBorder="1" applyAlignment="1">
      <alignment horizontal="center" vertical="center" textRotation="255" shrinkToFit="1"/>
    </xf>
    <xf numFmtId="0" fontId="14" fillId="0" borderId="61" xfId="6" applyFont="1" applyBorder="1" applyAlignment="1">
      <alignment horizontal="center" vertical="center" textRotation="255" shrinkToFit="1"/>
    </xf>
    <xf numFmtId="0" fontId="20" fillId="0" borderId="0" xfId="6" applyFont="1" applyAlignment="1">
      <alignment horizontal="center" vertical="center"/>
    </xf>
    <xf numFmtId="0" fontId="20" fillId="0" borderId="55" xfId="6" applyFont="1" applyBorder="1" applyAlignment="1">
      <alignment horizontal="center" vertical="center"/>
    </xf>
    <xf numFmtId="0" fontId="9" fillId="0" borderId="55" xfId="6" applyFont="1" applyBorder="1" applyAlignment="1">
      <alignment horizontal="center" vertical="center"/>
    </xf>
    <xf numFmtId="0" fontId="9" fillId="0" borderId="55" xfId="0" applyFont="1" applyBorder="1" applyAlignment="1">
      <alignment horizontal="center" vertical="center"/>
    </xf>
    <xf numFmtId="0" fontId="9" fillId="0" borderId="61" xfId="6" applyFont="1" applyBorder="1" applyAlignment="1">
      <alignment horizontal="center" vertical="center"/>
    </xf>
    <xf numFmtId="0" fontId="10" fillId="0" borderId="45" xfId="0" applyFont="1" applyBorder="1" applyAlignment="1">
      <alignment horizontal="center" vertical="center" wrapText="1"/>
    </xf>
    <xf numFmtId="0" fontId="10" fillId="0" borderId="45" xfId="0" applyFont="1" applyBorder="1" applyAlignment="1">
      <alignment horizontal="center" vertical="center"/>
    </xf>
    <xf numFmtId="0" fontId="10" fillId="0" borderId="2" xfId="0" applyFont="1" applyBorder="1" applyAlignment="1">
      <alignment horizontal="center" vertical="center"/>
    </xf>
    <xf numFmtId="0" fontId="10" fillId="0" borderId="366" xfId="0" applyFont="1" applyBorder="1" applyAlignment="1">
      <alignment horizontal="center" vertical="center"/>
    </xf>
    <xf numFmtId="0" fontId="10" fillId="0" borderId="61" xfId="0" applyFont="1" applyBorder="1" applyAlignment="1">
      <alignment horizontal="center" vertical="center"/>
    </xf>
    <xf numFmtId="0" fontId="9" fillId="0" borderId="316" xfId="6" applyFont="1" applyBorder="1" applyAlignment="1">
      <alignment horizontal="center" vertical="center"/>
    </xf>
    <xf numFmtId="0" fontId="9" fillId="0" borderId="45" xfId="6" applyFont="1" applyBorder="1" applyAlignment="1">
      <alignment horizontal="center" vertical="center"/>
    </xf>
    <xf numFmtId="0" fontId="9" fillId="0" borderId="367" xfId="6" applyFont="1" applyBorder="1" applyAlignment="1">
      <alignment horizontal="center" vertical="center"/>
    </xf>
    <xf numFmtId="38" fontId="9" fillId="0" borderId="46" xfId="13" applyFont="1" applyFill="1" applyBorder="1" applyAlignment="1">
      <alignment horizontal="center" vertical="center"/>
    </xf>
    <xf numFmtId="38" fontId="9" fillId="0" borderId="47" xfId="13" applyFont="1" applyFill="1" applyBorder="1" applyAlignment="1">
      <alignment horizontal="center" vertical="center"/>
    </xf>
    <xf numFmtId="38" fontId="9" fillId="0" borderId="16" xfId="13" applyFont="1" applyFill="1" applyBorder="1" applyAlignment="1">
      <alignment horizontal="center" vertical="center"/>
    </xf>
    <xf numFmtId="38" fontId="9" fillId="0" borderId="13" xfId="13" applyFont="1" applyFill="1" applyBorder="1" applyAlignment="1">
      <alignment horizontal="center" vertical="center"/>
    </xf>
    <xf numFmtId="0" fontId="9" fillId="0" borderId="323" xfId="6" applyFont="1" applyBorder="1" applyAlignment="1">
      <alignment horizontal="center" vertical="center"/>
    </xf>
    <xf numFmtId="0" fontId="9" fillId="0" borderId="58" xfId="6" applyFont="1" applyBorder="1" applyAlignment="1">
      <alignment horizontal="center" vertical="center" wrapText="1"/>
    </xf>
    <xf numFmtId="0" fontId="9" fillId="0" borderId="4" xfId="6" applyFont="1" applyBorder="1" applyAlignment="1">
      <alignment horizontal="center" vertical="center" wrapText="1"/>
    </xf>
    <xf numFmtId="0" fontId="9" fillId="0" borderId="11" xfId="6" applyFont="1" applyBorder="1" applyAlignment="1">
      <alignment horizontal="center" vertical="center" wrapText="1"/>
    </xf>
    <xf numFmtId="0" fontId="9" fillId="0" borderId="128" xfId="6" applyFont="1" applyBorder="1" applyAlignment="1">
      <alignment horizontal="center" vertical="center" wrapText="1"/>
    </xf>
    <xf numFmtId="0" fontId="9" fillId="0" borderId="12" xfId="6" applyFont="1" applyBorder="1" applyAlignment="1">
      <alignment horizontal="center" vertical="center" wrapText="1"/>
    </xf>
    <xf numFmtId="0" fontId="9" fillId="0" borderId="368" xfId="6" applyFont="1" applyBorder="1" applyAlignment="1">
      <alignment horizontal="center" vertical="center" wrapText="1"/>
    </xf>
    <xf numFmtId="0" fontId="9" fillId="0" borderId="369" xfId="6" applyFont="1" applyBorder="1" applyAlignment="1">
      <alignment horizontal="center" vertical="center" wrapText="1"/>
    </xf>
    <xf numFmtId="0" fontId="9" fillId="0" borderId="370" xfId="6" applyFont="1" applyBorder="1" applyAlignment="1">
      <alignment horizontal="center" vertical="center" wrapText="1"/>
    </xf>
    <xf numFmtId="0" fontId="10" fillId="0" borderId="45" xfId="0" applyFont="1" applyBorder="1" applyAlignment="1">
      <alignment horizontal="center" vertical="center" textRotation="255"/>
    </xf>
    <xf numFmtId="0" fontId="10" fillId="0" borderId="2" xfId="0" applyFont="1" applyBorder="1" applyAlignment="1">
      <alignment horizontal="center" vertical="center" textRotation="255"/>
    </xf>
    <xf numFmtId="0" fontId="9" fillId="0" borderId="54" xfId="6" applyFont="1" applyBorder="1" applyAlignment="1">
      <alignment horizontal="center" vertical="center"/>
    </xf>
    <xf numFmtId="0" fontId="20" fillId="0" borderId="46" xfId="6" applyFont="1" applyBorder="1" applyAlignment="1">
      <alignment horizontal="center" vertical="center"/>
    </xf>
    <xf numFmtId="0" fontId="20" fillId="0" borderId="47" xfId="6" applyFont="1" applyBorder="1" applyAlignment="1">
      <alignment horizontal="center" vertical="center"/>
    </xf>
    <xf numFmtId="0" fontId="20" fillId="0" borderId="5" xfId="6" applyFont="1" applyBorder="1" applyAlignment="1">
      <alignment horizontal="center" vertical="center"/>
    </xf>
    <xf numFmtId="0" fontId="20" fillId="0" borderId="47" xfId="6" applyFont="1" applyBorder="1" applyAlignment="1">
      <alignment horizontal="left" vertical="center"/>
    </xf>
    <xf numFmtId="0" fontId="20" fillId="0" borderId="71" xfId="6" applyFont="1" applyBorder="1" applyAlignment="1">
      <alignment horizontal="left" vertical="center"/>
    </xf>
    <xf numFmtId="0" fontId="20" fillId="0" borderId="0" xfId="6" applyFont="1" applyAlignment="1">
      <alignment horizontal="left" vertical="center"/>
    </xf>
    <xf numFmtId="0" fontId="20" fillId="0" borderId="12" xfId="6" applyFont="1" applyBorder="1" applyAlignment="1">
      <alignment horizontal="left" vertical="center"/>
    </xf>
    <xf numFmtId="0" fontId="9" fillId="0" borderId="46" xfId="6" applyFont="1" applyBorder="1" applyAlignment="1">
      <alignment horizontal="center" vertical="center"/>
    </xf>
    <xf numFmtId="0" fontId="9" fillId="0" borderId="47" xfId="6" applyFont="1" applyBorder="1" applyAlignment="1">
      <alignment horizontal="center" vertical="center"/>
    </xf>
    <xf numFmtId="0" fontId="20" fillId="0" borderId="336" xfId="6" applyFont="1" applyBorder="1" applyAlignment="1">
      <alignment horizontal="center" vertical="center"/>
    </xf>
    <xf numFmtId="0" fontId="20" fillId="0" borderId="48" xfId="6" applyFont="1" applyBorder="1" applyAlignment="1">
      <alignment horizontal="center" vertical="center"/>
    </xf>
    <xf numFmtId="0" fontId="20" fillId="0" borderId="124" xfId="6" applyFont="1" applyBorder="1" applyAlignment="1">
      <alignment horizontal="center" vertical="center"/>
    </xf>
    <xf numFmtId="0" fontId="20" fillId="0" borderId="337" xfId="6" applyFont="1" applyBorder="1" applyAlignment="1">
      <alignment horizontal="center" vertical="center"/>
    </xf>
    <xf numFmtId="0" fontId="20" fillId="0" borderId="364" xfId="6" applyFont="1" applyBorder="1" applyAlignment="1">
      <alignment horizontal="center" vertical="center"/>
    </xf>
    <xf numFmtId="0" fontId="20" fillId="0" borderId="365" xfId="6" applyFont="1" applyBorder="1" applyAlignment="1">
      <alignment horizontal="center" vertical="center"/>
    </xf>
    <xf numFmtId="0" fontId="20" fillId="0" borderId="5" xfId="0" applyFont="1" applyBorder="1" applyAlignment="1">
      <alignment horizontal="left" vertical="center"/>
    </xf>
    <xf numFmtId="0" fontId="20" fillId="0" borderId="0" xfId="0" applyFont="1" applyAlignment="1">
      <alignment horizontal="left" vertical="center"/>
    </xf>
    <xf numFmtId="0" fontId="20" fillId="0" borderId="12" xfId="0" applyFont="1" applyBorder="1" applyAlignment="1">
      <alignment horizontal="left" vertical="center"/>
    </xf>
    <xf numFmtId="0" fontId="20" fillId="0" borderId="5" xfId="6" applyFont="1" applyBorder="1" applyAlignment="1">
      <alignment horizontal="left" vertical="center"/>
    </xf>
    <xf numFmtId="0" fontId="20" fillId="0" borderId="1" xfId="0" applyFont="1" applyBorder="1" applyAlignment="1">
      <alignment horizontal="left" vertical="center"/>
    </xf>
    <xf numFmtId="0" fontId="20" fillId="0" borderId="52" xfId="0" applyFont="1" applyBorder="1" applyAlignment="1">
      <alignment horizontal="left" vertical="center"/>
    </xf>
    <xf numFmtId="0" fontId="20" fillId="0" borderId="54" xfId="0" applyFont="1" applyBorder="1" applyAlignment="1">
      <alignment horizontal="left" vertical="center"/>
    </xf>
    <xf numFmtId="0" fontId="20" fillId="0" borderId="55" xfId="0" applyFont="1" applyBorder="1" applyAlignment="1">
      <alignment horizontal="left" vertical="center"/>
    </xf>
    <xf numFmtId="0" fontId="20" fillId="0" borderId="69" xfId="0" applyFont="1" applyBorder="1" applyAlignment="1">
      <alignment horizontal="left" vertical="center"/>
    </xf>
    <xf numFmtId="0" fontId="20" fillId="0" borderId="47" xfId="0" applyFont="1" applyBorder="1" applyAlignment="1">
      <alignment horizontal="center" vertical="center"/>
    </xf>
    <xf numFmtId="0" fontId="20" fillId="0" borderId="4" xfId="0" applyFont="1" applyBorder="1" applyAlignment="1">
      <alignment horizontal="center" vertical="center"/>
    </xf>
    <xf numFmtId="0" fontId="20" fillId="0" borderId="71" xfId="0" applyFont="1" applyBorder="1" applyAlignment="1">
      <alignment horizontal="center" vertical="center"/>
    </xf>
    <xf numFmtId="0" fontId="20" fillId="0" borderId="0" xfId="0" applyFont="1" applyAlignment="1">
      <alignment horizontal="center" vertical="center"/>
    </xf>
    <xf numFmtId="0" fontId="20" fillId="0" borderId="12" xfId="0" applyFont="1" applyBorder="1" applyAlignment="1">
      <alignment horizontal="center" vertical="center"/>
    </xf>
    <xf numFmtId="0" fontId="9" fillId="0" borderId="46" xfId="6" applyFont="1" applyBorder="1" applyAlignment="1">
      <alignment horizontal="center" vertical="center" textRotation="255"/>
    </xf>
    <xf numFmtId="0" fontId="9" fillId="0" borderId="123" xfId="6" applyFont="1" applyBorder="1" applyAlignment="1">
      <alignment horizontal="center" vertical="center" textRotation="255"/>
    </xf>
    <xf numFmtId="0" fontId="9" fillId="0" borderId="363" xfId="6" applyFont="1" applyBorder="1" applyAlignment="1">
      <alignment horizontal="center" vertical="center" textRotation="255"/>
    </xf>
    <xf numFmtId="0" fontId="9" fillId="0" borderId="43" xfId="0" applyFont="1" applyBorder="1" applyAlignment="1">
      <alignment horizontal="center" vertical="center" textRotation="255"/>
    </xf>
    <xf numFmtId="0" fontId="9" fillId="0" borderId="44" xfId="0" applyFont="1" applyBorder="1" applyAlignment="1">
      <alignment horizontal="center" vertical="center" textRotation="255"/>
    </xf>
    <xf numFmtId="0" fontId="9" fillId="0" borderId="49" xfId="0" applyFont="1" applyBorder="1" applyAlignment="1">
      <alignment horizontal="center" vertical="center" textRotation="255"/>
    </xf>
    <xf numFmtId="0" fontId="9" fillId="0" borderId="1" xfId="0" applyFont="1" applyBorder="1" applyAlignment="1">
      <alignment horizontal="center" vertical="center" textRotation="255"/>
    </xf>
    <xf numFmtId="0" fontId="9" fillId="0" borderId="51" xfId="0" applyFont="1" applyBorder="1" applyAlignment="1">
      <alignment horizontal="center" vertical="center" textRotation="255"/>
    </xf>
    <xf numFmtId="0" fontId="9" fillId="0" borderId="52" xfId="0" applyFont="1" applyBorder="1" applyAlignment="1">
      <alignment horizontal="center" vertical="center" textRotation="255"/>
    </xf>
    <xf numFmtId="0" fontId="20" fillId="0" borderId="45" xfId="0" applyFont="1" applyBorder="1" applyAlignment="1">
      <alignment horizontal="left" vertical="center"/>
    </xf>
    <xf numFmtId="0" fontId="20" fillId="0" borderId="2" xfId="0" applyFont="1" applyBorder="1" applyAlignment="1">
      <alignment horizontal="left" vertical="center"/>
    </xf>
    <xf numFmtId="0" fontId="9" fillId="0" borderId="46" xfId="0" applyFont="1" applyBorder="1" applyAlignment="1">
      <alignment horizontal="center" vertical="center" textRotation="255"/>
    </xf>
    <xf numFmtId="0" fontId="9" fillId="0" borderId="3" xfId="0" applyFont="1" applyBorder="1" applyAlignment="1">
      <alignment horizontal="center" vertical="center" textRotation="255"/>
    </xf>
    <xf numFmtId="0" fontId="9" fillId="0" borderId="53" xfId="0" applyFont="1" applyBorder="1" applyAlignment="1">
      <alignment horizontal="center" vertical="center" textRotation="255"/>
    </xf>
    <xf numFmtId="0" fontId="20" fillId="0" borderId="46" xfId="0" applyFont="1" applyBorder="1" applyAlignment="1">
      <alignment horizontal="center" vertical="center"/>
    </xf>
    <xf numFmtId="0" fontId="20" fillId="0" borderId="3" xfId="0" applyFont="1" applyBorder="1" applyAlignment="1">
      <alignment horizontal="center" vertical="center"/>
    </xf>
    <xf numFmtId="0" fontId="9" fillId="0" borderId="12" xfId="6" applyFont="1" applyBorder="1" applyAlignment="1">
      <alignment horizontal="center" vertical="center"/>
    </xf>
    <xf numFmtId="0" fontId="9" fillId="0" borderId="69" xfId="6" applyFont="1" applyBorder="1" applyAlignment="1">
      <alignment horizontal="center" vertical="center"/>
    </xf>
    <xf numFmtId="0" fontId="23" fillId="0" borderId="219" xfId="0" applyFont="1" applyBorder="1" applyAlignment="1">
      <alignment horizontal="center" vertical="center"/>
    </xf>
    <xf numFmtId="0" fontId="23" fillId="0" borderId="219" xfId="0" applyFont="1" applyBorder="1" applyAlignment="1">
      <alignment horizontal="left" vertical="center" wrapText="1"/>
    </xf>
    <xf numFmtId="0" fontId="23" fillId="0" borderId="219" xfId="0" applyFont="1" applyBorder="1" applyAlignment="1">
      <alignment horizontal="center" vertical="center" wrapText="1"/>
    </xf>
    <xf numFmtId="0" fontId="114" fillId="0" borderId="219" xfId="0" applyFont="1" applyBorder="1" applyAlignment="1">
      <alignment horizontal="center" vertical="center"/>
    </xf>
    <xf numFmtId="0" fontId="23" fillId="0" borderId="219" xfId="0" applyFont="1" applyBorder="1" applyAlignment="1">
      <alignment horizontal="left" vertical="center"/>
    </xf>
    <xf numFmtId="0" fontId="114" fillId="0" borderId="219" xfId="0" applyFont="1" applyBorder="1" applyAlignment="1">
      <alignment horizontal="left" vertical="center" wrapText="1"/>
    </xf>
    <xf numFmtId="0" fontId="23" fillId="0" borderId="2" xfId="0" applyFont="1" applyBorder="1" applyAlignment="1">
      <alignment horizontal="center"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xf>
    <xf numFmtId="3" fontId="23" fillId="0" borderId="2" xfId="0" applyNumberFormat="1" applyFont="1" applyBorder="1" applyAlignment="1">
      <alignment horizontal="right" vertical="center"/>
    </xf>
    <xf numFmtId="3" fontId="23" fillId="0" borderId="0" xfId="0" applyNumberFormat="1" applyFont="1" applyAlignment="1">
      <alignment horizontal="right" vertical="center"/>
    </xf>
    <xf numFmtId="3" fontId="23" fillId="7" borderId="2" xfId="0" applyNumberFormat="1" applyFont="1" applyFill="1" applyBorder="1" applyAlignment="1">
      <alignment horizontal="right" vertical="center"/>
    </xf>
    <xf numFmtId="3" fontId="23" fillId="0" borderId="2" xfId="0" applyNumberFormat="1" applyFont="1" applyBorder="1" applyAlignment="1">
      <alignment horizontal="center" vertical="center"/>
    </xf>
    <xf numFmtId="0" fontId="23" fillId="0" borderId="2" xfId="0" applyFont="1" applyBorder="1" applyAlignment="1">
      <alignment horizontal="left" vertical="center"/>
    </xf>
    <xf numFmtId="0" fontId="0" fillId="0" borderId="170" xfId="0" applyBorder="1">
      <alignment vertical="center"/>
    </xf>
    <xf numFmtId="0" fontId="23" fillId="0" borderId="1" xfId="0" applyFont="1" applyBorder="1" applyAlignment="1">
      <alignment horizontal="left" vertical="center" wrapText="1"/>
    </xf>
    <xf numFmtId="3" fontId="21" fillId="0" borderId="25" xfId="6" applyNumberFormat="1" applyFont="1" applyBorder="1" applyAlignment="1">
      <alignment horizontal="right" vertical="center"/>
    </xf>
    <xf numFmtId="3" fontId="21" fillId="0" borderId="295" xfId="6" applyNumberFormat="1" applyFont="1" applyBorder="1" applyAlignment="1">
      <alignment horizontal="right" vertical="center"/>
    </xf>
    <xf numFmtId="3" fontId="10" fillId="0" borderId="32" xfId="6" applyNumberFormat="1" applyFont="1" applyBorder="1" applyAlignment="1">
      <alignment horizontal="center" vertical="center"/>
    </xf>
    <xf numFmtId="3" fontId="10" fillId="0" borderId="312" xfId="6" applyNumberFormat="1" applyFont="1" applyBorder="1" applyAlignment="1">
      <alignment horizontal="center" vertical="center"/>
    </xf>
    <xf numFmtId="0" fontId="21" fillId="0" borderId="0" xfId="6" applyFont="1" applyAlignment="1">
      <alignment horizontal="center" vertical="center"/>
    </xf>
    <xf numFmtId="0" fontId="21" fillId="0" borderId="55" xfId="6" applyFont="1" applyBorder="1" applyAlignment="1">
      <alignment horizontal="center" vertical="center"/>
    </xf>
    <xf numFmtId="3" fontId="10" fillId="0" borderId="0" xfId="6" applyNumberFormat="1" applyFont="1" applyAlignment="1">
      <alignment horizontal="center" vertical="center"/>
    </xf>
    <xf numFmtId="3" fontId="10" fillId="0" borderId="55" xfId="6" applyNumberFormat="1" applyFont="1" applyBorder="1" applyAlignment="1">
      <alignment horizontal="center" vertical="center"/>
    </xf>
    <xf numFmtId="3" fontId="10" fillId="0" borderId="22" xfId="6" applyNumberFormat="1" applyFont="1" applyBorder="1" applyAlignment="1">
      <alignment horizontal="center" vertical="center"/>
    </xf>
    <xf numFmtId="3" fontId="10" fillId="0" borderId="313" xfId="6" applyNumberFormat="1" applyFont="1" applyBorder="1" applyAlignment="1">
      <alignment horizontal="center" vertical="center"/>
    </xf>
    <xf numFmtId="0" fontId="10" fillId="0" borderId="25" xfId="6" applyFont="1" applyBorder="1" applyAlignment="1">
      <alignment horizontal="center" vertical="center" wrapText="1"/>
    </xf>
    <xf numFmtId="0" fontId="10" fillId="0" borderId="25" xfId="6" applyFont="1" applyBorder="1" applyAlignment="1">
      <alignment horizontal="center" vertical="center"/>
    </xf>
    <xf numFmtId="0" fontId="10" fillId="0" borderId="308" xfId="6" applyFont="1" applyBorder="1" applyAlignment="1">
      <alignment horizontal="center" vertical="center"/>
    </xf>
    <xf numFmtId="3" fontId="21" fillId="0" borderId="308" xfId="6" applyNumberFormat="1" applyFont="1" applyBorder="1" applyAlignment="1">
      <alignment horizontal="right" vertical="center"/>
    </xf>
    <xf numFmtId="3" fontId="21" fillId="0" borderId="315" xfId="6" applyNumberFormat="1" applyFont="1" applyBorder="1" applyAlignment="1">
      <alignment horizontal="right" vertical="center"/>
    </xf>
    <xf numFmtId="3" fontId="21" fillId="0" borderId="29" xfId="6" applyNumberFormat="1" applyFont="1" applyBorder="1" applyAlignment="1">
      <alignment horizontal="right" vertical="center"/>
    </xf>
    <xf numFmtId="3" fontId="21" fillId="0" borderId="19" xfId="6" applyNumberFormat="1" applyFont="1" applyBorder="1" applyAlignment="1">
      <alignment horizontal="right" vertical="center"/>
    </xf>
    <xf numFmtId="3" fontId="21" fillId="0" borderId="20" xfId="6" applyNumberFormat="1" applyFont="1" applyBorder="1" applyAlignment="1">
      <alignment horizontal="right" vertical="center"/>
    </xf>
    <xf numFmtId="3" fontId="21" fillId="0" borderId="32" xfId="6" applyNumberFormat="1" applyFont="1" applyBorder="1" applyAlignment="1">
      <alignment horizontal="right" vertical="center"/>
    </xf>
    <xf numFmtId="3" fontId="21" fillId="0" borderId="0" xfId="6" applyNumberFormat="1" applyFont="1" applyAlignment="1">
      <alignment horizontal="right" vertical="center"/>
    </xf>
    <xf numFmtId="3" fontId="21" fillId="0" borderId="22" xfId="6" applyNumberFormat="1" applyFont="1" applyBorder="1" applyAlignment="1">
      <alignment horizontal="right" vertical="center"/>
    </xf>
    <xf numFmtId="3" fontId="21" fillId="0" borderId="312" xfId="6" applyNumberFormat="1" applyFont="1" applyBorder="1" applyAlignment="1">
      <alignment horizontal="right" vertical="center"/>
    </xf>
    <xf numFmtId="3" fontId="21" fillId="0" borderId="55" xfId="6" applyNumberFormat="1" applyFont="1" applyBorder="1" applyAlignment="1">
      <alignment horizontal="right" vertical="center"/>
    </xf>
    <xf numFmtId="3" fontId="21" fillId="0" borderId="313" xfId="6" applyNumberFormat="1" applyFont="1" applyBorder="1" applyAlignment="1">
      <alignment horizontal="right" vertical="center"/>
    </xf>
    <xf numFmtId="3" fontId="21" fillId="0" borderId="110" xfId="6" applyNumberFormat="1" applyFont="1" applyBorder="1" applyAlignment="1">
      <alignment horizontal="center" vertical="center"/>
    </xf>
    <xf numFmtId="3" fontId="21" fillId="0" borderId="112" xfId="6" applyNumberFormat="1" applyFont="1" applyBorder="1" applyAlignment="1">
      <alignment horizontal="center" vertical="center"/>
    </xf>
    <xf numFmtId="3" fontId="21" fillId="0" borderId="314" xfId="6" applyNumberFormat="1" applyFont="1" applyBorder="1" applyAlignment="1">
      <alignment horizontal="center" vertical="center"/>
    </xf>
    <xf numFmtId="0" fontId="10" fillId="0" borderId="26" xfId="6" applyFont="1" applyBorder="1" applyAlignment="1">
      <alignment horizontal="center" vertical="center" wrapText="1"/>
    </xf>
    <xf numFmtId="0" fontId="10" fillId="0" borderId="111" xfId="6" applyFont="1" applyBorder="1" applyAlignment="1">
      <alignment horizontal="center" vertical="center"/>
    </xf>
    <xf numFmtId="0" fontId="10" fillId="0" borderId="26" xfId="6" applyFont="1" applyBorder="1" applyAlignment="1">
      <alignment horizontal="center" vertical="center"/>
    </xf>
    <xf numFmtId="0" fontId="10" fillId="0" borderId="27" xfId="6" applyFont="1" applyBorder="1" applyAlignment="1">
      <alignment horizontal="center" vertical="center"/>
    </xf>
    <xf numFmtId="3" fontId="10" fillId="0" borderId="27" xfId="6" applyNumberFormat="1" applyFont="1" applyBorder="1" applyAlignment="1">
      <alignment horizontal="center" vertical="center"/>
    </xf>
    <xf numFmtId="3" fontId="10" fillId="0" borderId="311" xfId="6" applyNumberFormat="1" applyFont="1" applyBorder="1" applyAlignment="1">
      <alignment horizontal="center" vertical="center"/>
    </xf>
    <xf numFmtId="3" fontId="10" fillId="0" borderId="29" xfId="6" applyNumberFormat="1" applyFont="1" applyBorder="1" applyAlignment="1">
      <alignment horizontal="center" vertical="center"/>
    </xf>
    <xf numFmtId="0" fontId="21" fillId="0" borderId="19" xfId="6" applyFont="1" applyBorder="1" applyAlignment="1">
      <alignment horizontal="center" vertical="center"/>
    </xf>
    <xf numFmtId="3" fontId="10" fillId="0" borderId="19" xfId="6" applyNumberFormat="1" applyFont="1" applyBorder="1" applyAlignment="1">
      <alignment horizontal="center" vertical="center"/>
    </xf>
    <xf numFmtId="3" fontId="10" fillId="0" borderId="20" xfId="6" applyNumberFormat="1" applyFont="1" applyBorder="1" applyAlignment="1">
      <alignment horizontal="center" vertical="center"/>
    </xf>
    <xf numFmtId="3" fontId="21" fillId="0" borderId="300" xfId="6" applyNumberFormat="1" applyFont="1" applyBorder="1" applyAlignment="1">
      <alignment horizontal="right" vertical="center"/>
    </xf>
    <xf numFmtId="0" fontId="21" fillId="0" borderId="26" xfId="6" applyFont="1" applyBorder="1" applyAlignment="1">
      <alignment horizontal="center" vertical="center"/>
    </xf>
    <xf numFmtId="0" fontId="21" fillId="0" borderId="111" xfId="6" applyFont="1" applyBorder="1" applyAlignment="1">
      <alignment horizontal="center" vertical="center"/>
    </xf>
    <xf numFmtId="0" fontId="21" fillId="0" borderId="309" xfId="6" applyFont="1" applyBorder="1" applyAlignment="1">
      <alignment horizontal="center" vertical="center"/>
    </xf>
    <xf numFmtId="0" fontId="21" fillId="0" borderId="310" xfId="6" applyFont="1" applyBorder="1" applyAlignment="1">
      <alignment horizontal="center" vertical="center"/>
    </xf>
    <xf numFmtId="3" fontId="10" fillId="0" borderId="111" xfId="6" applyNumberFormat="1" applyFont="1" applyBorder="1" applyAlignment="1">
      <alignment horizontal="center" vertical="center"/>
    </xf>
    <xf numFmtId="3" fontId="10" fillId="0" borderId="310" xfId="6" applyNumberFormat="1" applyFont="1" applyBorder="1" applyAlignment="1">
      <alignment horizontal="center" vertical="center"/>
    </xf>
    <xf numFmtId="0" fontId="21" fillId="0" borderId="298" xfId="6" applyFont="1" applyBorder="1" applyAlignment="1">
      <alignment horizontal="center" vertical="center"/>
    </xf>
    <xf numFmtId="0" fontId="102" fillId="0" borderId="25" xfId="6" applyFont="1" applyBorder="1" applyAlignment="1">
      <alignment horizontal="center" vertical="center"/>
    </xf>
    <xf numFmtId="0" fontId="21" fillId="0" borderId="296" xfId="6" applyFont="1" applyBorder="1" applyAlignment="1">
      <alignment horizontal="center" vertical="center"/>
    </xf>
    <xf numFmtId="0" fontId="21" fillId="0" borderId="297" xfId="6" applyFont="1" applyBorder="1" applyAlignment="1">
      <alignment horizontal="center" vertical="center"/>
    </xf>
    <xf numFmtId="0" fontId="102" fillId="0" borderId="306" xfId="6" applyFont="1" applyBorder="1" applyAlignment="1">
      <alignment horizontal="center" vertical="center" wrapText="1"/>
    </xf>
    <xf numFmtId="0" fontId="102" fillId="0" borderId="114" xfId="6" applyFont="1" applyBorder="1" applyAlignment="1">
      <alignment horizontal="center" vertical="center"/>
    </xf>
    <xf numFmtId="0" fontId="102" fillId="0" borderId="291" xfId="6" applyFont="1" applyBorder="1" applyAlignment="1">
      <alignment horizontal="center" vertical="center"/>
    </xf>
    <xf numFmtId="0" fontId="102" fillId="0" borderId="307" xfId="6" applyFont="1" applyBorder="1" applyAlignment="1">
      <alignment horizontal="center" vertical="center"/>
    </xf>
    <xf numFmtId="0" fontId="102" fillId="0" borderId="308" xfId="6" applyFont="1" applyBorder="1" applyAlignment="1">
      <alignment horizontal="center" vertical="center"/>
    </xf>
    <xf numFmtId="0" fontId="10" fillId="0" borderId="114" xfId="6" applyFont="1" applyBorder="1" applyAlignment="1">
      <alignment horizontal="center" vertical="center"/>
    </xf>
    <xf numFmtId="3" fontId="10" fillId="0" borderId="114" xfId="6" applyNumberFormat="1" applyFont="1" applyBorder="1" applyAlignment="1">
      <alignment horizontal="center" vertical="center"/>
    </xf>
    <xf numFmtId="3" fontId="10" fillId="0" borderId="25" xfId="6" applyNumberFormat="1" applyFont="1" applyBorder="1" applyAlignment="1">
      <alignment horizontal="center" vertical="center"/>
    </xf>
    <xf numFmtId="3" fontId="10" fillId="0" borderId="114" xfId="6" applyNumberFormat="1" applyFont="1" applyBorder="1" applyAlignment="1">
      <alignment horizontal="center" vertical="center" wrapText="1"/>
    </xf>
    <xf numFmtId="3" fontId="21" fillId="0" borderId="292" xfId="6" applyNumberFormat="1" applyFont="1" applyBorder="1" applyAlignment="1">
      <alignment horizontal="right" vertical="center"/>
    </xf>
    <xf numFmtId="3" fontId="21" fillId="0" borderId="293" xfId="6" applyNumberFormat="1" applyFont="1" applyBorder="1" applyAlignment="1">
      <alignment horizontal="right" vertical="center"/>
    </xf>
    <xf numFmtId="3" fontId="21" fillId="0" borderId="303" xfId="6" applyNumberFormat="1" applyFont="1" applyBorder="1" applyAlignment="1">
      <alignment horizontal="right" vertical="center"/>
    </xf>
    <xf numFmtId="3" fontId="21" fillId="0" borderId="304" xfId="6" applyNumberFormat="1" applyFont="1" applyBorder="1" applyAlignment="1">
      <alignment horizontal="right" vertical="center"/>
    </xf>
    <xf numFmtId="3" fontId="21" fillId="0" borderId="294" xfId="6" applyNumberFormat="1" applyFont="1" applyBorder="1" applyAlignment="1">
      <alignment horizontal="right" vertical="center"/>
    </xf>
    <xf numFmtId="3" fontId="21" fillId="0" borderId="305" xfId="6" applyNumberFormat="1" applyFont="1" applyBorder="1" applyAlignment="1">
      <alignment horizontal="right" vertical="center"/>
    </xf>
    <xf numFmtId="0" fontId="102" fillId="0" borderId="300" xfId="6" applyFont="1" applyBorder="1" applyAlignment="1">
      <alignment horizontal="center" vertical="center"/>
    </xf>
    <xf numFmtId="0" fontId="21" fillId="0" borderId="301" xfId="6" applyFont="1" applyBorder="1" applyAlignment="1">
      <alignment horizontal="center" vertical="center"/>
    </xf>
    <xf numFmtId="0" fontId="21" fillId="0" borderId="302" xfId="6" applyFont="1" applyBorder="1" applyAlignment="1">
      <alignment horizontal="center" vertical="center"/>
    </xf>
    <xf numFmtId="0" fontId="9" fillId="0" borderId="25" xfId="6" applyFont="1" applyBorder="1" applyAlignment="1">
      <alignment horizontal="center" vertical="center"/>
    </xf>
    <xf numFmtId="0" fontId="9" fillId="0" borderId="295" xfId="6" applyFont="1" applyBorder="1" applyAlignment="1">
      <alignment horizontal="center" vertical="center"/>
    </xf>
    <xf numFmtId="0" fontId="21" fillId="0" borderId="27" xfId="6" applyFont="1" applyBorder="1" applyAlignment="1">
      <alignment horizontal="center" vertical="center"/>
    </xf>
    <xf numFmtId="0" fontId="21" fillId="0" borderId="25" xfId="6" applyFont="1" applyBorder="1" applyAlignment="1">
      <alignment horizontal="center" vertical="center"/>
    </xf>
    <xf numFmtId="0" fontId="113" fillId="0" borderId="25" xfId="6" applyFont="1" applyBorder="1" applyAlignment="1">
      <alignment horizontal="center" vertical="center" wrapText="1"/>
    </xf>
    <xf numFmtId="0" fontId="113" fillId="0" borderId="25" xfId="6" applyFont="1" applyBorder="1" applyAlignment="1">
      <alignment horizontal="center" vertical="center"/>
    </xf>
    <xf numFmtId="0" fontId="113" fillId="0" borderId="295" xfId="6" applyFont="1" applyBorder="1" applyAlignment="1">
      <alignment horizontal="center" vertical="center"/>
    </xf>
    <xf numFmtId="0" fontId="10" fillId="0" borderId="286" xfId="6" applyFont="1" applyBorder="1" applyAlignment="1">
      <alignment horizontal="center" vertical="center" wrapText="1"/>
    </xf>
    <xf numFmtId="0" fontId="10" fillId="0" borderId="286" xfId="6" applyFont="1" applyBorder="1" applyAlignment="1">
      <alignment horizontal="center" vertical="center"/>
    </xf>
    <xf numFmtId="0" fontId="10" fillId="0" borderId="287" xfId="6" applyFont="1" applyBorder="1" applyAlignment="1">
      <alignment horizontal="center" vertical="center" wrapText="1"/>
    </xf>
    <xf numFmtId="0" fontId="10" fillId="0" borderId="288" xfId="6" applyFont="1" applyBorder="1" applyAlignment="1">
      <alignment horizontal="center" vertical="center"/>
    </xf>
    <xf numFmtId="0" fontId="10" fillId="0" borderId="292" xfId="6" applyFont="1" applyBorder="1" applyAlignment="1">
      <alignment horizontal="center" vertical="center"/>
    </xf>
    <xf numFmtId="0" fontId="10" fillId="0" borderId="293" xfId="6" applyFont="1" applyBorder="1" applyAlignment="1">
      <alignment horizontal="center" vertical="center"/>
    </xf>
    <xf numFmtId="0" fontId="10" fillId="0" borderId="288" xfId="6" applyFont="1" applyBorder="1" applyAlignment="1">
      <alignment horizontal="center" vertical="center" wrapText="1"/>
    </xf>
    <xf numFmtId="0" fontId="10" fillId="0" borderId="289" xfId="6" applyFont="1" applyBorder="1" applyAlignment="1">
      <alignment horizontal="center" vertical="center"/>
    </xf>
    <xf numFmtId="0" fontId="10" fillId="0" borderId="294" xfId="6" applyFont="1" applyBorder="1" applyAlignment="1">
      <alignment horizontal="center" vertical="center"/>
    </xf>
    <xf numFmtId="0" fontId="113" fillId="0" borderId="286" xfId="6" applyFont="1" applyBorder="1" applyAlignment="1">
      <alignment horizontal="center" vertical="center" wrapText="1"/>
    </xf>
    <xf numFmtId="0" fontId="113" fillId="0" borderId="286" xfId="6" applyFont="1" applyBorder="1" applyAlignment="1">
      <alignment horizontal="center" vertical="center"/>
    </xf>
    <xf numFmtId="0" fontId="113" fillId="0" borderId="290" xfId="6" applyFont="1" applyBorder="1" applyAlignment="1">
      <alignment horizontal="center" vertical="center"/>
    </xf>
    <xf numFmtId="0" fontId="112" fillId="0" borderId="285" xfId="6" applyFont="1" applyBorder="1" applyAlignment="1">
      <alignment horizontal="center" vertical="center" textRotation="255"/>
    </xf>
    <xf numFmtId="0" fontId="112" fillId="0" borderId="286" xfId="6" applyFont="1" applyBorder="1" applyAlignment="1">
      <alignment horizontal="center" vertical="center" textRotation="255"/>
    </xf>
    <xf numFmtId="0" fontId="112" fillId="0" borderId="291" xfId="6" applyFont="1" applyBorder="1" applyAlignment="1">
      <alignment horizontal="center" vertical="center" textRotation="255"/>
    </xf>
    <xf numFmtId="0" fontId="112" fillId="0" borderId="25" xfId="6" applyFont="1" applyBorder="1" applyAlignment="1">
      <alignment horizontal="center" vertical="center" textRotation="255"/>
    </xf>
    <xf numFmtId="0" fontId="112" fillId="0" borderId="299" xfId="6" applyFont="1" applyBorder="1" applyAlignment="1">
      <alignment horizontal="center" vertical="center" textRotation="255"/>
    </xf>
    <xf numFmtId="0" fontId="112" fillId="0" borderId="300" xfId="6" applyFont="1" applyBorder="1" applyAlignment="1">
      <alignment horizontal="center" vertical="center" textRotation="255"/>
    </xf>
    <xf numFmtId="0" fontId="93" fillId="0" borderId="0" xfId="12" applyFont="1" applyAlignment="1">
      <alignment horizontal="center" vertical="center"/>
    </xf>
    <xf numFmtId="3" fontId="93" fillId="0" borderId="2" xfId="12" applyNumberFormat="1" applyFont="1" applyBorder="1" applyAlignment="1">
      <alignment horizontal="right" vertical="center"/>
    </xf>
    <xf numFmtId="0" fontId="95" fillId="0" borderId="8" xfId="9" applyFont="1" applyBorder="1" applyAlignment="1">
      <alignment horizontal="center" vertical="center"/>
    </xf>
    <xf numFmtId="0" fontId="15" fillId="0" borderId="9" xfId="9" applyFont="1" applyBorder="1" applyAlignment="1">
      <alignment horizontal="left" vertical="center"/>
    </xf>
    <xf numFmtId="0" fontId="15" fillId="0" borderId="10" xfId="9" applyFont="1" applyBorder="1" applyAlignment="1">
      <alignment horizontal="left" vertical="center"/>
    </xf>
    <xf numFmtId="0" fontId="9" fillId="0" borderId="2" xfId="9" applyFont="1" applyBorder="1">
      <alignment vertical="center"/>
    </xf>
    <xf numFmtId="0" fontId="95" fillId="0" borderId="2" xfId="9" applyFont="1" applyBorder="1" applyAlignment="1">
      <alignment horizontal="center" vertical="center" wrapText="1"/>
    </xf>
    <xf numFmtId="0" fontId="95" fillId="0" borderId="2" xfId="9" applyFont="1" applyBorder="1" applyAlignment="1">
      <alignment horizontal="center" vertical="center"/>
    </xf>
    <xf numFmtId="0" fontId="11" fillId="0" borderId="2" xfId="9" applyFont="1" applyBorder="1" applyAlignment="1">
      <alignment horizontal="center" vertical="center" wrapText="1"/>
    </xf>
    <xf numFmtId="0" fontId="11" fillId="0" borderId="2" xfId="9" applyFont="1" applyBorder="1" applyAlignment="1">
      <alignment horizontal="center" vertical="center"/>
    </xf>
    <xf numFmtId="3" fontId="15" fillId="0" borderId="10" xfId="9" applyNumberFormat="1" applyFont="1" applyBorder="1" applyAlignment="1">
      <alignment horizontal="center" vertical="center"/>
    </xf>
    <xf numFmtId="0" fontId="11" fillId="0" borderId="1" xfId="9" applyFont="1" applyBorder="1" applyAlignment="1">
      <alignment horizontal="left" vertical="center"/>
    </xf>
    <xf numFmtId="0" fontId="9" fillId="0" borderId="9" xfId="9" applyFont="1" applyBorder="1">
      <alignment vertical="center"/>
    </xf>
    <xf numFmtId="3" fontId="15" fillId="0" borderId="9" xfId="9" applyNumberFormat="1" applyFont="1" applyBorder="1" applyAlignment="1">
      <alignment horizontal="center" vertical="center"/>
    </xf>
    <xf numFmtId="0" fontId="11" fillId="0" borderId="0" xfId="9" applyFont="1" applyAlignment="1">
      <alignment horizontal="left" vertical="center"/>
    </xf>
    <xf numFmtId="0" fontId="9" fillId="0" borderId="5" xfId="9" applyFont="1" applyBorder="1" applyAlignment="1">
      <alignment horizontal="center" vertical="center"/>
    </xf>
    <xf numFmtId="0" fontId="9" fillId="0" borderId="0" xfId="9" applyFont="1" applyAlignment="1">
      <alignment horizontal="center" vertical="center"/>
    </xf>
    <xf numFmtId="0" fontId="9" fillId="0" borderId="12" xfId="9" applyFont="1" applyBorder="1" applyAlignment="1">
      <alignment horizontal="center" vertical="center"/>
    </xf>
    <xf numFmtId="181" fontId="9" fillId="5" borderId="8" xfId="9" applyNumberFormat="1" applyFont="1" applyFill="1" applyBorder="1">
      <alignment vertical="center"/>
    </xf>
    <xf numFmtId="0" fontId="95" fillId="5" borderId="10" xfId="9" applyFont="1" applyFill="1" applyBorder="1" applyAlignment="1">
      <alignment horizontal="center" vertical="center"/>
    </xf>
    <xf numFmtId="0" fontId="11" fillId="0" borderId="16" xfId="9" applyFont="1" applyBorder="1" applyAlignment="1">
      <alignment horizontal="left" vertical="center"/>
    </xf>
    <xf numFmtId="0" fontId="11" fillId="0" borderId="13" xfId="9" applyFont="1" applyBorder="1" applyAlignment="1">
      <alignment horizontal="left" vertical="center"/>
    </xf>
    <xf numFmtId="0" fontId="11" fillId="0" borderId="17" xfId="9" applyFont="1" applyBorder="1" applyAlignment="1">
      <alignment horizontal="left" vertical="center"/>
    </xf>
    <xf numFmtId="0" fontId="26" fillId="0" borderId="193" xfId="9" applyFont="1" applyBorder="1">
      <alignment vertical="center"/>
    </xf>
    <xf numFmtId="0" fontId="26" fillId="0" borderId="194" xfId="9" applyFont="1" applyBorder="1">
      <alignment vertical="center"/>
    </xf>
    <xf numFmtId="0" fontId="26" fillId="0" borderId="192" xfId="9" applyFont="1" applyBorder="1">
      <alignment vertical="center"/>
    </xf>
    <xf numFmtId="3" fontId="15" fillId="0" borderId="8" xfId="9" applyNumberFormat="1" applyFont="1" applyBorder="1" applyAlignment="1">
      <alignment horizontal="left" vertical="center"/>
    </xf>
    <xf numFmtId="0" fontId="26" fillId="0" borderId="4" xfId="9" applyFont="1" applyBorder="1">
      <alignment vertical="center"/>
    </xf>
    <xf numFmtId="0" fontId="26" fillId="0" borderId="12" xfId="9" applyFont="1" applyBorder="1">
      <alignment vertical="center"/>
    </xf>
    <xf numFmtId="0" fontId="26" fillId="0" borderId="5" xfId="9" applyFont="1" applyBorder="1">
      <alignment vertical="center"/>
    </xf>
    <xf numFmtId="0" fontId="26" fillId="0" borderId="11" xfId="9" applyFont="1" applyBorder="1">
      <alignment vertical="center"/>
    </xf>
    <xf numFmtId="0" fontId="96" fillId="0" borderId="0" xfId="9" applyFont="1" applyAlignment="1">
      <alignment horizontal="left" vertical="center"/>
    </xf>
    <xf numFmtId="0" fontId="97" fillId="0" borderId="19" xfId="9" applyFont="1" applyBorder="1" applyAlignment="1">
      <alignment horizontal="left" vertical="center"/>
    </xf>
    <xf numFmtId="0" fontId="97" fillId="0" borderId="0" xfId="9" applyFont="1" applyAlignment="1">
      <alignment horizontal="left" vertical="center"/>
    </xf>
    <xf numFmtId="0" fontId="95" fillId="0" borderId="2" xfId="9" applyFont="1" applyBorder="1" applyAlignment="1">
      <alignment horizontal="center" vertical="center" textRotation="255"/>
    </xf>
    <xf numFmtId="0" fontId="26" fillId="0" borderId="3" xfId="9" applyFont="1" applyBorder="1">
      <alignment vertical="center"/>
    </xf>
    <xf numFmtId="0" fontId="14" fillId="0" borderId="2" xfId="9" applyFont="1" applyBorder="1" applyAlignment="1">
      <alignment horizontal="center" vertical="center"/>
    </xf>
    <xf numFmtId="0" fontId="19" fillId="0" borderId="0" xfId="9" applyFont="1" applyAlignment="1">
      <alignment horizontal="center" vertical="center" wrapText="1"/>
    </xf>
    <xf numFmtId="0" fontId="19" fillId="0" borderId="0" xfId="9" applyFont="1" applyAlignment="1">
      <alignment horizontal="center" vertical="center"/>
    </xf>
    <xf numFmtId="0" fontId="90" fillId="5" borderId="8" xfId="9" applyFill="1" applyBorder="1">
      <alignment vertical="center"/>
    </xf>
    <xf numFmtId="0" fontId="14" fillId="5" borderId="2" xfId="9" applyFont="1" applyFill="1" applyBorder="1" applyAlignment="1">
      <alignment horizontal="center" vertical="center"/>
    </xf>
    <xf numFmtId="0" fontId="15" fillId="0" borderId="13" xfId="9" applyFont="1" applyBorder="1" applyAlignment="1">
      <alignment horizontal="center" vertical="center"/>
    </xf>
    <xf numFmtId="0" fontId="9" fillId="0" borderId="2" xfId="9" applyFont="1" applyBorder="1" applyAlignment="1">
      <alignment horizontal="center" vertical="center"/>
    </xf>
    <xf numFmtId="0" fontId="92" fillId="0" borderId="0" xfId="9" applyFont="1" applyAlignment="1">
      <alignment horizontal="center" vertical="center"/>
    </xf>
    <xf numFmtId="0" fontId="19" fillId="0" borderId="2" xfId="9" applyFont="1" applyBorder="1" applyAlignment="1">
      <alignment horizontal="center" vertical="center" wrapText="1"/>
    </xf>
    <xf numFmtId="0" fontId="15" fillId="0" borderId="0" xfId="9" applyFont="1" applyAlignment="1">
      <alignment horizontal="center" vertical="center"/>
    </xf>
    <xf numFmtId="0" fontId="95" fillId="7" borderId="195" xfId="9" applyFont="1" applyFill="1" applyBorder="1" applyAlignment="1">
      <alignment horizontal="center" vertical="center"/>
    </xf>
    <xf numFmtId="181" fontId="9" fillId="7" borderId="125" xfId="9" applyNumberFormat="1" applyFont="1" applyFill="1" applyBorder="1" applyAlignment="1">
      <alignment horizontal="right" vertical="center"/>
    </xf>
    <xf numFmtId="3" fontId="95" fillId="7" borderId="196" xfId="9" applyNumberFormat="1" applyFont="1" applyFill="1" applyBorder="1" applyAlignment="1">
      <alignment horizontal="center" vertical="center"/>
    </xf>
    <xf numFmtId="183" fontId="15" fillId="0" borderId="0" xfId="9" applyNumberFormat="1" applyFont="1" applyAlignment="1">
      <alignment horizontal="center" vertical="center"/>
    </xf>
    <xf numFmtId="0" fontId="15" fillId="0" borderId="2" xfId="9" applyFont="1" applyBorder="1" applyAlignment="1">
      <alignment horizontal="center" vertical="center"/>
    </xf>
    <xf numFmtId="3" fontId="9" fillId="7" borderId="125" xfId="9" applyNumberFormat="1" applyFont="1" applyFill="1" applyBorder="1" applyAlignment="1">
      <alignment horizontal="right" vertical="center"/>
    </xf>
    <xf numFmtId="0" fontId="94" fillId="0" borderId="0" xfId="9" applyFont="1" applyAlignment="1">
      <alignment horizontal="left" vertical="center"/>
    </xf>
    <xf numFmtId="0" fontId="90" fillId="0" borderId="186" xfId="9" applyBorder="1">
      <alignment vertical="center"/>
    </xf>
    <xf numFmtId="0" fontId="15" fillId="0" borderId="11" xfId="9" applyFont="1" applyBorder="1" applyAlignment="1">
      <alignment horizontal="center" vertical="center"/>
    </xf>
    <xf numFmtId="0" fontId="92" fillId="0" borderId="0" xfId="9" applyFont="1" applyAlignment="1">
      <alignment horizontal="left" vertical="center"/>
    </xf>
    <xf numFmtId="0" fontId="14" fillId="5" borderId="2" xfId="9" applyFont="1" applyFill="1" applyBorder="1" applyAlignment="1">
      <alignment horizontal="center" vertical="center" textRotation="255"/>
    </xf>
    <xf numFmtId="0" fontId="100" fillId="7" borderId="114" xfId="9" applyFont="1" applyFill="1" applyBorder="1" applyAlignment="1">
      <alignment horizontal="right" vertical="center"/>
    </xf>
    <xf numFmtId="0" fontId="101" fillId="0" borderId="2" xfId="9" applyFont="1" applyBorder="1" applyAlignment="1">
      <alignment horizontal="center" vertical="center" textRotation="255"/>
    </xf>
    <xf numFmtId="3" fontId="20" fillId="7" borderId="197" xfId="9" applyNumberFormat="1" applyFont="1" applyFill="1" applyBorder="1" applyAlignment="1">
      <alignment horizontal="center" vertical="center"/>
    </xf>
    <xf numFmtId="0" fontId="14" fillId="0" borderId="129" xfId="9" applyFont="1" applyBorder="1" applyAlignment="1">
      <alignment horizontal="center" vertical="center"/>
    </xf>
    <xf numFmtId="0" fontId="11" fillId="7" borderId="124" xfId="9" applyFont="1" applyFill="1" applyBorder="1" applyAlignment="1">
      <alignment horizontal="right" vertical="center"/>
    </xf>
    <xf numFmtId="0" fontId="14" fillId="8" borderId="176" xfId="9" applyFont="1" applyFill="1" applyBorder="1" applyAlignment="1">
      <alignment horizontal="center" vertical="center"/>
    </xf>
    <xf numFmtId="3" fontId="9" fillId="7" borderId="26" xfId="9" applyNumberFormat="1" applyFont="1" applyFill="1" applyBorder="1" applyAlignment="1">
      <alignment horizontal="right" vertical="center"/>
    </xf>
    <xf numFmtId="0" fontId="14" fillId="7" borderId="27" xfId="9" applyFont="1" applyFill="1" applyBorder="1" applyAlignment="1">
      <alignment horizontal="center" vertical="center"/>
    </xf>
    <xf numFmtId="0" fontId="15" fillId="0" borderId="2" xfId="9" applyFont="1" applyBorder="1" applyAlignment="1">
      <alignment horizontal="center" vertical="center" wrapText="1"/>
    </xf>
    <xf numFmtId="0" fontId="90" fillId="0" borderId="187" xfId="9" applyBorder="1">
      <alignment vertical="center"/>
    </xf>
    <xf numFmtId="0" fontId="11" fillId="0" borderId="3" xfId="9" applyFont="1" applyBorder="1" applyAlignment="1">
      <alignment horizontal="left" vertical="center"/>
    </xf>
    <xf numFmtId="0" fontId="14" fillId="0" borderId="10" xfId="9" applyFont="1" applyBorder="1" applyAlignment="1">
      <alignment horizontal="center" vertical="center"/>
    </xf>
    <xf numFmtId="38" fontId="9" fillId="0" borderId="16" xfId="9" applyNumberFormat="1" applyFont="1" applyBorder="1">
      <alignment vertical="center"/>
    </xf>
    <xf numFmtId="38" fontId="9" fillId="7" borderId="111" xfId="9" applyNumberFormat="1" applyFont="1" applyFill="1" applyBorder="1" applyAlignment="1">
      <alignment horizontal="right" vertical="center"/>
    </xf>
    <xf numFmtId="3" fontId="14" fillId="5" borderId="2" xfId="9" applyNumberFormat="1" applyFont="1" applyFill="1" applyBorder="1" applyAlignment="1">
      <alignment horizontal="center" vertical="center"/>
    </xf>
    <xf numFmtId="3" fontId="19" fillId="5" borderId="2" xfId="9" applyNumberFormat="1" applyFont="1" applyFill="1" applyBorder="1" applyAlignment="1">
      <alignment horizontal="center" vertical="center" textRotation="255"/>
    </xf>
    <xf numFmtId="0" fontId="14" fillId="7" borderId="10" xfId="9" applyFont="1" applyFill="1" applyBorder="1" applyAlignment="1">
      <alignment horizontal="center" vertical="center"/>
    </xf>
    <xf numFmtId="178" fontId="9" fillId="7" borderId="16" xfId="9" applyNumberFormat="1" applyFont="1" applyFill="1" applyBorder="1" applyAlignment="1">
      <alignment horizontal="right" vertical="center"/>
    </xf>
    <xf numFmtId="0" fontId="90" fillId="5" borderId="2" xfId="9" applyFill="1" applyBorder="1" applyAlignment="1">
      <alignment horizontal="center" vertical="center" textRotation="255"/>
    </xf>
    <xf numFmtId="0" fontId="72" fillId="0" borderId="193" xfId="9" applyFont="1" applyBorder="1">
      <alignment vertical="center"/>
    </xf>
    <xf numFmtId="0" fontId="72" fillId="0" borderId="194" xfId="9" applyFont="1" applyBorder="1">
      <alignment vertical="center"/>
    </xf>
    <xf numFmtId="0" fontId="72" fillId="0" borderId="192" xfId="9" applyFont="1" applyBorder="1">
      <alignment vertical="center"/>
    </xf>
    <xf numFmtId="0" fontId="99" fillId="0" borderId="19" xfId="9" applyFont="1" applyBorder="1" applyAlignment="1">
      <alignment horizontal="left" vertical="center"/>
    </xf>
    <xf numFmtId="178" fontId="9" fillId="0" borderId="8" xfId="9" applyNumberFormat="1" applyFont="1" applyBorder="1">
      <alignment vertical="center"/>
    </xf>
    <xf numFmtId="0" fontId="11" fillId="7" borderId="3" xfId="9" applyFont="1" applyFill="1" applyBorder="1" applyAlignment="1">
      <alignment horizontal="left" vertical="center"/>
    </xf>
    <xf numFmtId="0" fontId="95" fillId="0" borderId="0" xfId="9" applyFont="1" applyAlignment="1">
      <alignment horizontal="left" vertical="center" wrapText="1"/>
    </xf>
    <xf numFmtId="38" fontId="9" fillId="0" borderId="8" xfId="9" applyNumberFormat="1" applyFont="1" applyBorder="1">
      <alignment vertical="center"/>
    </xf>
    <xf numFmtId="3" fontId="9" fillId="7" borderId="16" xfId="9" applyNumberFormat="1" applyFont="1" applyFill="1" applyBorder="1" applyAlignment="1">
      <alignment horizontal="right" vertical="center"/>
    </xf>
    <xf numFmtId="182" fontId="15" fillId="5" borderId="2" xfId="9" applyNumberFormat="1" applyFont="1" applyFill="1" applyBorder="1" applyAlignment="1">
      <alignment horizontal="center" vertical="center"/>
    </xf>
    <xf numFmtId="182" fontId="15" fillId="0" borderId="2" xfId="9" applyNumberFormat="1" applyFont="1" applyBorder="1" applyAlignment="1">
      <alignment horizontal="center" vertical="center"/>
    </xf>
    <xf numFmtId="0" fontId="72" fillId="0" borderId="12" xfId="9" applyFont="1" applyBorder="1">
      <alignment vertical="center"/>
    </xf>
    <xf numFmtId="0" fontId="72" fillId="0" borderId="5" xfId="9" applyFont="1" applyBorder="1">
      <alignment vertical="center"/>
    </xf>
    <xf numFmtId="0" fontId="72" fillId="0" borderId="4" xfId="9" applyFont="1" applyBorder="1">
      <alignment vertical="center"/>
    </xf>
    <xf numFmtId="0" fontId="72" fillId="0" borderId="11" xfId="9" applyFont="1" applyBorder="1">
      <alignment vertical="center"/>
    </xf>
    <xf numFmtId="3" fontId="15" fillId="0" borderId="8" xfId="9" applyNumberFormat="1" applyFont="1" applyBorder="1" applyAlignment="1">
      <alignment horizontal="center" vertical="center"/>
    </xf>
    <xf numFmtId="0" fontId="90" fillId="0" borderId="0" xfId="9">
      <alignment vertical="center"/>
    </xf>
    <xf numFmtId="0" fontId="79" fillId="0" borderId="0" xfId="9" applyFont="1" applyAlignment="1">
      <alignment vertical="top" textRotation="255"/>
    </xf>
    <xf numFmtId="0" fontId="93" fillId="0" borderId="2" xfId="9" applyFont="1" applyBorder="1" applyAlignment="1">
      <alignment horizontal="center" vertical="center"/>
    </xf>
    <xf numFmtId="0" fontId="72" fillId="0" borderId="3" xfId="9" applyFont="1" applyBorder="1">
      <alignment vertical="center"/>
    </xf>
    <xf numFmtId="0" fontId="81" fillId="0" borderId="12" xfId="9" applyFont="1" applyBorder="1" applyAlignment="1">
      <alignment horizontal="center" vertical="center"/>
    </xf>
    <xf numFmtId="0" fontId="81" fillId="0" borderId="5" xfId="9" applyFont="1" applyBorder="1" applyAlignment="1">
      <alignment horizontal="center" vertical="center"/>
    </xf>
    <xf numFmtId="0" fontId="81" fillId="0" borderId="0" xfId="9" applyFont="1" applyAlignment="1">
      <alignment horizontal="center" vertical="center"/>
    </xf>
    <xf numFmtId="0" fontId="9" fillId="0" borderId="127" xfId="9" applyFont="1" applyBorder="1" applyAlignment="1">
      <alignment horizontal="left" vertical="center"/>
    </xf>
    <xf numFmtId="0" fontId="14" fillId="0" borderId="39" xfId="9" applyFont="1" applyBorder="1" applyAlignment="1">
      <alignment horizontal="right" vertical="center"/>
    </xf>
    <xf numFmtId="0" fontId="93" fillId="0" borderId="188" xfId="9" applyFont="1" applyBorder="1" applyAlignment="1">
      <alignment horizontal="center" vertical="center" wrapText="1"/>
    </xf>
    <xf numFmtId="0" fontId="93" fillId="0" borderId="188" xfId="9" applyFont="1" applyBorder="1" applyAlignment="1">
      <alignment horizontal="center" vertical="center"/>
    </xf>
    <xf numFmtId="0" fontId="96" fillId="0" borderId="0" xfId="9" applyFont="1" applyAlignment="1">
      <alignment horizontal="left" vertical="center" wrapText="1"/>
    </xf>
    <xf numFmtId="0" fontId="81" fillId="0" borderId="173" xfId="9" applyFont="1" applyBorder="1" applyAlignment="1">
      <alignment horizontal="center" vertical="center"/>
    </xf>
    <xf numFmtId="0" fontId="81" fillId="0" borderId="171" xfId="9" applyFont="1" applyBorder="1" applyAlignment="1">
      <alignment horizontal="center" vertical="center"/>
    </xf>
    <xf numFmtId="0" fontId="81" fillId="0" borderId="172" xfId="9" applyFont="1" applyBorder="1" applyAlignment="1">
      <alignment horizontal="center" vertical="center"/>
    </xf>
    <xf numFmtId="0" fontId="81" fillId="0" borderId="191" xfId="9" applyFont="1" applyBorder="1" applyAlignment="1">
      <alignment horizontal="center" vertical="center"/>
    </xf>
    <xf numFmtId="0" fontId="14" fillId="0" borderId="39" xfId="9" applyFont="1" applyBorder="1" applyAlignment="1">
      <alignment horizontal="center" vertical="center" wrapText="1"/>
    </xf>
    <xf numFmtId="0" fontId="14" fillId="0" borderId="39" xfId="9" applyFont="1" applyBorder="1" applyAlignment="1">
      <alignment horizontal="center" vertical="center"/>
    </xf>
    <xf numFmtId="0" fontId="91" fillId="0" borderId="0" xfId="9" applyFont="1" applyAlignment="1">
      <alignment horizontal="center" vertical="center"/>
    </xf>
    <xf numFmtId="0" fontId="108" fillId="0" borderId="0" xfId="9" applyFont="1" applyAlignment="1">
      <alignment horizontal="center" vertical="center"/>
    </xf>
    <xf numFmtId="0" fontId="108" fillId="0" borderId="28" xfId="9" applyFont="1" applyBorder="1" applyAlignment="1">
      <alignment horizontal="center" vertical="center"/>
    </xf>
    <xf numFmtId="0" fontId="14" fillId="0" borderId="165" xfId="9" applyFont="1" applyBorder="1" applyAlignment="1">
      <alignment horizontal="center" vertical="center"/>
    </xf>
    <xf numFmtId="0" fontId="93" fillId="0" borderId="165" xfId="9" applyFont="1" applyBorder="1" applyAlignment="1">
      <alignment horizontal="center" vertical="center" wrapText="1"/>
    </xf>
    <xf numFmtId="0" fontId="93" fillId="0" borderId="165" xfId="9" applyFont="1" applyBorder="1" applyAlignment="1">
      <alignment horizontal="center" vertical="center"/>
    </xf>
    <xf numFmtId="0" fontId="9" fillId="0" borderId="31" xfId="9" applyFont="1" applyBorder="1" applyAlignment="1">
      <alignment horizontal="left" vertical="center"/>
    </xf>
    <xf numFmtId="0" fontId="14" fillId="0" borderId="165" xfId="9" applyFont="1" applyBorder="1" applyAlignment="1">
      <alignment horizontal="center" vertical="center" wrapText="1"/>
    </xf>
    <xf numFmtId="0" fontId="9" fillId="0" borderId="31" xfId="9" applyFont="1" applyBorder="1">
      <alignment vertical="center"/>
    </xf>
    <xf numFmtId="0" fontId="92" fillId="0" borderId="0" xfId="9" applyFont="1">
      <alignment vertical="center"/>
    </xf>
    <xf numFmtId="0" fontId="9" fillId="0" borderId="8" xfId="9" applyFont="1" applyBorder="1" applyAlignment="1">
      <alignment horizontal="left" vertical="center"/>
    </xf>
    <xf numFmtId="0" fontId="9" fillId="0" borderId="185" xfId="9" applyFont="1" applyBorder="1" applyAlignment="1">
      <alignment horizontal="center" vertical="center"/>
    </xf>
    <xf numFmtId="0" fontId="92" fillId="0" borderId="247" xfId="12" applyFont="1" applyBorder="1" applyAlignment="1">
      <alignment horizontal="center" vertical="center" wrapText="1"/>
    </xf>
    <xf numFmtId="0" fontId="92" fillId="0" borderId="211" xfId="12" applyFont="1" applyBorder="1" applyAlignment="1">
      <alignment horizontal="center" vertical="center"/>
    </xf>
    <xf numFmtId="0" fontId="92" fillId="0" borderId="248" xfId="12" applyFont="1" applyBorder="1" applyAlignment="1">
      <alignment horizontal="center" vertical="center"/>
    </xf>
    <xf numFmtId="0" fontId="92" fillId="0" borderId="249" xfId="12" applyFont="1" applyBorder="1" applyAlignment="1">
      <alignment horizontal="center" vertical="center"/>
    </xf>
    <xf numFmtId="0" fontId="92" fillId="0" borderId="0" xfId="12" applyFont="1" applyAlignment="1">
      <alignment horizontal="center" vertical="center"/>
    </xf>
    <xf numFmtId="0" fontId="92" fillId="0" borderId="226" xfId="12" applyFont="1" applyBorder="1" applyAlignment="1">
      <alignment horizontal="center" vertical="center"/>
    </xf>
    <xf numFmtId="0" fontId="92" fillId="0" borderId="253" xfId="12" applyFont="1" applyBorder="1" applyAlignment="1">
      <alignment horizontal="center" vertical="center"/>
    </xf>
    <xf numFmtId="0" fontId="92" fillId="0" borderId="244" xfId="12" applyFont="1" applyBorder="1" applyAlignment="1">
      <alignment horizontal="center" vertical="center"/>
    </xf>
    <xf numFmtId="0" fontId="92" fillId="0" borderId="254" xfId="12" applyFont="1" applyBorder="1" applyAlignment="1">
      <alignment horizontal="center" vertical="center"/>
    </xf>
    <xf numFmtId="0" fontId="10" fillId="0" borderId="37" xfId="9" applyFont="1" applyBorder="1" applyAlignment="1">
      <alignment horizontal="right" vertical="center"/>
    </xf>
    <xf numFmtId="0" fontId="93" fillId="0" borderId="190" xfId="9" applyFont="1" applyBorder="1" applyAlignment="1">
      <alignment horizontal="center" vertical="center" wrapText="1"/>
    </xf>
    <xf numFmtId="0" fontId="93" fillId="0" borderId="190" xfId="9" applyFont="1" applyBorder="1" applyAlignment="1">
      <alignment horizontal="center" vertical="center"/>
    </xf>
    <xf numFmtId="0" fontId="19" fillId="0" borderId="34" xfId="9" applyFont="1" applyBorder="1" applyAlignment="1">
      <alignment horizontal="left" vertical="center"/>
    </xf>
    <xf numFmtId="0" fontId="81" fillId="0" borderId="6" xfId="9" applyFont="1" applyBorder="1" applyAlignment="1">
      <alignment horizontal="center" vertical="center"/>
    </xf>
    <xf numFmtId="0" fontId="81" fillId="0" borderId="22" xfId="9" applyFont="1" applyBorder="1" applyAlignment="1">
      <alignment horizontal="center" vertical="center"/>
    </xf>
    <xf numFmtId="0" fontId="81" fillId="0" borderId="170" xfId="9" applyFont="1" applyBorder="1" applyAlignment="1">
      <alignment horizontal="center" vertical="center"/>
    </xf>
    <xf numFmtId="0" fontId="10" fillId="0" borderId="217" xfId="12" applyFont="1" applyBorder="1" applyAlignment="1">
      <alignment horizontal="left" vertical="center" wrapText="1"/>
    </xf>
    <xf numFmtId="0" fontId="10" fillId="0" borderId="250" xfId="12" applyFont="1" applyBorder="1" applyAlignment="1">
      <alignment horizontal="left" vertical="center" wrapText="1"/>
    </xf>
    <xf numFmtId="0" fontId="10" fillId="0" borderId="284" xfId="12" applyFont="1" applyBorder="1" applyAlignment="1">
      <alignment horizontal="center" vertical="center"/>
    </xf>
    <xf numFmtId="0" fontId="10" fillId="0" borderId="284" xfId="12" applyFont="1" applyBorder="1" applyAlignment="1">
      <alignment horizontal="left" vertical="center" wrapText="1"/>
    </xf>
    <xf numFmtId="0" fontId="10" fillId="0" borderId="207" xfId="12" applyFont="1" applyBorder="1" applyAlignment="1">
      <alignment horizontal="center" vertical="center" wrapText="1"/>
    </xf>
    <xf numFmtId="0" fontId="10" fillId="0" borderId="217" xfId="12" applyFont="1" applyBorder="1" applyAlignment="1">
      <alignment horizontal="center" vertical="center" wrapText="1"/>
    </xf>
    <xf numFmtId="0" fontId="10" fillId="0" borderId="207" xfId="12" applyFont="1" applyBorder="1" applyAlignment="1">
      <alignment horizontal="left" vertical="center" wrapText="1"/>
    </xf>
    <xf numFmtId="0" fontId="15" fillId="0" borderId="217" xfId="12" applyFont="1" applyBorder="1" applyAlignment="1">
      <alignment horizontal="center" vertical="center"/>
    </xf>
    <xf numFmtId="0" fontId="15" fillId="0" borderId="250" xfId="12" applyFont="1" applyBorder="1" applyAlignment="1">
      <alignment horizontal="center" vertical="center"/>
    </xf>
    <xf numFmtId="0" fontId="10" fillId="0" borderId="207" xfId="12" applyFont="1" applyBorder="1" applyAlignment="1">
      <alignment horizontal="center" vertical="center"/>
    </xf>
    <xf numFmtId="0" fontId="10" fillId="0" borderId="217" xfId="12" applyFont="1" applyBorder="1" applyAlignment="1">
      <alignment horizontal="center" vertical="center"/>
    </xf>
    <xf numFmtId="0" fontId="10" fillId="0" borderId="207" xfId="12" applyFont="1" applyBorder="1" applyAlignment="1">
      <alignment horizontal="left" vertical="center"/>
    </xf>
    <xf numFmtId="0" fontId="10" fillId="0" borderId="217" xfId="12" applyFont="1" applyBorder="1" applyAlignment="1">
      <alignment horizontal="left" vertical="center"/>
    </xf>
    <xf numFmtId="0" fontId="10" fillId="0" borderId="250" xfId="12" applyFont="1" applyBorder="1" applyAlignment="1">
      <alignment horizontal="center" vertical="center"/>
    </xf>
    <xf numFmtId="0" fontId="107" fillId="0" borderId="217" xfId="12" applyFont="1" applyBorder="1" applyAlignment="1">
      <alignment horizontal="center" vertical="center"/>
    </xf>
    <xf numFmtId="0" fontId="107" fillId="0" borderId="250" xfId="12" applyFont="1" applyBorder="1" applyAlignment="1">
      <alignment horizontal="center" vertical="center"/>
    </xf>
    <xf numFmtId="0" fontId="10" fillId="0" borderId="276" xfId="12" applyFont="1" applyBorder="1" applyAlignment="1">
      <alignment horizontal="center" vertical="center"/>
    </xf>
    <xf numFmtId="0" fontId="10" fillId="0" borderId="277" xfId="12" applyFont="1" applyBorder="1" applyAlignment="1">
      <alignment horizontal="center" vertical="center"/>
    </xf>
    <xf numFmtId="0" fontId="10" fillId="0" borderId="278" xfId="12" applyFont="1" applyBorder="1" applyAlignment="1">
      <alignment horizontal="center" vertical="center"/>
    </xf>
    <xf numFmtId="0" fontId="10" fillId="0" borderId="279" xfId="12" applyFont="1" applyBorder="1" applyAlignment="1">
      <alignment horizontal="center" vertical="center"/>
    </xf>
    <xf numFmtId="0" fontId="10" fillId="0" borderId="280" xfId="12" applyFont="1" applyBorder="1" applyAlignment="1">
      <alignment horizontal="center" vertical="center"/>
    </xf>
    <xf numFmtId="0" fontId="10" fillId="0" borderId="281" xfId="12" applyFont="1" applyBorder="1" applyAlignment="1">
      <alignment horizontal="center" vertical="center"/>
    </xf>
    <xf numFmtId="0" fontId="10" fillId="0" borderId="0" xfId="12" applyFont="1" applyAlignment="1">
      <alignment horizontal="left" vertical="center" wrapText="1"/>
    </xf>
    <xf numFmtId="0" fontId="107" fillId="0" borderId="284" xfId="12" applyFont="1" applyBorder="1" applyAlignment="1">
      <alignment horizontal="center" vertical="center"/>
    </xf>
    <xf numFmtId="0" fontId="15" fillId="0" borderId="36" xfId="12" applyFont="1" applyBorder="1" applyAlignment="1">
      <alignment horizontal="left" vertical="center"/>
    </xf>
    <xf numFmtId="0" fontId="95" fillId="0" borderId="232" xfId="12" applyFont="1" applyBorder="1" applyAlignment="1">
      <alignment horizontal="center" vertical="center" wrapText="1"/>
    </xf>
    <xf numFmtId="0" fontId="95" fillId="0" borderId="271" xfId="12" applyFont="1" applyBorder="1" applyAlignment="1">
      <alignment horizontal="center" vertical="center" wrapText="1"/>
    </xf>
    <xf numFmtId="0" fontId="95" fillId="0" borderId="272" xfId="12" applyFont="1" applyBorder="1" applyAlignment="1">
      <alignment horizontal="center" vertical="center" wrapText="1"/>
    </xf>
    <xf numFmtId="0" fontId="95" fillId="0" borderId="273" xfId="12" applyFont="1" applyBorder="1" applyAlignment="1">
      <alignment horizontal="center" vertical="center" wrapText="1"/>
    </xf>
    <xf numFmtId="0" fontId="95" fillId="0" borderId="274" xfId="12" applyFont="1" applyBorder="1" applyAlignment="1">
      <alignment horizontal="center" vertical="center" wrapText="1"/>
    </xf>
    <xf numFmtId="0" fontId="95" fillId="0" borderId="275" xfId="12" applyFont="1" applyBorder="1" applyAlignment="1">
      <alignment horizontal="center" vertical="center" wrapText="1"/>
    </xf>
    <xf numFmtId="3" fontId="9" fillId="9" borderId="219" xfId="12" applyNumberFormat="1" applyFont="1" applyFill="1" applyBorder="1" applyAlignment="1">
      <alignment horizontal="right" vertical="center"/>
    </xf>
    <xf numFmtId="3" fontId="9" fillId="9" borderId="220" xfId="12" applyNumberFormat="1" applyFont="1" applyFill="1" applyBorder="1" applyAlignment="1">
      <alignment horizontal="right" vertical="center"/>
    </xf>
    <xf numFmtId="3" fontId="9" fillId="9" borderId="252" xfId="12" applyNumberFormat="1" applyFont="1" applyFill="1" applyBorder="1" applyAlignment="1">
      <alignment horizontal="right" vertical="center"/>
    </xf>
    <xf numFmtId="3" fontId="9" fillId="9" borderId="256" xfId="12" applyNumberFormat="1" applyFont="1" applyFill="1" applyBorder="1" applyAlignment="1">
      <alignment horizontal="right" vertical="center"/>
    </xf>
    <xf numFmtId="0" fontId="15" fillId="0" borderId="189" xfId="12" applyFont="1" applyBorder="1" applyAlignment="1">
      <alignment horizontal="left" vertical="center"/>
    </xf>
    <xf numFmtId="0" fontId="15" fillId="0" borderId="126" xfId="12" applyFont="1" applyBorder="1" applyAlignment="1">
      <alignment horizontal="left" vertical="center"/>
    </xf>
    <xf numFmtId="0" fontId="15" fillId="0" borderId="258" xfId="12" applyFont="1" applyBorder="1" applyAlignment="1">
      <alignment horizontal="left" vertical="center"/>
    </xf>
    <xf numFmtId="0" fontId="15" fillId="0" borderId="259" xfId="12" applyFont="1" applyBorder="1" applyAlignment="1">
      <alignment horizontal="left" vertical="center"/>
    </xf>
    <xf numFmtId="0" fontId="15" fillId="0" borderId="127" xfId="12" applyFont="1" applyBorder="1" applyAlignment="1">
      <alignment horizontal="left" vertical="center"/>
    </xf>
    <xf numFmtId="0" fontId="15" fillId="0" borderId="260" xfId="12" applyFont="1" applyBorder="1" applyAlignment="1">
      <alignment horizontal="left" vertical="center"/>
    </xf>
    <xf numFmtId="0" fontId="15" fillId="0" borderId="10" xfId="12" applyFont="1" applyBorder="1" applyAlignment="1">
      <alignment horizontal="center" vertical="center" textRotation="255"/>
    </xf>
    <xf numFmtId="0" fontId="11" fillId="0" borderId="129" xfId="12" applyFont="1" applyBorder="1" applyAlignment="1">
      <alignment horizontal="center" vertical="center" wrapText="1"/>
    </xf>
    <xf numFmtId="0" fontId="11" fillId="0" borderId="129" xfId="12" applyFont="1" applyBorder="1" applyAlignment="1">
      <alignment horizontal="center" vertical="center"/>
    </xf>
    <xf numFmtId="0" fontId="15" fillId="9" borderId="231" xfId="12" applyFont="1" applyFill="1" applyBorder="1" applyAlignment="1">
      <alignment horizontal="center" vertical="center"/>
    </xf>
    <xf numFmtId="3" fontId="9" fillId="9" borderId="27" xfId="12" applyNumberFormat="1" applyFont="1" applyFill="1" applyBorder="1" applyAlignment="1">
      <alignment horizontal="right" vertical="center"/>
    </xf>
    <xf numFmtId="0" fontId="15" fillId="11" borderId="8" xfId="12" applyFont="1" applyFill="1" applyBorder="1" applyAlignment="1">
      <alignment horizontal="center" vertical="center"/>
    </xf>
    <xf numFmtId="0" fontId="103" fillId="11" borderId="11" xfId="12" applyFont="1" applyFill="1" applyBorder="1" applyAlignment="1">
      <alignment horizontal="center" vertical="center"/>
    </xf>
    <xf numFmtId="0" fontId="9" fillId="0" borderId="5" xfId="12" applyFont="1" applyBorder="1">
      <alignment vertical="center"/>
    </xf>
    <xf numFmtId="0" fontId="9" fillId="0" borderId="0" xfId="12" applyFont="1">
      <alignment vertical="center"/>
    </xf>
    <xf numFmtId="0" fontId="9" fillId="0" borderId="12" xfId="12" applyFont="1" applyBorder="1">
      <alignment vertical="center"/>
    </xf>
    <xf numFmtId="0" fontId="93" fillId="0" borderId="232" xfId="12" applyFont="1" applyBorder="1" applyAlignment="1">
      <alignment horizontal="left" vertical="center" wrapText="1"/>
    </xf>
    <xf numFmtId="0" fontId="93" fillId="0" borderId="271" xfId="12" applyFont="1" applyBorder="1" applyAlignment="1">
      <alignment horizontal="left" vertical="center" wrapText="1"/>
    </xf>
    <xf numFmtId="0" fontId="93" fillId="0" borderId="272" xfId="12" applyFont="1" applyBorder="1" applyAlignment="1">
      <alignment horizontal="left" vertical="center" wrapText="1"/>
    </xf>
    <xf numFmtId="3" fontId="9" fillId="0" borderId="219" xfId="12" applyNumberFormat="1" applyFont="1" applyBorder="1" applyAlignment="1">
      <alignment horizontal="right" vertical="center"/>
    </xf>
    <xf numFmtId="3" fontId="9" fillId="0" borderId="220" xfId="12" applyNumberFormat="1" applyFont="1" applyBorder="1" applyAlignment="1">
      <alignment horizontal="right" vertical="center"/>
    </xf>
    <xf numFmtId="3" fontId="9" fillId="9" borderId="32" xfId="12" applyNumberFormat="1" applyFont="1" applyFill="1" applyBorder="1" applyAlignment="1">
      <alignment horizontal="right" vertical="center"/>
    </xf>
    <xf numFmtId="3" fontId="9" fillId="9" borderId="0" xfId="12" applyNumberFormat="1" applyFont="1" applyFill="1" applyAlignment="1">
      <alignment horizontal="right" vertical="center"/>
    </xf>
    <xf numFmtId="3" fontId="9" fillId="9" borderId="226" xfId="12" applyNumberFormat="1" applyFont="1" applyFill="1" applyBorder="1" applyAlignment="1">
      <alignment horizontal="right" vertical="center"/>
    </xf>
    <xf numFmtId="3" fontId="9" fillId="9" borderId="261" xfId="12" applyNumberFormat="1" applyFont="1" applyFill="1" applyBorder="1" applyAlignment="1">
      <alignment horizontal="right" vertical="center"/>
    </xf>
    <xf numFmtId="3" fontId="9" fillId="9" borderId="244" xfId="12" applyNumberFormat="1" applyFont="1" applyFill="1" applyBorder="1" applyAlignment="1">
      <alignment horizontal="right" vertical="center"/>
    </xf>
    <xf numFmtId="3" fontId="9" fillId="9" borderId="254" xfId="12" applyNumberFormat="1" applyFont="1" applyFill="1" applyBorder="1" applyAlignment="1">
      <alignment horizontal="right" vertical="center"/>
    </xf>
    <xf numFmtId="0" fontId="15" fillId="0" borderId="257" xfId="12" applyFont="1" applyBorder="1" applyAlignment="1">
      <alignment horizontal="center" vertical="center"/>
    </xf>
    <xf numFmtId="0" fontId="15" fillId="0" borderId="31" xfId="12" applyFont="1" applyBorder="1" applyAlignment="1">
      <alignment horizontal="center" vertical="center"/>
    </xf>
    <xf numFmtId="0" fontId="15" fillId="0" borderId="29" xfId="12" applyFont="1" applyBorder="1" applyAlignment="1">
      <alignment horizontal="center" vertical="center" wrapText="1"/>
    </xf>
    <xf numFmtId="0" fontId="15" fillId="0" borderId="19" xfId="12" applyFont="1" applyBorder="1" applyAlignment="1">
      <alignment horizontal="center" vertical="center" wrapText="1"/>
    </xf>
    <xf numFmtId="0" fontId="15" fillId="0" borderId="255" xfId="12" applyFont="1" applyBorder="1" applyAlignment="1">
      <alignment horizontal="center" vertical="center" wrapText="1"/>
    </xf>
    <xf numFmtId="0" fontId="15" fillId="0" borderId="32" xfId="12" applyFont="1" applyBorder="1" applyAlignment="1">
      <alignment horizontal="center" vertical="center" wrapText="1"/>
    </xf>
    <xf numFmtId="0" fontId="15" fillId="0" borderId="226" xfId="12" applyFont="1" applyBorder="1" applyAlignment="1">
      <alignment horizontal="center" vertical="center" wrapText="1"/>
    </xf>
    <xf numFmtId="0" fontId="93" fillId="0" borderId="268" xfId="12" applyFont="1" applyBorder="1" applyAlignment="1">
      <alignment horizontal="center" vertical="center"/>
    </xf>
    <xf numFmtId="0" fontId="93" fillId="0" borderId="269" xfId="12" applyFont="1" applyBorder="1" applyAlignment="1">
      <alignment horizontal="center" vertical="center"/>
    </xf>
    <xf numFmtId="0" fontId="93" fillId="0" borderId="270" xfId="12" applyFont="1" applyBorder="1" applyAlignment="1">
      <alignment horizontal="center" vertical="center"/>
    </xf>
    <xf numFmtId="0" fontId="93" fillId="0" borderId="232" xfId="12" applyFont="1" applyBorder="1" applyAlignment="1">
      <alignment horizontal="center" vertical="center"/>
    </xf>
    <xf numFmtId="0" fontId="93" fillId="0" borderId="271" xfId="12" applyFont="1" applyBorder="1" applyAlignment="1">
      <alignment horizontal="center" vertical="center"/>
    </xf>
    <xf numFmtId="0" fontId="93" fillId="0" borderId="272" xfId="12" applyFont="1" applyBorder="1" applyAlignment="1">
      <alignment horizontal="center" vertical="center"/>
    </xf>
    <xf numFmtId="0" fontId="95" fillId="0" borderId="209" xfId="12" applyFont="1" applyBorder="1" applyAlignment="1">
      <alignment horizontal="center" vertical="center" wrapText="1"/>
    </xf>
    <xf numFmtId="0" fontId="95" fillId="0" borderId="210" xfId="12" applyFont="1" applyBorder="1" applyAlignment="1">
      <alignment horizontal="center" vertical="center" wrapText="1"/>
    </xf>
    <xf numFmtId="0" fontId="95" fillId="0" borderId="219" xfId="12" applyFont="1" applyBorder="1" applyAlignment="1">
      <alignment horizontal="center" vertical="center" wrapText="1"/>
    </xf>
    <xf numFmtId="0" fontId="95" fillId="0" borderId="220" xfId="12" applyFont="1" applyBorder="1" applyAlignment="1">
      <alignment horizontal="center" vertical="center" wrapText="1"/>
    </xf>
    <xf numFmtId="0" fontId="15" fillId="0" borderId="129" xfId="12" applyFont="1" applyBorder="1" applyAlignment="1">
      <alignment horizontal="center" vertical="center" wrapText="1"/>
    </xf>
    <xf numFmtId="0" fontId="15" fillId="0" borderId="129" xfId="12" applyFont="1" applyBorder="1" applyAlignment="1">
      <alignment horizontal="center" vertical="center"/>
    </xf>
    <xf numFmtId="0" fontId="15" fillId="9" borderId="8" xfId="12" applyFont="1" applyFill="1" applyBorder="1" applyAlignment="1">
      <alignment horizontal="center" vertical="center"/>
    </xf>
    <xf numFmtId="0" fontId="103" fillId="9" borderId="4" xfId="12" applyFont="1" applyFill="1" applyBorder="1" applyAlignment="1">
      <alignment horizontal="center" vertical="center"/>
    </xf>
    <xf numFmtId="0" fontId="103" fillId="9" borderId="225" xfId="12" applyFont="1" applyFill="1" applyBorder="1" applyAlignment="1">
      <alignment horizontal="center" vertical="center"/>
    </xf>
    <xf numFmtId="3" fontId="9" fillId="11" borderId="17" xfId="12" applyNumberFormat="1" applyFont="1" applyFill="1" applyBorder="1" applyAlignment="1">
      <alignment horizontal="right" vertical="center"/>
    </xf>
    <xf numFmtId="3" fontId="9" fillId="9" borderId="28" xfId="12" applyNumberFormat="1" applyFont="1" applyFill="1" applyBorder="1" applyAlignment="1">
      <alignment horizontal="right" vertical="center"/>
    </xf>
    <xf numFmtId="3" fontId="9" fillId="9" borderId="233" xfId="12" applyNumberFormat="1" applyFont="1" applyFill="1" applyBorder="1" applyAlignment="1">
      <alignment horizontal="right" vertical="center"/>
    </xf>
    <xf numFmtId="0" fontId="94" fillId="0" borderId="208" xfId="12" applyFont="1" applyBorder="1" applyAlignment="1">
      <alignment horizontal="center" vertical="center" textRotation="255"/>
    </xf>
    <xf numFmtId="0" fontId="94" fillId="0" borderId="218" xfId="12" applyFont="1" applyBorder="1" applyAlignment="1">
      <alignment horizontal="center" vertical="center" textRotation="255"/>
    </xf>
    <xf numFmtId="0" fontId="94" fillId="0" borderId="251" xfId="12" applyFont="1" applyBorder="1" applyAlignment="1">
      <alignment horizontal="center" vertical="center" textRotation="255"/>
    </xf>
    <xf numFmtId="0" fontId="9" fillId="0" borderId="246" xfId="12" applyFont="1" applyBorder="1" applyAlignment="1">
      <alignment horizontal="center" vertical="center"/>
    </xf>
    <xf numFmtId="0" fontId="9" fillId="0" borderId="30" xfId="12" applyFont="1" applyBorder="1" applyAlignment="1">
      <alignment horizontal="center" vertical="center"/>
    </xf>
    <xf numFmtId="0" fontId="9" fillId="0" borderId="166" xfId="12" applyFont="1" applyBorder="1" applyAlignment="1">
      <alignment horizontal="center" vertical="center"/>
    </xf>
    <xf numFmtId="0" fontId="9" fillId="0" borderId="239" xfId="12" applyFont="1" applyBorder="1" applyAlignment="1">
      <alignment horizontal="center" vertical="center"/>
    </xf>
    <xf numFmtId="0" fontId="104" fillId="0" borderId="200" xfId="12" applyFont="1" applyBorder="1" applyAlignment="1">
      <alignment horizontal="center" vertical="center"/>
    </xf>
    <xf numFmtId="0" fontId="104" fillId="0" borderId="0" xfId="12" applyFont="1" applyAlignment="1">
      <alignment horizontal="center" vertical="center"/>
    </xf>
    <xf numFmtId="0" fontId="104" fillId="0" borderId="198" xfId="12" applyFont="1" applyBorder="1" applyAlignment="1">
      <alignment horizontal="center" vertical="center"/>
    </xf>
    <xf numFmtId="0" fontId="104" fillId="0" borderId="243" xfId="12" applyFont="1" applyBorder="1" applyAlignment="1">
      <alignment horizontal="center" vertical="center"/>
    </xf>
    <xf numFmtId="0" fontId="104" fillId="0" borderId="244" xfId="12" applyFont="1" applyBorder="1" applyAlignment="1">
      <alignment horizontal="center" vertical="center"/>
    </xf>
    <xf numFmtId="0" fontId="104" fillId="0" borderId="245" xfId="12" applyFont="1" applyBorder="1" applyAlignment="1">
      <alignment horizontal="center" vertical="center"/>
    </xf>
    <xf numFmtId="3" fontId="9" fillId="9" borderId="234" xfId="12" applyNumberFormat="1" applyFont="1" applyFill="1" applyBorder="1" applyAlignment="1">
      <alignment horizontal="right" vertical="center"/>
    </xf>
    <xf numFmtId="3" fontId="9" fillId="9" borderId="235" xfId="12" applyNumberFormat="1" applyFont="1" applyFill="1" applyBorder="1" applyAlignment="1">
      <alignment horizontal="right" vertical="center"/>
    </xf>
    <xf numFmtId="3" fontId="9" fillId="9" borderId="265" xfId="12" applyNumberFormat="1" applyFont="1" applyFill="1" applyBorder="1" applyAlignment="1">
      <alignment horizontal="right" vertical="center"/>
    </xf>
    <xf numFmtId="3" fontId="9" fillId="9" borderId="200" xfId="12" applyNumberFormat="1" applyFont="1" applyFill="1" applyBorder="1" applyAlignment="1">
      <alignment horizontal="right" vertical="center"/>
    </xf>
    <xf numFmtId="3" fontId="9" fillId="9" borderId="243" xfId="12" applyNumberFormat="1" applyFont="1" applyFill="1" applyBorder="1" applyAlignment="1">
      <alignment horizontal="right" vertical="center"/>
    </xf>
    <xf numFmtId="0" fontId="15" fillId="0" borderId="219" xfId="12" applyFont="1" applyBorder="1" applyAlignment="1">
      <alignment horizontal="left" vertical="center"/>
    </xf>
    <xf numFmtId="0" fontId="15" fillId="0" borderId="234" xfId="12" applyFont="1" applyBorder="1" applyAlignment="1">
      <alignment horizontal="center" vertical="center"/>
    </xf>
    <xf numFmtId="0" fontId="15" fillId="0" borderId="235" xfId="12" applyFont="1" applyBorder="1" applyAlignment="1">
      <alignment horizontal="center" vertical="center"/>
    </xf>
    <xf numFmtId="0" fontId="15" fillId="0" borderId="236" xfId="12" applyFont="1" applyBorder="1" applyAlignment="1">
      <alignment horizontal="center" vertical="center"/>
    </xf>
    <xf numFmtId="0" fontId="15" fillId="0" borderId="200" xfId="12" applyFont="1" applyBorder="1" applyAlignment="1">
      <alignment horizontal="center" vertical="center"/>
    </xf>
    <xf numFmtId="0" fontId="15" fillId="0" borderId="198" xfId="12" applyFont="1" applyBorder="1" applyAlignment="1">
      <alignment horizontal="center" vertical="center"/>
    </xf>
    <xf numFmtId="0" fontId="15" fillId="0" borderId="240" xfId="12" applyFont="1" applyBorder="1" applyAlignment="1">
      <alignment horizontal="center" vertical="center"/>
    </xf>
    <xf numFmtId="0" fontId="15" fillId="0" borderId="241" xfId="12" applyFont="1" applyBorder="1" applyAlignment="1">
      <alignment horizontal="center" vertical="center"/>
    </xf>
    <xf numFmtId="0" fontId="15" fillId="0" borderId="242" xfId="12" applyFont="1" applyBorder="1" applyAlignment="1">
      <alignment horizontal="center" vertical="center"/>
    </xf>
    <xf numFmtId="0" fontId="76" fillId="0" borderId="16" xfId="12" applyFont="1" applyBorder="1" applyAlignment="1">
      <alignment horizontal="center" vertical="center"/>
    </xf>
    <xf numFmtId="3" fontId="9" fillId="0" borderId="9" xfId="12" applyNumberFormat="1" applyFont="1" applyBorder="1" applyAlignment="1">
      <alignment horizontal="right" vertical="center"/>
    </xf>
    <xf numFmtId="3" fontId="9" fillId="0" borderId="10" xfId="12" applyNumberFormat="1" applyFont="1" applyBorder="1" applyAlignment="1">
      <alignment horizontal="right" vertical="center"/>
    </xf>
    <xf numFmtId="3" fontId="9" fillId="0" borderId="166" xfId="12" applyNumberFormat="1" applyFont="1" applyBorder="1" applyAlignment="1">
      <alignment horizontal="right" vertical="center"/>
    </xf>
    <xf numFmtId="3" fontId="9" fillId="0" borderId="167" xfId="12" applyNumberFormat="1" applyFont="1" applyBorder="1" applyAlignment="1">
      <alignment horizontal="right" vertical="center"/>
    </xf>
    <xf numFmtId="0" fontId="11" fillId="0" borderId="234" xfId="12" applyFont="1" applyBorder="1" applyAlignment="1">
      <alignment horizontal="center" vertical="center" wrapText="1"/>
    </xf>
    <xf numFmtId="0" fontId="11" fillId="0" borderId="235" xfId="12" applyFont="1" applyBorder="1" applyAlignment="1">
      <alignment horizontal="center" vertical="center" wrapText="1"/>
    </xf>
    <xf numFmtId="0" fontId="11" fillId="0" borderId="236" xfId="12" applyFont="1" applyBorder="1" applyAlignment="1">
      <alignment horizontal="center" vertical="center" wrapText="1"/>
    </xf>
    <xf numFmtId="0" fontId="11" fillId="0" borderId="240" xfId="12" applyFont="1" applyBorder="1" applyAlignment="1">
      <alignment horizontal="center" vertical="center" wrapText="1"/>
    </xf>
    <xf numFmtId="0" fontId="11" fillId="0" borderId="241" xfId="12" applyFont="1" applyBorder="1" applyAlignment="1">
      <alignment horizontal="center" vertical="center" wrapText="1"/>
    </xf>
    <xf numFmtId="0" fontId="11" fillId="0" borderId="242" xfId="12" applyFont="1" applyBorder="1" applyAlignment="1">
      <alignment horizontal="center" vertical="center" wrapText="1"/>
    </xf>
    <xf numFmtId="3" fontId="1" fillId="9" borderId="27" xfId="12" applyNumberFormat="1" applyFill="1" applyBorder="1" applyAlignment="1">
      <alignment horizontal="right" vertical="center"/>
    </xf>
    <xf numFmtId="0" fontId="1" fillId="10" borderId="2" xfId="12" applyFill="1" applyBorder="1">
      <alignment vertical="center"/>
    </xf>
    <xf numFmtId="0" fontId="9" fillId="10" borderId="2" xfId="12" applyFont="1" applyFill="1" applyBorder="1">
      <alignment vertical="center"/>
    </xf>
    <xf numFmtId="0" fontId="94" fillId="0" borderId="262" xfId="12" applyFont="1" applyBorder="1" applyAlignment="1">
      <alignment horizontal="center" vertical="center" textRotation="255"/>
    </xf>
    <xf numFmtId="0" fontId="94" fillId="0" borderId="263" xfId="12" applyFont="1" applyBorder="1" applyAlignment="1">
      <alignment horizontal="center" vertical="center" textRotation="255"/>
    </xf>
    <xf numFmtId="0" fontId="94" fillId="0" borderId="266" xfId="12" applyFont="1" applyBorder="1" applyAlignment="1">
      <alignment horizontal="center" vertical="center" textRotation="255"/>
    </xf>
    <xf numFmtId="0" fontId="15" fillId="0" borderId="211" xfId="12" applyFont="1" applyBorder="1" applyAlignment="1">
      <alignment horizontal="center" vertical="center" wrapText="1"/>
    </xf>
    <xf numFmtId="0" fontId="15" fillId="0" borderId="238" xfId="12" applyFont="1" applyBorder="1" applyAlignment="1">
      <alignment horizontal="center" vertical="center" wrapText="1"/>
    </xf>
    <xf numFmtId="0" fontId="15" fillId="0" borderId="198" xfId="12" applyFont="1" applyBorder="1" applyAlignment="1">
      <alignment horizontal="center" vertical="center" wrapText="1"/>
    </xf>
    <xf numFmtId="0" fontId="15" fillId="0" borderId="241" xfId="12" applyFont="1" applyBorder="1" applyAlignment="1">
      <alignment horizontal="center" vertical="center" wrapText="1"/>
    </xf>
    <xf numFmtId="0" fontId="15" fillId="0" borderId="242" xfId="12" applyFont="1" applyBorder="1" applyAlignment="1">
      <alignment horizontal="center" vertical="center" wrapText="1"/>
    </xf>
    <xf numFmtId="0" fontId="103" fillId="9" borderId="19" xfId="12" applyFont="1" applyFill="1" applyBorder="1" applyAlignment="1">
      <alignment horizontal="center" vertical="center"/>
    </xf>
    <xf numFmtId="0" fontId="103" fillId="9" borderId="255" xfId="12" applyFont="1" applyFill="1" applyBorder="1" applyAlignment="1">
      <alignment horizontal="center" vertical="center"/>
    </xf>
    <xf numFmtId="3" fontId="1" fillId="9" borderId="0" xfId="12" applyNumberFormat="1" applyFill="1" applyAlignment="1">
      <alignment horizontal="right" vertical="center"/>
    </xf>
    <xf numFmtId="3" fontId="1" fillId="9" borderId="226" xfId="12" applyNumberFormat="1" applyFill="1" applyBorder="1" applyAlignment="1">
      <alignment horizontal="right" vertical="center"/>
    </xf>
    <xf numFmtId="3" fontId="1" fillId="9" borderId="28" xfId="12" applyNumberFormat="1" applyFill="1" applyBorder="1" applyAlignment="1">
      <alignment horizontal="right" vertical="center"/>
    </xf>
    <xf numFmtId="3" fontId="1" fillId="9" borderId="233" xfId="12" applyNumberFormat="1" applyFill="1" applyBorder="1" applyAlignment="1">
      <alignment horizontal="right" vertical="center"/>
    </xf>
    <xf numFmtId="0" fontId="104" fillId="0" borderId="219" xfId="12" applyFont="1" applyBorder="1" applyAlignment="1">
      <alignment horizontal="left" vertical="center"/>
    </xf>
    <xf numFmtId="0" fontId="15" fillId="0" borderId="267" xfId="12" applyFont="1" applyBorder="1" applyAlignment="1">
      <alignment horizontal="left" vertical="center"/>
    </xf>
    <xf numFmtId="3" fontId="9" fillId="9" borderId="249" xfId="12" applyNumberFormat="1" applyFont="1" applyFill="1" applyBorder="1" applyAlignment="1">
      <alignment horizontal="right" vertical="center"/>
    </xf>
    <xf numFmtId="3" fontId="9" fillId="9" borderId="253" xfId="12" applyNumberFormat="1" applyFont="1" applyFill="1" applyBorder="1" applyAlignment="1">
      <alignment horizontal="right" vertical="center"/>
    </xf>
    <xf numFmtId="0" fontId="9" fillId="0" borderId="235" xfId="12" applyFont="1" applyBorder="1" applyAlignment="1">
      <alignment horizontal="center" vertical="center"/>
    </xf>
    <xf numFmtId="0" fontId="77" fillId="0" borderId="235" xfId="12" applyFont="1" applyBorder="1" applyAlignment="1">
      <alignment horizontal="center" vertical="center"/>
    </xf>
    <xf numFmtId="0" fontId="77" fillId="0" borderId="0" xfId="12" applyFont="1" applyAlignment="1">
      <alignment horizontal="center" vertical="center"/>
    </xf>
    <xf numFmtId="0" fontId="11" fillId="9" borderId="235" xfId="12" applyFont="1" applyFill="1" applyBorder="1" applyAlignment="1">
      <alignment horizontal="center" vertical="center" wrapText="1"/>
    </xf>
    <xf numFmtId="0" fontId="11" fillId="9" borderId="0" xfId="12" applyFont="1" applyFill="1" applyAlignment="1">
      <alignment horizontal="center" vertical="center" wrapText="1"/>
    </xf>
    <xf numFmtId="0" fontId="103" fillId="9" borderId="234" xfId="12" applyFont="1" applyFill="1" applyBorder="1" applyAlignment="1">
      <alignment horizontal="center" vertical="center"/>
    </xf>
    <xf numFmtId="0" fontId="103" fillId="9" borderId="235" xfId="12" applyFont="1" applyFill="1" applyBorder="1" applyAlignment="1">
      <alignment horizontal="center" vertical="center"/>
    </xf>
    <xf numFmtId="0" fontId="9" fillId="0" borderId="265" xfId="12" applyFont="1" applyBorder="1" applyAlignment="1">
      <alignment horizontal="center" vertical="center"/>
    </xf>
    <xf numFmtId="0" fontId="9" fillId="0" borderId="226" xfId="12" applyFont="1" applyBorder="1" applyAlignment="1">
      <alignment horizontal="center" vertical="center"/>
    </xf>
    <xf numFmtId="3" fontId="9" fillId="9" borderId="17" xfId="12" applyNumberFormat="1" applyFont="1" applyFill="1" applyBorder="1" applyAlignment="1">
      <alignment horizontal="right" vertical="center"/>
    </xf>
    <xf numFmtId="0" fontId="14" fillId="0" borderId="218" xfId="12" applyFont="1" applyBorder="1" applyAlignment="1">
      <alignment horizontal="center" vertical="center" wrapText="1"/>
    </xf>
    <xf numFmtId="0" fontId="14" fillId="0" borderId="219" xfId="12" applyFont="1" applyBorder="1" applyAlignment="1">
      <alignment horizontal="center" vertical="center" wrapText="1"/>
    </xf>
    <xf numFmtId="0" fontId="14" fillId="0" borderId="251" xfId="12" applyFont="1" applyBorder="1" applyAlignment="1">
      <alignment horizontal="center" vertical="center" wrapText="1"/>
    </xf>
    <xf numFmtId="0" fontId="14" fillId="0" borderId="252" xfId="12" applyFont="1" applyBorder="1" applyAlignment="1">
      <alignment horizontal="center" vertical="center" wrapText="1"/>
    </xf>
    <xf numFmtId="3" fontId="9" fillId="9" borderId="27" xfId="12" applyNumberFormat="1" applyFont="1" applyFill="1" applyBorder="1">
      <alignment vertical="center"/>
    </xf>
    <xf numFmtId="0" fontId="103" fillId="9" borderId="11" xfId="12" applyFont="1" applyFill="1" applyBorder="1" applyAlignment="1">
      <alignment horizontal="center" vertical="center"/>
    </xf>
    <xf numFmtId="3" fontId="9" fillId="0" borderId="4" xfId="12" applyNumberFormat="1" applyFont="1" applyBorder="1" applyAlignment="1">
      <alignment horizontal="right" vertical="center"/>
    </xf>
    <xf numFmtId="3" fontId="9" fillId="0" borderId="11" xfId="12" applyNumberFormat="1" applyFont="1" applyBorder="1" applyAlignment="1">
      <alignment horizontal="right" vertical="center"/>
    </xf>
    <xf numFmtId="3" fontId="9" fillId="0" borderId="0" xfId="12" applyNumberFormat="1" applyFont="1" applyAlignment="1">
      <alignment horizontal="right" vertical="center"/>
    </xf>
    <xf numFmtId="3" fontId="9" fillId="0" borderId="12" xfId="12" applyNumberFormat="1" applyFont="1" applyBorder="1" applyAlignment="1">
      <alignment horizontal="right" vertical="center"/>
    </xf>
    <xf numFmtId="3" fontId="9" fillId="0" borderId="13" xfId="12" applyNumberFormat="1" applyFont="1" applyBorder="1" applyAlignment="1">
      <alignment horizontal="right" vertical="center"/>
    </xf>
    <xf numFmtId="3" fontId="9" fillId="0" borderId="17" xfId="12" applyNumberFormat="1" applyFont="1" applyBorder="1" applyAlignment="1">
      <alignment horizontal="right" vertical="center"/>
    </xf>
    <xf numFmtId="0" fontId="9" fillId="0" borderId="225" xfId="12" applyFont="1" applyBorder="1" applyAlignment="1">
      <alignment horizontal="center" vertical="center"/>
    </xf>
    <xf numFmtId="0" fontId="9" fillId="0" borderId="227" xfId="12" applyFont="1" applyBorder="1" applyAlignment="1">
      <alignment horizontal="center" vertical="center"/>
    </xf>
    <xf numFmtId="0" fontId="15" fillId="0" borderId="249" xfId="12" applyFont="1" applyBorder="1" applyAlignment="1">
      <alignment horizontal="center" vertical="center"/>
    </xf>
    <xf numFmtId="0" fontId="15" fillId="0" borderId="226" xfId="12" applyFont="1" applyBorder="1" applyAlignment="1">
      <alignment horizontal="center" vertical="center"/>
    </xf>
    <xf numFmtId="0" fontId="15" fillId="0" borderId="209" xfId="12" applyFont="1" applyBorder="1" applyAlignment="1">
      <alignment horizontal="center" vertical="center" wrapText="1"/>
    </xf>
    <xf numFmtId="0" fontId="15" fillId="0" borderId="219" xfId="12" applyFont="1" applyBorder="1" applyAlignment="1">
      <alignment horizontal="center" vertical="center" wrapText="1"/>
    </xf>
    <xf numFmtId="0" fontId="15" fillId="0" borderId="223" xfId="12" applyFont="1" applyBorder="1" applyAlignment="1">
      <alignment horizontal="center" vertical="center" wrapText="1"/>
    </xf>
    <xf numFmtId="0" fontId="11" fillId="0" borderId="209" xfId="12" applyFont="1" applyBorder="1" applyAlignment="1">
      <alignment horizontal="center" vertical="center" wrapText="1"/>
    </xf>
    <xf numFmtId="0" fontId="11" fillId="0" borderId="219" xfId="12" applyFont="1" applyBorder="1" applyAlignment="1">
      <alignment horizontal="center" vertical="center" wrapText="1"/>
    </xf>
    <xf numFmtId="0" fontId="11" fillId="0" borderId="223" xfId="12" applyFont="1" applyBorder="1" applyAlignment="1">
      <alignment horizontal="center" vertical="center" wrapText="1"/>
    </xf>
    <xf numFmtId="0" fontId="11" fillId="0" borderId="210" xfId="12" applyFont="1" applyBorder="1" applyAlignment="1">
      <alignment horizontal="center" vertical="center" wrapText="1"/>
    </xf>
    <xf numFmtId="0" fontId="11" fillId="0" borderId="220" xfId="12" applyFont="1" applyBorder="1" applyAlignment="1">
      <alignment horizontal="center" vertical="center" wrapText="1"/>
    </xf>
    <xf numFmtId="0" fontId="11" fillId="0" borderId="224" xfId="12" applyFont="1" applyBorder="1" applyAlignment="1">
      <alignment horizontal="center" vertical="center" wrapText="1"/>
    </xf>
    <xf numFmtId="0" fontId="94" fillId="0" borderId="207" xfId="12" applyFont="1" applyBorder="1" applyAlignment="1">
      <alignment horizontal="center" vertical="center" textRotation="255"/>
    </xf>
    <xf numFmtId="0" fontId="94" fillId="0" borderId="217" xfId="12" applyFont="1" applyBorder="1" applyAlignment="1">
      <alignment horizontal="center" vertical="center" textRotation="255"/>
    </xf>
    <xf numFmtId="0" fontId="94" fillId="0" borderId="250" xfId="12" applyFont="1" applyBorder="1" applyAlignment="1">
      <alignment horizontal="center" vertical="center" textRotation="255"/>
    </xf>
    <xf numFmtId="0" fontId="15" fillId="0" borderId="211" xfId="12" applyFont="1" applyBorder="1" applyAlignment="1">
      <alignment horizontal="center" vertical="center"/>
    </xf>
    <xf numFmtId="0" fontId="15" fillId="0" borderId="212" xfId="12" applyFont="1" applyBorder="1" applyAlignment="1">
      <alignment horizontal="center" vertical="center"/>
    </xf>
    <xf numFmtId="0" fontId="15" fillId="0" borderId="213" xfId="12" applyFont="1" applyBorder="1" applyAlignment="1">
      <alignment horizontal="center" vertical="center" wrapText="1"/>
    </xf>
    <xf numFmtId="0" fontId="15" fillId="0" borderId="212" xfId="12" applyFont="1" applyBorder="1" applyAlignment="1">
      <alignment horizontal="center" vertical="center" wrapText="1"/>
    </xf>
    <xf numFmtId="0" fontId="15" fillId="0" borderId="12" xfId="12" applyFont="1" applyBorder="1" applyAlignment="1">
      <alignment horizontal="center" vertical="center" wrapText="1"/>
    </xf>
    <xf numFmtId="0" fontId="15" fillId="0" borderId="17" xfId="12" applyFont="1" applyBorder="1" applyAlignment="1">
      <alignment horizontal="center" vertical="center" wrapText="1"/>
    </xf>
    <xf numFmtId="0" fontId="77" fillId="0" borderId="234" xfId="12" applyFont="1" applyBorder="1" applyAlignment="1">
      <alignment horizontal="center" vertical="center"/>
    </xf>
    <xf numFmtId="0" fontId="77" fillId="0" borderId="200" xfId="12" applyFont="1" applyBorder="1" applyAlignment="1">
      <alignment horizontal="center" vertical="center"/>
    </xf>
    <xf numFmtId="0" fontId="15" fillId="9" borderId="235" xfId="12" applyFont="1" applyFill="1" applyBorder="1" applyAlignment="1">
      <alignment horizontal="center" vertical="center" wrapText="1"/>
    </xf>
    <xf numFmtId="0" fontId="15" fillId="9" borderId="0" xfId="12" applyFont="1" applyFill="1" applyAlignment="1">
      <alignment horizontal="center" vertical="center" wrapText="1"/>
    </xf>
    <xf numFmtId="0" fontId="103" fillId="9" borderId="236" xfId="12" applyFont="1" applyFill="1" applyBorder="1" applyAlignment="1">
      <alignment horizontal="center" vertical="center"/>
    </xf>
    <xf numFmtId="3" fontId="9" fillId="9" borderId="200" xfId="12" applyNumberFormat="1" applyFont="1" applyFill="1" applyBorder="1" applyAlignment="1">
      <alignment horizontal="center" vertical="center"/>
    </xf>
    <xf numFmtId="3" fontId="9" fillId="9" borderId="0" xfId="12" applyNumberFormat="1" applyFont="1" applyFill="1" applyAlignment="1">
      <alignment horizontal="center" vertical="center"/>
    </xf>
    <xf numFmtId="3" fontId="9" fillId="9" borderId="198" xfId="12" applyNumberFormat="1" applyFont="1" applyFill="1" applyBorder="1" applyAlignment="1">
      <alignment horizontal="center" vertical="center"/>
    </xf>
    <xf numFmtId="3" fontId="9" fillId="9" borderId="240" xfId="12" applyNumberFormat="1" applyFont="1" applyFill="1" applyBorder="1" applyAlignment="1">
      <alignment horizontal="center" vertical="center"/>
    </xf>
    <xf numFmtId="3" fontId="9" fillId="9" borderId="241" xfId="12" applyNumberFormat="1" applyFont="1" applyFill="1" applyBorder="1" applyAlignment="1">
      <alignment horizontal="center" vertical="center"/>
    </xf>
    <xf numFmtId="3" fontId="9" fillId="9" borderId="242" xfId="12" applyNumberFormat="1" applyFont="1" applyFill="1" applyBorder="1" applyAlignment="1">
      <alignment horizontal="center" vertical="center"/>
    </xf>
    <xf numFmtId="0" fontId="15" fillId="0" borderId="214" xfId="12" applyFont="1" applyBorder="1" applyAlignment="1">
      <alignment horizontal="center" vertical="center" wrapText="1"/>
    </xf>
    <xf numFmtId="0" fontId="15" fillId="0" borderId="214" xfId="12" applyFont="1" applyBorder="1" applyAlignment="1">
      <alignment horizontal="center" vertical="center"/>
    </xf>
    <xf numFmtId="0" fontId="14" fillId="0" borderId="200" xfId="12" applyFont="1" applyBorder="1" applyAlignment="1">
      <alignment horizontal="center" vertical="center" wrapText="1"/>
    </xf>
    <xf numFmtId="0" fontId="14" fillId="0" borderId="0" xfId="12" applyFont="1" applyAlignment="1">
      <alignment horizontal="center" vertical="center" wrapText="1"/>
    </xf>
    <xf numFmtId="0" fontId="14" fillId="0" borderId="243" xfId="12" applyFont="1" applyBorder="1" applyAlignment="1">
      <alignment horizontal="center" vertical="center" wrapText="1"/>
    </xf>
    <xf numFmtId="0" fontId="14" fillId="0" borderId="244" xfId="12" applyFont="1" applyBorder="1" applyAlignment="1">
      <alignment horizontal="center" vertical="center" wrapText="1"/>
    </xf>
    <xf numFmtId="0" fontId="9" fillId="0" borderId="244" xfId="12" applyFont="1" applyBorder="1" applyAlignment="1">
      <alignment horizontal="center" vertical="center"/>
    </xf>
    <xf numFmtId="0" fontId="103" fillId="9" borderId="247" xfId="12" applyFont="1" applyFill="1" applyBorder="1" applyAlignment="1">
      <alignment horizontal="center" vertical="center"/>
    </xf>
    <xf numFmtId="0" fontId="103" fillId="9" borderId="211" xfId="12" applyFont="1" applyFill="1" applyBorder="1" applyAlignment="1">
      <alignment horizontal="center" vertical="center"/>
    </xf>
    <xf numFmtId="0" fontId="103" fillId="9" borderId="248" xfId="12" applyFont="1" applyFill="1" applyBorder="1" applyAlignment="1">
      <alignment horizontal="center" vertical="center"/>
    </xf>
    <xf numFmtId="0" fontId="11" fillId="0" borderId="213" xfId="12" applyFont="1" applyBorder="1" applyAlignment="1">
      <alignment horizontal="center" vertical="center" wrapText="1"/>
    </xf>
    <xf numFmtId="0" fontId="11" fillId="0" borderId="211" xfId="12" applyFont="1" applyBorder="1" applyAlignment="1">
      <alignment horizontal="center" vertical="center" wrapText="1"/>
    </xf>
    <xf numFmtId="0" fontId="11" fillId="0" borderId="212" xfId="12" applyFont="1" applyBorder="1" applyAlignment="1">
      <alignment horizontal="center" vertical="center" wrapText="1"/>
    </xf>
    <xf numFmtId="0" fontId="19" fillId="0" borderId="213" xfId="12" applyFont="1" applyBorder="1" applyAlignment="1">
      <alignment horizontal="center" vertical="center" wrapText="1"/>
    </xf>
    <xf numFmtId="0" fontId="19" fillId="0" borderId="211" xfId="12" applyFont="1" applyBorder="1" applyAlignment="1">
      <alignment horizontal="center" vertical="center" wrapText="1"/>
    </xf>
    <xf numFmtId="0" fontId="19" fillId="0" borderId="212" xfId="12" applyFont="1" applyBorder="1" applyAlignment="1">
      <alignment horizontal="center" vertical="center" wrapText="1"/>
    </xf>
    <xf numFmtId="0" fontId="19" fillId="0" borderId="5" xfId="12" applyFont="1" applyBorder="1" applyAlignment="1">
      <alignment horizontal="center" vertical="center" wrapText="1"/>
    </xf>
    <xf numFmtId="0" fontId="19" fillId="0" borderId="12" xfId="12" applyFont="1" applyBorder="1" applyAlignment="1">
      <alignment horizontal="center" vertical="center" wrapText="1"/>
    </xf>
    <xf numFmtId="0" fontId="19" fillId="0" borderId="17" xfId="12" applyFont="1" applyBorder="1" applyAlignment="1">
      <alignment horizontal="center" vertical="center" wrapText="1"/>
    </xf>
    <xf numFmtId="0" fontId="15" fillId="0" borderId="215" xfId="12" applyFont="1" applyBorder="1" applyAlignment="1">
      <alignment horizontal="center" vertical="center" wrapText="1"/>
    </xf>
    <xf numFmtId="0" fontId="15" fillId="0" borderId="215" xfId="12" applyFont="1" applyBorder="1" applyAlignment="1">
      <alignment horizontal="center" vertical="center"/>
    </xf>
    <xf numFmtId="0" fontId="15" fillId="0" borderId="216" xfId="12" applyFont="1" applyBorder="1" applyAlignment="1">
      <alignment horizontal="center" vertical="center"/>
    </xf>
    <xf numFmtId="0" fontId="15" fillId="0" borderId="221" xfId="12" applyFont="1" applyBorder="1" applyAlignment="1">
      <alignment horizontal="center" vertical="center"/>
    </xf>
    <xf numFmtId="0" fontId="79" fillId="0" borderId="0" xfId="12" applyFont="1" applyAlignment="1">
      <alignment horizontal="center" vertical="top" textRotation="255"/>
    </xf>
    <xf numFmtId="0" fontId="15" fillId="0" borderId="1" xfId="12" applyFont="1" applyBorder="1" applyAlignment="1">
      <alignment horizontal="center" vertical="center" wrapText="1"/>
    </xf>
    <xf numFmtId="0" fontId="15" fillId="0" borderId="1" xfId="12" applyFont="1" applyBorder="1" applyAlignment="1">
      <alignment horizontal="center" vertical="center"/>
    </xf>
    <xf numFmtId="0" fontId="15" fillId="0" borderId="6" xfId="12" applyFont="1" applyBorder="1" applyAlignment="1">
      <alignment horizontal="center" vertical="center"/>
    </xf>
    <xf numFmtId="3" fontId="9" fillId="0" borderId="3" xfId="12" applyNumberFormat="1" applyFont="1" applyBorder="1" applyAlignment="1">
      <alignment horizontal="right" vertical="center"/>
    </xf>
    <xf numFmtId="3" fontId="9" fillId="0" borderId="5" xfId="12" applyNumberFormat="1" applyFont="1" applyBorder="1" applyAlignment="1">
      <alignment horizontal="right" vertical="center"/>
    </xf>
    <xf numFmtId="3" fontId="9" fillId="0" borderId="16" xfId="12" applyNumberFormat="1" applyFont="1" applyBorder="1" applyAlignment="1">
      <alignment horizontal="right" vertical="center"/>
    </xf>
    <xf numFmtId="3" fontId="9" fillId="9" borderId="229" xfId="12" applyNumberFormat="1" applyFont="1" applyFill="1" applyBorder="1" applyAlignment="1">
      <alignment horizontal="right" vertical="center"/>
    </xf>
    <xf numFmtId="3" fontId="9" fillId="9" borderId="230" xfId="12" applyNumberFormat="1" applyFont="1" applyFill="1" applyBorder="1" applyAlignment="1">
      <alignment horizontal="right" vertical="center"/>
    </xf>
    <xf numFmtId="0" fontId="15" fillId="9" borderId="253" xfId="12" applyFont="1" applyFill="1" applyBorder="1" applyAlignment="1">
      <alignment horizontal="center" vertical="center"/>
    </xf>
    <xf numFmtId="0" fontId="15" fillId="9" borderId="228" xfId="12" applyFont="1" applyFill="1" applyBorder="1" applyAlignment="1">
      <alignment horizontal="center" vertical="center"/>
    </xf>
    <xf numFmtId="0" fontId="15" fillId="0" borderId="237" xfId="12" applyFont="1" applyBorder="1" applyAlignment="1">
      <alignment horizontal="center" vertical="center"/>
    </xf>
    <xf numFmtId="0" fontId="15" fillId="0" borderId="238" xfId="12" applyFont="1" applyBorder="1" applyAlignment="1">
      <alignment horizontal="center" vertical="center"/>
    </xf>
    <xf numFmtId="0" fontId="11" fillId="0" borderId="237" xfId="12" applyFont="1" applyBorder="1" applyAlignment="1">
      <alignment horizontal="center" vertical="center"/>
    </xf>
    <xf numFmtId="0" fontId="11" fillId="0" borderId="211" xfId="12" applyFont="1" applyBorder="1" applyAlignment="1">
      <alignment horizontal="center" vertical="center"/>
    </xf>
    <xf numFmtId="0" fontId="11" fillId="0" borderId="238" xfId="12" applyFont="1" applyBorder="1" applyAlignment="1">
      <alignment horizontal="center" vertical="center"/>
    </xf>
    <xf numFmtId="0" fontId="11" fillId="0" borderId="240" xfId="12" applyFont="1" applyBorder="1" applyAlignment="1">
      <alignment horizontal="center" vertical="center"/>
    </xf>
    <xf numFmtId="0" fontId="11" fillId="0" borderId="241" xfId="12" applyFont="1" applyBorder="1" applyAlignment="1">
      <alignment horizontal="center" vertical="center"/>
    </xf>
    <xf numFmtId="0" fontId="11" fillId="0" borderId="242" xfId="12" applyFont="1" applyBorder="1" applyAlignment="1">
      <alignment horizontal="center" vertical="center"/>
    </xf>
    <xf numFmtId="0" fontId="11" fillId="0" borderId="237" xfId="12" applyFont="1" applyBorder="1" applyAlignment="1">
      <alignment horizontal="center" vertical="center" wrapText="1"/>
    </xf>
    <xf numFmtId="0" fontId="11" fillId="0" borderId="248" xfId="12" applyFont="1" applyBorder="1" applyAlignment="1">
      <alignment horizontal="center" vertical="center" wrapText="1"/>
    </xf>
    <xf numFmtId="0" fontId="11" fillId="0" borderId="200" xfId="12" applyFont="1" applyBorder="1" applyAlignment="1">
      <alignment horizontal="center" vertical="center" wrapText="1"/>
    </xf>
    <xf numFmtId="0" fontId="11" fillId="0" borderId="226" xfId="12" applyFont="1" applyBorder="1" applyAlignment="1">
      <alignment horizontal="center" vertical="center" wrapText="1"/>
    </xf>
    <xf numFmtId="0" fontId="11" fillId="0" borderId="264" xfId="12" applyFont="1" applyBorder="1" applyAlignment="1">
      <alignment horizontal="center" vertical="center" wrapText="1"/>
    </xf>
    <xf numFmtId="0" fontId="15" fillId="9" borderId="247" xfId="12" applyFont="1" applyFill="1" applyBorder="1" applyAlignment="1">
      <alignment horizontal="center" vertical="center"/>
    </xf>
    <xf numFmtId="3" fontId="9" fillId="9" borderId="211" xfId="12" applyNumberFormat="1" applyFont="1" applyFill="1" applyBorder="1" applyAlignment="1">
      <alignment horizontal="right" vertical="center"/>
    </xf>
    <xf numFmtId="3" fontId="9" fillId="9" borderId="248" xfId="12" applyNumberFormat="1" applyFont="1" applyFill="1" applyBorder="1" applyAlignment="1">
      <alignment horizontal="right" vertical="center"/>
    </xf>
    <xf numFmtId="0" fontId="14" fillId="0" borderId="208" xfId="12" applyFont="1" applyBorder="1" applyAlignment="1">
      <alignment horizontal="center" vertical="center"/>
    </xf>
    <xf numFmtId="0" fontId="14" fillId="0" borderId="209" xfId="12" applyFont="1" applyBorder="1" applyAlignment="1">
      <alignment horizontal="center" vertical="center"/>
    </xf>
    <xf numFmtId="0" fontId="14" fillId="0" borderId="218" xfId="12" applyFont="1" applyBorder="1" applyAlignment="1">
      <alignment horizontal="center" vertical="center"/>
    </xf>
    <xf numFmtId="0" fontId="14" fillId="0" borderId="219" xfId="12" applyFont="1" applyBorder="1" applyAlignment="1">
      <alignment horizontal="center" vertical="center"/>
    </xf>
    <xf numFmtId="0" fontId="14" fillId="0" borderId="222" xfId="12" applyFont="1" applyBorder="1" applyAlignment="1">
      <alignment horizontal="center" vertical="center"/>
    </xf>
    <xf numFmtId="0" fontId="14" fillId="0" borderId="223" xfId="12" applyFont="1" applyBorder="1" applyAlignment="1">
      <alignment horizontal="center" vertical="center"/>
    </xf>
    <xf numFmtId="0" fontId="15" fillId="0" borderId="209" xfId="12" applyFont="1" applyBorder="1" applyAlignment="1">
      <alignment horizontal="center" vertical="center"/>
    </xf>
    <xf numFmtId="0" fontId="15" fillId="0" borderId="219" xfId="12" applyFont="1" applyBorder="1" applyAlignment="1">
      <alignment horizontal="center" vertical="center"/>
    </xf>
    <xf numFmtId="0" fontId="15" fillId="0" borderId="223" xfId="12" applyFont="1" applyBorder="1" applyAlignment="1">
      <alignment horizontal="center" vertical="center"/>
    </xf>
    <xf numFmtId="0" fontId="11" fillId="0" borderId="219" xfId="12" applyFont="1" applyBorder="1" applyAlignment="1">
      <alignment horizontal="center" vertical="center"/>
    </xf>
    <xf numFmtId="0" fontId="11" fillId="0" borderId="223" xfId="12" applyFont="1" applyBorder="1" applyAlignment="1">
      <alignment horizontal="center" vertical="center"/>
    </xf>
    <xf numFmtId="0" fontId="14" fillId="0" borderId="33" xfId="12" applyFont="1" applyBorder="1" applyAlignment="1">
      <alignment horizontal="right" vertical="center"/>
    </xf>
    <xf numFmtId="0" fontId="14" fillId="0" borderId="6" xfId="12" applyFont="1" applyBorder="1" applyAlignment="1">
      <alignment horizontal="right" vertical="center"/>
    </xf>
    <xf numFmtId="0" fontId="14" fillId="0" borderId="39" xfId="12" applyFont="1" applyBorder="1" applyAlignment="1">
      <alignment horizontal="right" vertical="center"/>
    </xf>
    <xf numFmtId="0" fontId="14" fillId="0" borderId="175" xfId="12" applyFont="1" applyBorder="1" applyAlignment="1">
      <alignment horizontal="right" vertical="center"/>
    </xf>
    <xf numFmtId="0" fontId="14" fillId="0" borderId="2" xfId="12" applyFont="1" applyBorder="1" applyAlignment="1">
      <alignment horizontal="center" vertical="center" wrapText="1"/>
    </xf>
    <xf numFmtId="0" fontId="14" fillId="0" borderId="126" xfId="12" applyFont="1" applyBorder="1" applyAlignment="1">
      <alignment horizontal="center" vertical="center" wrapText="1"/>
    </xf>
    <xf numFmtId="0" fontId="1" fillId="0" borderId="201" xfId="12" applyBorder="1" applyAlignment="1">
      <alignment horizontal="center" vertical="center"/>
    </xf>
    <xf numFmtId="0" fontId="1" fillId="0" borderId="202" xfId="12" applyBorder="1" applyAlignment="1">
      <alignment horizontal="center" vertical="center"/>
    </xf>
    <xf numFmtId="0" fontId="1" fillId="0" borderId="204" xfId="12" applyBorder="1" applyAlignment="1">
      <alignment horizontal="center" vertical="center"/>
    </xf>
    <xf numFmtId="0" fontId="1" fillId="0" borderId="205" xfId="12" applyBorder="1" applyAlignment="1">
      <alignment horizontal="center" vertical="center"/>
    </xf>
    <xf numFmtId="0" fontId="1" fillId="0" borderId="203" xfId="12" applyBorder="1" applyAlignment="1">
      <alignment horizontal="center" vertical="center"/>
    </xf>
    <xf numFmtId="0" fontId="1" fillId="0" borderId="206" xfId="12" applyBorder="1" applyAlignment="1">
      <alignment horizontal="center" vertical="center"/>
    </xf>
    <xf numFmtId="0" fontId="9" fillId="0" borderId="37" xfId="12" applyFont="1" applyBorder="1" applyAlignment="1">
      <alignment horizontal="center" vertical="center"/>
    </xf>
    <xf numFmtId="0" fontId="9" fillId="0" borderId="1" xfId="12" applyFont="1" applyBorder="1" applyAlignment="1">
      <alignment horizontal="center" vertical="center"/>
    </xf>
    <xf numFmtId="0" fontId="9" fillId="0" borderId="33" xfId="12" applyFont="1" applyBorder="1" applyAlignment="1">
      <alignment horizontal="center" vertical="center"/>
    </xf>
    <xf numFmtId="0" fontId="9" fillId="0" borderId="6" xfId="12" applyFont="1" applyBorder="1" applyAlignment="1">
      <alignment horizontal="center" vertical="center"/>
    </xf>
    <xf numFmtId="0" fontId="19" fillId="0" borderId="1" xfId="12" applyFont="1" applyBorder="1" applyAlignment="1">
      <alignment horizontal="left" vertical="center"/>
    </xf>
    <xf numFmtId="0" fontId="1" fillId="0" borderId="6" xfId="12" applyBorder="1" applyAlignment="1">
      <alignment horizontal="center" vertical="center"/>
    </xf>
    <xf numFmtId="0" fontId="1" fillId="0" borderId="5" xfId="12" applyBorder="1" applyAlignment="1">
      <alignment horizontal="center" vertical="center"/>
    </xf>
    <xf numFmtId="0" fontId="1" fillId="0" borderId="198" xfId="12" applyBorder="1" applyAlignment="1">
      <alignment horizontal="center" vertical="center"/>
    </xf>
    <xf numFmtId="0" fontId="1" fillId="0" borderId="199" xfId="12" applyBorder="1" applyAlignment="1">
      <alignment horizontal="center" vertical="center"/>
    </xf>
    <xf numFmtId="0" fontId="1" fillId="0" borderId="200" xfId="12" applyBorder="1" applyAlignment="1">
      <alignment horizontal="center" vertical="center"/>
    </xf>
    <xf numFmtId="0" fontId="1" fillId="0" borderId="12" xfId="12" applyBorder="1" applyAlignment="1">
      <alignment horizontal="center" vertical="center"/>
    </xf>
    <xf numFmtId="0" fontId="15" fillId="0" borderId="126" xfId="12" applyFont="1" applyBorder="1" applyAlignment="1">
      <alignment horizontal="center" vertical="center" wrapText="1"/>
    </xf>
    <xf numFmtId="0" fontId="9" fillId="0" borderId="36" xfId="12" applyFont="1" applyBorder="1" applyAlignment="1">
      <alignment horizontal="left" vertical="center"/>
    </xf>
    <xf numFmtId="0" fontId="9" fillId="0" borderId="127" xfId="12" applyFont="1" applyBorder="1" applyAlignment="1">
      <alignment horizontal="left" vertical="center"/>
    </xf>
    <xf numFmtId="0" fontId="102" fillId="0" borderId="0" xfId="12" applyFont="1" applyAlignment="1">
      <alignment horizontal="center" vertical="center"/>
    </xf>
    <xf numFmtId="0" fontId="14" fillId="0" borderId="165" xfId="12" applyFont="1" applyBorder="1" applyAlignment="1">
      <alignment horizontal="center" vertical="center"/>
    </xf>
    <xf numFmtId="0" fontId="14" fillId="0" borderId="130" xfId="12" applyFont="1" applyBorder="1" applyAlignment="1">
      <alignment horizontal="center" vertical="center"/>
    </xf>
    <xf numFmtId="0" fontId="14" fillId="0" borderId="190" xfId="12" applyFont="1" applyBorder="1" applyAlignment="1">
      <alignment horizontal="center" vertical="center"/>
    </xf>
    <xf numFmtId="0" fontId="14" fillId="0" borderId="2" xfId="12" applyFont="1" applyBorder="1" applyAlignment="1">
      <alignment horizontal="center" vertical="center"/>
    </xf>
    <xf numFmtId="0" fontId="14" fillId="0" borderId="130" xfId="12" applyFont="1" applyBorder="1" applyAlignment="1">
      <alignment horizontal="center" vertical="center" wrapText="1"/>
    </xf>
    <xf numFmtId="0" fontId="15" fillId="0" borderId="130" xfId="12" applyFont="1" applyBorder="1" applyAlignment="1">
      <alignment horizontal="center" vertical="center" wrapText="1"/>
    </xf>
    <xf numFmtId="0" fontId="9" fillId="0" borderId="31" xfId="12" applyFont="1" applyBorder="1" applyAlignment="1">
      <alignment horizontal="left" vertical="center"/>
    </xf>
    <xf numFmtId="0" fontId="9" fillId="0" borderId="8" xfId="12" applyFont="1" applyBorder="1">
      <alignment vertical="center"/>
    </xf>
    <xf numFmtId="0" fontId="9" fillId="0" borderId="9" xfId="12" applyFont="1" applyBorder="1">
      <alignment vertical="center"/>
    </xf>
    <xf numFmtId="0" fontId="1" fillId="0" borderId="185" xfId="12" applyBorder="1" applyAlignment="1">
      <alignment horizontal="center" vertical="center"/>
    </xf>
    <xf numFmtId="0" fontId="21" fillId="0" borderId="0" xfId="0" applyFont="1" applyFill="1" applyBorder="1" applyAlignment="1">
      <alignment horizontal="center" vertical="center"/>
    </xf>
    <xf numFmtId="0" fontId="22" fillId="0" borderId="28" xfId="0" applyFont="1" applyFill="1" applyBorder="1" applyAlignment="1">
      <alignment horizontal="center" vertical="center"/>
    </xf>
    <xf numFmtId="0" fontId="24" fillId="0" borderId="30" xfId="0" applyFont="1" applyFill="1" applyBorder="1" applyAlignment="1">
      <alignment horizontal="center" vertical="center"/>
    </xf>
    <xf numFmtId="0" fontId="24" fillId="0" borderId="31"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2" xfId="0" applyFont="1" applyFill="1" applyBorder="1" applyAlignment="1">
      <alignment horizontal="center" vertical="center"/>
    </xf>
    <xf numFmtId="0" fontId="25" fillId="0" borderId="0" xfId="0" applyFont="1" applyFill="1" applyBorder="1" applyAlignment="1">
      <alignment horizontal="left" wrapText="1"/>
    </xf>
    <xf numFmtId="0" fontId="24" fillId="0" borderId="33" xfId="0" applyFont="1" applyFill="1" applyBorder="1" applyAlignment="1">
      <alignment horizontal="left" vertical="center"/>
    </xf>
    <xf numFmtId="0" fontId="24" fillId="0" borderId="34" xfId="0" applyFont="1" applyFill="1" applyBorder="1" applyAlignment="1">
      <alignment horizontal="center" vertical="center"/>
    </xf>
    <xf numFmtId="0" fontId="24" fillId="0" borderId="35" xfId="0" applyFont="1" applyFill="1" applyBorder="1" applyAlignment="1">
      <alignment horizontal="center" vertical="center"/>
    </xf>
    <xf numFmtId="0" fontId="24" fillId="0" borderId="38" xfId="0" applyFont="1" applyFill="1" applyBorder="1" applyAlignment="1">
      <alignment horizontal="left"/>
    </xf>
    <xf numFmtId="0" fontId="0" fillId="0" borderId="38" xfId="0" applyFill="1" applyBorder="1">
      <alignment vertical="center"/>
    </xf>
    <xf numFmtId="0" fontId="25" fillId="0" borderId="4" xfId="0" applyFont="1" applyFill="1" applyBorder="1" applyAlignment="1">
      <alignment horizontal="left" wrapText="1"/>
    </xf>
    <xf numFmtId="0" fontId="9" fillId="0" borderId="110" xfId="6" applyFont="1" applyBorder="1" applyAlignment="1">
      <alignment horizontal="center" vertical="center"/>
    </xf>
    <xf numFmtId="0" fontId="15" fillId="0" borderId="110" xfId="6" applyFont="1" applyBorder="1" applyAlignment="1">
      <alignment horizontal="center" vertical="center"/>
    </xf>
    <xf numFmtId="0" fontId="9" fillId="0" borderId="114" xfId="6" applyFont="1" applyBorder="1" applyAlignment="1">
      <alignment horizontal="center" vertical="center"/>
    </xf>
    <xf numFmtId="0" fontId="15" fillId="0" borderId="114" xfId="6" applyFont="1" applyBorder="1" applyAlignment="1">
      <alignment horizontal="center" vertical="center"/>
    </xf>
    <xf numFmtId="0" fontId="11" fillId="0" borderId="29" xfId="6" applyFont="1" applyBorder="1" applyAlignment="1">
      <alignment horizontal="center" vertical="center" textRotation="255"/>
    </xf>
    <xf numFmtId="0" fontId="11" fillId="0" borderId="19" xfId="6" applyFont="1" applyBorder="1" applyAlignment="1">
      <alignment horizontal="center" vertical="center" textRotation="255"/>
    </xf>
    <xf numFmtId="0" fontId="11" fillId="0" borderId="20" xfId="6" applyFont="1" applyBorder="1" applyAlignment="1">
      <alignment vertical="center" textRotation="255"/>
    </xf>
    <xf numFmtId="0" fontId="11" fillId="0" borderId="32" xfId="6" applyFont="1" applyBorder="1" applyAlignment="1">
      <alignment horizontal="center" vertical="center" textRotation="255"/>
    </xf>
    <xf numFmtId="0" fontId="11" fillId="0" borderId="0" xfId="6" applyFont="1" applyAlignment="1">
      <alignment horizontal="center" vertical="center" textRotation="255"/>
    </xf>
    <xf numFmtId="0" fontId="11" fillId="0" borderId="22" xfId="6" applyFont="1" applyBorder="1" applyAlignment="1">
      <alignment horizontal="center" vertical="center" textRotation="255"/>
    </xf>
    <xf numFmtId="0" fontId="11" fillId="0" borderId="23" xfId="6" applyFont="1" applyBorder="1" applyAlignment="1">
      <alignment horizontal="center" vertical="center" textRotation="255"/>
    </xf>
    <xf numFmtId="0" fontId="11" fillId="0" borderId="28" xfId="6" applyFont="1" applyBorder="1" applyAlignment="1">
      <alignment horizontal="center" vertical="center" textRotation="255"/>
    </xf>
    <xf numFmtId="0" fontId="11" fillId="0" borderId="42" xfId="6" applyFont="1" applyBorder="1" applyAlignment="1">
      <alignment vertical="center" textRotation="255"/>
    </xf>
    <xf numFmtId="0" fontId="119" fillId="0" borderId="407" xfId="6" applyFont="1" applyBorder="1" applyAlignment="1">
      <alignment horizontal="center" vertical="center" textRotation="255"/>
    </xf>
    <xf numFmtId="0" fontId="119" fillId="0" borderId="408" xfId="6" applyFont="1" applyBorder="1" applyAlignment="1">
      <alignment horizontal="center" vertical="center" textRotation="255"/>
    </xf>
    <xf numFmtId="0" fontId="119" fillId="0" borderId="409" xfId="6" applyFont="1" applyBorder="1" applyAlignment="1">
      <alignment vertical="center" textRotation="255"/>
    </xf>
    <xf numFmtId="0" fontId="119" fillId="0" borderId="410" xfId="6" applyFont="1" applyBorder="1" applyAlignment="1">
      <alignment horizontal="center" vertical="center" textRotation="255"/>
    </xf>
    <xf numFmtId="0" fontId="119" fillId="0" borderId="411" xfId="6" applyFont="1" applyBorder="1" applyAlignment="1">
      <alignment vertical="center" textRotation="255"/>
    </xf>
    <xf numFmtId="0" fontId="43" fillId="0" borderId="84" xfId="6" applyFont="1" applyBorder="1" applyAlignment="1">
      <alignment horizontal="center" vertical="center" textRotation="255"/>
    </xf>
    <xf numFmtId="0" fontId="43" fillId="0" borderId="85" xfId="6" applyFont="1" applyBorder="1" applyAlignment="1">
      <alignment horizontal="center" vertical="center" textRotation="255"/>
    </xf>
    <xf numFmtId="0" fontId="43" fillId="0" borderId="88" xfId="6" applyFont="1" applyBorder="1" applyAlignment="1">
      <alignment vertical="center" textRotation="255"/>
    </xf>
    <xf numFmtId="0" fontId="43" fillId="0" borderId="80" xfId="6" applyFont="1" applyBorder="1" applyAlignment="1">
      <alignment horizontal="center" vertical="center" textRotation="255"/>
    </xf>
    <xf numFmtId="0" fontId="43" fillId="0" borderId="0" xfId="6" applyFont="1" applyAlignment="1">
      <alignment horizontal="center" vertical="center" textRotation="255"/>
    </xf>
    <xf numFmtId="0" fontId="43" fillId="0" borderId="82" xfId="6" applyFont="1" applyBorder="1" applyAlignment="1">
      <alignment horizontal="center" vertical="center" textRotation="255"/>
    </xf>
    <xf numFmtId="0" fontId="43" fillId="0" borderId="90" xfId="6" applyFont="1" applyBorder="1" applyAlignment="1">
      <alignment horizontal="center" vertical="center" textRotation="255"/>
    </xf>
    <xf numFmtId="0" fontId="43" fillId="0" borderId="83" xfId="6" applyFont="1" applyBorder="1" applyAlignment="1">
      <alignment vertical="center" textRotation="255"/>
    </xf>
    <xf numFmtId="0" fontId="43" fillId="0" borderId="81" xfId="6" applyFont="1" applyBorder="1" applyAlignment="1">
      <alignment horizontal="center" vertical="center" textRotation="255"/>
    </xf>
    <xf numFmtId="3" fontId="15" fillId="0" borderId="25" xfId="6" applyNumberFormat="1" applyFont="1" applyBorder="1" applyAlignment="1">
      <alignment horizontal="center" vertical="center" wrapText="1"/>
    </xf>
    <xf numFmtId="3" fontId="15" fillId="0" borderId="25" xfId="6" applyNumberFormat="1" applyFont="1" applyBorder="1" applyAlignment="1">
      <alignment horizontal="center" vertical="center"/>
    </xf>
    <xf numFmtId="3" fontId="35" fillId="0" borderId="74" xfId="6" applyNumberFormat="1" applyFont="1" applyBorder="1" applyAlignment="1">
      <alignment horizontal="center" vertical="center" wrapText="1"/>
    </xf>
    <xf numFmtId="3" fontId="35" fillId="0" borderId="79" xfId="6" applyNumberFormat="1" applyFont="1" applyBorder="1" applyAlignment="1">
      <alignment horizontal="center" vertical="center"/>
    </xf>
    <xf numFmtId="3" fontId="35" fillId="0" borderId="74" xfId="6" applyNumberFormat="1" applyFont="1" applyBorder="1" applyAlignment="1">
      <alignment horizontal="center" vertical="center"/>
    </xf>
    <xf numFmtId="3" fontId="35" fillId="0" borderId="75" xfId="6" applyNumberFormat="1" applyFont="1" applyBorder="1" applyAlignment="1">
      <alignment horizontal="center" vertical="center"/>
    </xf>
    <xf numFmtId="3" fontId="120" fillId="0" borderId="412" xfId="6" applyNumberFormat="1" applyFont="1" applyBorder="1" applyAlignment="1">
      <alignment horizontal="center" vertical="center" wrapText="1"/>
    </xf>
    <xf numFmtId="3" fontId="120" fillId="0" borderId="413" xfId="6" applyNumberFormat="1" applyFont="1" applyBorder="1" applyAlignment="1">
      <alignment horizontal="center" vertical="center"/>
    </xf>
    <xf numFmtId="3" fontId="120" fillId="0" borderId="412" xfId="6" applyNumberFormat="1" applyFont="1" applyBorder="1" applyAlignment="1">
      <alignment horizontal="center" vertical="center"/>
    </xf>
    <xf numFmtId="3" fontId="120" fillId="0" borderId="414" xfId="6" applyNumberFormat="1" applyFont="1" applyBorder="1" applyAlignment="1">
      <alignment horizontal="center" vertical="center"/>
    </xf>
    <xf numFmtId="0" fontId="35" fillId="0" borderId="84" xfId="6" applyFont="1" applyBorder="1" applyAlignment="1">
      <alignment horizontal="center" vertical="center" wrapText="1"/>
    </xf>
    <xf numFmtId="0" fontId="35" fillId="0" borderId="85" xfId="6" applyFont="1" applyBorder="1" applyAlignment="1">
      <alignment horizontal="center" vertical="center"/>
    </xf>
    <xf numFmtId="0" fontId="35" fillId="0" borderId="80" xfId="6" applyFont="1" applyBorder="1" applyAlignment="1">
      <alignment horizontal="center" vertical="center"/>
    </xf>
    <xf numFmtId="0" fontId="35" fillId="0" borderId="0" xfId="6" applyFont="1" applyAlignment="1">
      <alignment horizontal="center" vertical="center"/>
    </xf>
    <xf numFmtId="0" fontId="35" fillId="0" borderId="90" xfId="6" applyFont="1" applyBorder="1" applyAlignment="1">
      <alignment horizontal="center" vertical="center"/>
    </xf>
    <xf numFmtId="0" fontId="120" fillId="0" borderId="415" xfId="6" applyFont="1" applyBorder="1" applyAlignment="1">
      <alignment horizontal="center" vertical="center" wrapText="1"/>
    </xf>
    <xf numFmtId="0" fontId="120" fillId="0" borderId="416" xfId="6" applyFont="1" applyBorder="1" applyAlignment="1">
      <alignment horizontal="center" vertical="center"/>
    </xf>
    <xf numFmtId="0" fontId="120" fillId="0" borderId="417" xfId="6" applyFont="1" applyBorder="1" applyAlignment="1">
      <alignment horizontal="center" vertical="center"/>
    </xf>
    <xf numFmtId="0" fontId="120" fillId="0" borderId="0" xfId="6" applyFont="1" applyAlignment="1">
      <alignment horizontal="center" vertical="center"/>
    </xf>
    <xf numFmtId="0" fontId="120" fillId="0" borderId="418" xfId="6" applyFont="1" applyBorder="1" applyAlignment="1">
      <alignment horizontal="center" vertical="center"/>
    </xf>
    <xf numFmtId="0" fontId="15" fillId="0" borderId="29" xfId="6" applyFont="1" applyBorder="1" applyAlignment="1">
      <alignment horizontal="center" vertical="center" wrapText="1"/>
    </xf>
    <xf numFmtId="0" fontId="15" fillId="0" borderId="19" xfId="6" applyFont="1" applyBorder="1" applyAlignment="1">
      <alignment horizontal="center" vertical="center"/>
    </xf>
    <xf numFmtId="0" fontId="15" fillId="0" borderId="32" xfId="6" applyFont="1" applyBorder="1" applyAlignment="1">
      <alignment horizontal="center" vertical="center"/>
    </xf>
    <xf numFmtId="0" fontId="15" fillId="0" borderId="0" xfId="6" applyFont="1" applyAlignment="1">
      <alignment horizontal="center" vertical="center"/>
    </xf>
    <xf numFmtId="0" fontId="15" fillId="0" borderId="23" xfId="6" applyFont="1" applyBorder="1" applyAlignment="1">
      <alignment horizontal="center" vertical="center"/>
    </xf>
    <xf numFmtId="0" fontId="15" fillId="0" borderId="28" xfId="6" applyFont="1" applyBorder="1" applyAlignment="1">
      <alignment horizontal="center" vertical="center"/>
    </xf>
  </cellXfs>
  <cellStyles count="14">
    <cellStyle name="Excel_BuiltIn_Comma_0" xfId="1" xr:uid="{00000000-0005-0000-0000-000000000000}"/>
    <cellStyle name="Heading" xfId="2" xr:uid="{00000000-0005-0000-0000-000001000000}"/>
    <cellStyle name="Heading1" xfId="3" xr:uid="{00000000-0005-0000-0000-000002000000}"/>
    <cellStyle name="Result" xfId="4" xr:uid="{00000000-0005-0000-0000-000003000000}"/>
    <cellStyle name="Result2" xfId="5" xr:uid="{00000000-0005-0000-0000-000004000000}"/>
    <cellStyle name="桁区切り" xfId="13" builtinId="6"/>
    <cellStyle name="標準" xfId="0" builtinId="0" customBuiltin="1"/>
    <cellStyle name="標準 2" xfId="7" xr:uid="{00000000-0005-0000-0000-000006000000}"/>
    <cellStyle name="標準 2 2" xfId="9" xr:uid="{2E65D8B2-2AE3-4E6D-BECD-A04B0EECA315}"/>
    <cellStyle name="標準 3" xfId="8" xr:uid="{87AD201D-5079-4165-8C8E-CFE3885AA6E3}"/>
    <cellStyle name="標準 4" xfId="6" xr:uid="{00000000-0005-0000-0000-000007000000}"/>
    <cellStyle name="標準 5" xfId="10" xr:uid="{D18B264C-A6B5-4660-8D79-6FD27F729D26}"/>
    <cellStyle name="標準 6" xfId="11" xr:uid="{057CA585-0B57-426A-8E1F-DA042A5977DB}"/>
    <cellStyle name="標準 7" xfId="12" xr:uid="{3679DD2B-090B-4D5E-8EAA-D7A343DF53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CB$34" lockText="1" noThreeD="1"/>
</file>

<file path=xl/ctrlProps/ctrlProp10.xml><?xml version="1.0" encoding="utf-8"?>
<formControlPr xmlns="http://schemas.microsoft.com/office/spreadsheetml/2009/9/main" objectType="CheckBox" fmlaLink="$CC$36" lockText="1" noThreeD="1"/>
</file>

<file path=xl/ctrlProps/ctrlProp11.xml><?xml version="1.0" encoding="utf-8"?>
<formControlPr xmlns="http://schemas.microsoft.com/office/spreadsheetml/2009/9/main" objectType="CheckBox" fmlaLink="$CD$36" lockText="1" noThreeD="1"/>
</file>

<file path=xl/ctrlProps/ctrlProp12.xml><?xml version="1.0" encoding="utf-8"?>
<formControlPr xmlns="http://schemas.microsoft.com/office/spreadsheetml/2009/9/main" objectType="CheckBox" fmlaLink="$CE$36" lockText="1" noThreeD="1"/>
</file>

<file path=xl/ctrlProps/ctrlProp13.xml><?xml version="1.0" encoding="utf-8"?>
<formControlPr xmlns="http://schemas.microsoft.com/office/spreadsheetml/2009/9/main" objectType="CheckBox" checked="Checked" fmlaLink="$CB$55" lockText="1" noThreeD="1"/>
</file>

<file path=xl/ctrlProps/ctrlProp14.xml><?xml version="1.0" encoding="utf-8"?>
<formControlPr xmlns="http://schemas.microsoft.com/office/spreadsheetml/2009/9/main" objectType="CheckBox" fmlaLink="$CB$57" lockText="1" noThreeD="1"/>
</file>

<file path=xl/ctrlProps/ctrlProp15.xml><?xml version="1.0" encoding="utf-8"?>
<formControlPr xmlns="http://schemas.microsoft.com/office/spreadsheetml/2009/9/main" objectType="CheckBox" fmlaLink="$CB$59" lockText="1" noThreeD="1"/>
</file>

<file path=xl/ctrlProps/ctrlProp16.xml><?xml version="1.0" encoding="utf-8"?>
<formControlPr xmlns="http://schemas.microsoft.com/office/spreadsheetml/2009/9/main" objectType="CheckBox" fmlaLink="$CB$61" lockText="1" noThreeD="1"/>
</file>

<file path=xl/ctrlProps/ctrlProp17.xml><?xml version="1.0" encoding="utf-8"?>
<formControlPr xmlns="http://schemas.microsoft.com/office/spreadsheetml/2009/9/main" objectType="CheckBox" fmlaLink="$CB$42" lockText="1" noThreeD="1"/>
</file>

<file path=xl/ctrlProps/ctrlProp18.xml><?xml version="1.0" encoding="utf-8"?>
<formControlPr xmlns="http://schemas.microsoft.com/office/spreadsheetml/2009/9/main" objectType="CheckBox" fmlaLink="$CB$43" lockText="1" noThreeD="1"/>
</file>

<file path=xl/ctrlProps/ctrlProp19.xml><?xml version="1.0" encoding="utf-8"?>
<formControlPr xmlns="http://schemas.microsoft.com/office/spreadsheetml/2009/9/main" objectType="CheckBox" fmlaLink="$CB$44" lockText="1" noThreeD="1"/>
</file>

<file path=xl/ctrlProps/ctrlProp2.xml><?xml version="1.0" encoding="utf-8"?>
<formControlPr xmlns="http://schemas.microsoft.com/office/spreadsheetml/2009/9/main" objectType="CheckBox" fmlaLink="$CB$36" lockText="1" noThreeD="1"/>
</file>

<file path=xl/ctrlProps/ctrlProp20.xml><?xml version="1.0" encoding="utf-8"?>
<formControlPr xmlns="http://schemas.microsoft.com/office/spreadsheetml/2009/9/main" objectType="CheckBox" fmlaLink="$CB$45" lockText="1" noThreeD="1"/>
</file>

<file path=xl/ctrlProps/ctrlProp21.xml><?xml version="1.0" encoding="utf-8"?>
<formControlPr xmlns="http://schemas.microsoft.com/office/spreadsheetml/2009/9/main" objectType="CheckBox" fmlaLink="$CC$42" lockText="1" noThreeD="1"/>
</file>

<file path=xl/ctrlProps/ctrlProp22.xml><?xml version="1.0" encoding="utf-8"?>
<formControlPr xmlns="http://schemas.microsoft.com/office/spreadsheetml/2009/9/main" objectType="CheckBox" fmlaLink="$CD$42" lockText="1" noThreeD="1"/>
</file>

<file path=xl/ctrlProps/ctrlProp23.xml><?xml version="1.0" encoding="utf-8"?>
<formControlPr xmlns="http://schemas.microsoft.com/office/spreadsheetml/2009/9/main" objectType="CheckBox" fmlaLink="$CE$42" lockText="1" noThreeD="1"/>
</file>

<file path=xl/ctrlProps/ctrlProp24.xml><?xml version="1.0" encoding="utf-8"?>
<formControlPr xmlns="http://schemas.microsoft.com/office/spreadsheetml/2009/9/main" objectType="CheckBox" fmlaLink="$CC$43" lockText="1" noThreeD="1"/>
</file>

<file path=xl/ctrlProps/ctrlProp25.xml><?xml version="1.0" encoding="utf-8"?>
<formControlPr xmlns="http://schemas.microsoft.com/office/spreadsheetml/2009/9/main" objectType="CheckBox" fmlaLink="$CD$43" lockText="1" noThreeD="1"/>
</file>

<file path=xl/ctrlProps/ctrlProp26.xml><?xml version="1.0" encoding="utf-8"?>
<formControlPr xmlns="http://schemas.microsoft.com/office/spreadsheetml/2009/9/main" objectType="CheckBox" fmlaLink="$CE$43" lockText="1" noThreeD="1"/>
</file>

<file path=xl/ctrlProps/ctrlProp27.xml><?xml version="1.0" encoding="utf-8"?>
<formControlPr xmlns="http://schemas.microsoft.com/office/spreadsheetml/2009/9/main" objectType="CheckBox" fmlaLink="$CC$44" lockText="1" noThreeD="1"/>
</file>

<file path=xl/ctrlProps/ctrlProp28.xml><?xml version="1.0" encoding="utf-8"?>
<formControlPr xmlns="http://schemas.microsoft.com/office/spreadsheetml/2009/9/main" objectType="CheckBox" fmlaLink="$CD$44" lockText="1" noThreeD="1"/>
</file>

<file path=xl/ctrlProps/ctrlProp29.xml><?xml version="1.0" encoding="utf-8"?>
<formControlPr xmlns="http://schemas.microsoft.com/office/spreadsheetml/2009/9/main" objectType="CheckBox" fmlaLink="$CE$44" lockText="1" noThreeD="1"/>
</file>

<file path=xl/ctrlProps/ctrlProp3.xml><?xml version="1.0" encoding="utf-8"?>
<formControlPr xmlns="http://schemas.microsoft.com/office/spreadsheetml/2009/9/main" objectType="CheckBox" fmlaLink="$CB$35" lockText="1" noThreeD="1"/>
</file>

<file path=xl/ctrlProps/ctrlProp30.xml><?xml version="1.0" encoding="utf-8"?>
<formControlPr xmlns="http://schemas.microsoft.com/office/spreadsheetml/2009/9/main" objectType="CheckBox" fmlaLink="$CC$45" lockText="1" noThreeD="1"/>
</file>

<file path=xl/ctrlProps/ctrlProp31.xml><?xml version="1.0" encoding="utf-8"?>
<formControlPr xmlns="http://schemas.microsoft.com/office/spreadsheetml/2009/9/main" objectType="CheckBox" fmlaLink="$CD$45" lockText="1" noThreeD="1"/>
</file>

<file path=xl/ctrlProps/ctrlProp32.xml><?xml version="1.0" encoding="utf-8"?>
<formControlPr xmlns="http://schemas.microsoft.com/office/spreadsheetml/2009/9/main" objectType="CheckBox" fmlaLink="$CE$45" lockText="1" noThreeD="1"/>
</file>

<file path=xl/ctrlProps/ctrlProp33.xml><?xml version="1.0" encoding="utf-8"?>
<formControlPr xmlns="http://schemas.microsoft.com/office/spreadsheetml/2009/9/main" objectType="Drop" dropLines="2" dropStyle="combo" dx="16" fmlaLink="$CD$69" fmlaRange="$CD$58:$CD$59" noThreeD="1" sel="1" val="0"/>
</file>

<file path=xl/ctrlProps/ctrlProp34.xml><?xml version="1.0" encoding="utf-8"?>
<formControlPr xmlns="http://schemas.microsoft.com/office/spreadsheetml/2009/9/main" objectType="Drop" dropLines="2" dropStyle="combo" dx="16" fmlaLink="$CD$71" fmlaRange="$CD$58:$CD$59" noThreeD="1" sel="1" val="0"/>
</file>

<file path=xl/ctrlProps/ctrlProp35.xml><?xml version="1.0" encoding="utf-8"?>
<formControlPr xmlns="http://schemas.microsoft.com/office/spreadsheetml/2009/9/main" objectType="Drop" dropLines="2" dropStyle="combo" dx="16" fmlaLink="$CD$73" fmlaRange="$CD$58:$CD$59" noThreeD="1" sel="1" val="0"/>
</file>

<file path=xl/ctrlProps/ctrlProp36.xml><?xml version="1.0" encoding="utf-8"?>
<formControlPr xmlns="http://schemas.microsoft.com/office/spreadsheetml/2009/9/main" objectType="Drop" dropLines="2" dropStyle="combo" dx="16" fmlaLink="$CC$69" fmlaRange="$CD$58:$CD$59" noThreeD="1" sel="0" val="0"/>
</file>

<file path=xl/ctrlProps/ctrlProp37.xml><?xml version="1.0" encoding="utf-8"?>
<formControlPr xmlns="http://schemas.microsoft.com/office/spreadsheetml/2009/9/main" objectType="Drop" dropLines="2" dropStyle="combo" dx="16" fmlaLink="$CC$71" fmlaRange="$CD$58:$CD$59" noThreeD="1" sel="0" val="0"/>
</file>

<file path=xl/ctrlProps/ctrlProp38.xml><?xml version="1.0" encoding="utf-8"?>
<formControlPr xmlns="http://schemas.microsoft.com/office/spreadsheetml/2009/9/main" objectType="Drop" dropLines="2" dropStyle="combo" dx="16" fmlaLink="$CC$73" fmlaRange="$CD$58:$CD$59" noThreeD="1" sel="0" val="0"/>
</file>

<file path=xl/ctrlProps/ctrlProp39.xml><?xml version="1.0" encoding="utf-8"?>
<formControlPr xmlns="http://schemas.microsoft.com/office/spreadsheetml/2009/9/main" objectType="Drop" dropLines="2" dropStyle="combo" dx="16" fmlaLink="$CB$69" fmlaRange="$CD$58:$CD$59" noThreeD="1" sel="1" val="0"/>
</file>

<file path=xl/ctrlProps/ctrlProp4.xml><?xml version="1.0" encoding="utf-8"?>
<formControlPr xmlns="http://schemas.microsoft.com/office/spreadsheetml/2009/9/main" objectType="CheckBox" fmlaLink="$CC$34" lockText="1" noThreeD="1"/>
</file>

<file path=xl/ctrlProps/ctrlProp40.xml><?xml version="1.0" encoding="utf-8"?>
<formControlPr xmlns="http://schemas.microsoft.com/office/spreadsheetml/2009/9/main" objectType="Drop" dropLines="2" dropStyle="combo" dx="16" fmlaLink="$CB$71" fmlaRange="$CD$58:$CD$59" noThreeD="1" sel="1" val="0"/>
</file>

<file path=xl/ctrlProps/ctrlProp41.xml><?xml version="1.0" encoding="utf-8"?>
<formControlPr xmlns="http://schemas.microsoft.com/office/spreadsheetml/2009/9/main" objectType="Drop" dropLines="2" dropStyle="combo" dx="16" fmlaLink="$A$117" fmlaRange="$A$115:$A$116" noThreeD="1" sel="1" val="0"/>
</file>

<file path=xl/ctrlProps/ctrlProp42.xml><?xml version="1.0" encoding="utf-8"?>
<formControlPr xmlns="http://schemas.microsoft.com/office/spreadsheetml/2009/9/main" objectType="Drop" dropLines="5" dropStyle="combo" dx="16" fmlaLink="$AR$120" fmlaRange="$AR$115:$AR$119" noThreeD="1" sel="3" val="0"/>
</file>

<file path=xl/ctrlProps/ctrlProp43.xml><?xml version="1.0" encoding="utf-8"?>
<formControlPr xmlns="http://schemas.microsoft.com/office/spreadsheetml/2009/9/main" objectType="Drop" dropLines="2" dropStyle="combo" dx="16" fmlaLink="$AI$117" fmlaRange="$AI$115:$AI$116" noThreeD="1" sel="1" val="0"/>
</file>

<file path=xl/ctrlProps/ctrlProp44.xml><?xml version="1.0" encoding="utf-8"?>
<formControlPr xmlns="http://schemas.microsoft.com/office/spreadsheetml/2009/9/main" objectType="Drop" dropLines="2" dropStyle="combo" dx="16" fmlaLink="$BI$117" fmlaRange="$BI$115:$BI$116" noThreeD="1" sel="2" val="0"/>
</file>

<file path=xl/ctrlProps/ctrlProp45.xml><?xml version="1.0" encoding="utf-8"?>
<formControlPr xmlns="http://schemas.microsoft.com/office/spreadsheetml/2009/9/main" objectType="Drop" dropLines="4" dropStyle="combo" dx="16" fmlaLink="CR15" fmlaRange="$CR$9:$CR$12" noThreeD="1" sel="3" val="0"/>
</file>

<file path=xl/ctrlProps/ctrlProp46.xml><?xml version="1.0" encoding="utf-8"?>
<formControlPr xmlns="http://schemas.microsoft.com/office/spreadsheetml/2009/9/main" objectType="Drop" dropLines="5" dropStyle="combo" dx="16" fmlaLink="CR86" fmlaRange="$CR$79:$CR$83" noThreeD="1" sel="3" val="0"/>
</file>

<file path=xl/ctrlProps/ctrlProp47.xml><?xml version="1.0" encoding="utf-8"?>
<formControlPr xmlns="http://schemas.microsoft.com/office/spreadsheetml/2009/9/main" objectType="CheckBox" fmlaLink="CR41" lockText="1" noThreeD="1"/>
</file>

<file path=xl/ctrlProps/ctrlProp48.xml><?xml version="1.0" encoding="utf-8"?>
<formControlPr xmlns="http://schemas.microsoft.com/office/spreadsheetml/2009/9/main" objectType="CheckBox" checked="Checked" fmlaLink="CS41" lockText="1" noThreeD="1"/>
</file>

<file path=xl/ctrlProps/ctrlProp49.xml><?xml version="1.0" encoding="utf-8"?>
<formControlPr xmlns="http://schemas.microsoft.com/office/spreadsheetml/2009/9/main" objectType="CheckBox" fmlaLink="CT41" lockText="1" noThreeD="1"/>
</file>

<file path=xl/ctrlProps/ctrlProp5.xml><?xml version="1.0" encoding="utf-8"?>
<formControlPr xmlns="http://schemas.microsoft.com/office/spreadsheetml/2009/9/main" objectType="CheckBox" fmlaLink="$CD$34" lockText="1" noThreeD="1"/>
</file>

<file path=xl/ctrlProps/ctrlProp50.xml><?xml version="1.0" encoding="utf-8"?>
<formControlPr xmlns="http://schemas.microsoft.com/office/spreadsheetml/2009/9/main" objectType="CheckBox" fmlaLink="CU41" lockText="1" noThreeD="1"/>
</file>

<file path=xl/ctrlProps/ctrlProp51.xml><?xml version="1.0" encoding="utf-8"?>
<formControlPr xmlns="http://schemas.microsoft.com/office/spreadsheetml/2009/9/main" objectType="CheckBox" fmlaLink="CR38" lockText="1" noThreeD="1"/>
</file>

<file path=xl/ctrlProps/ctrlProp52.xml><?xml version="1.0" encoding="utf-8"?>
<formControlPr xmlns="http://schemas.microsoft.com/office/spreadsheetml/2009/9/main" objectType="CheckBox" fmlaLink="CS38" lockText="1" noThreeD="1"/>
</file>

<file path=xl/ctrlProps/ctrlProp53.xml><?xml version="1.0" encoding="utf-8"?>
<formControlPr xmlns="http://schemas.microsoft.com/office/spreadsheetml/2009/9/main" objectType="CheckBox" fmlaLink="CT38" lockText="1" noThreeD="1"/>
</file>

<file path=xl/ctrlProps/ctrlProp54.xml><?xml version="1.0" encoding="utf-8"?>
<formControlPr xmlns="http://schemas.microsoft.com/office/spreadsheetml/2009/9/main" objectType="CheckBox" fmlaLink="$CU$38" lockText="1" noThreeD="1"/>
</file>

<file path=xl/ctrlProps/ctrlProp55.xml><?xml version="1.0" encoding="utf-8"?>
<formControlPr xmlns="http://schemas.microsoft.com/office/spreadsheetml/2009/9/main" objectType="CheckBox" fmlaLink="$CV$38" lockText="1" noThreeD="1"/>
</file>

<file path=xl/ctrlProps/ctrlProp56.xml><?xml version="1.0" encoding="utf-8"?>
<formControlPr xmlns="http://schemas.microsoft.com/office/spreadsheetml/2009/9/main" objectType="CheckBox" fmlaLink="$CW$38" lockText="1" noThreeD="1"/>
</file>

<file path=xl/ctrlProps/ctrlProp57.xml><?xml version="1.0" encoding="utf-8"?>
<formControlPr xmlns="http://schemas.microsoft.com/office/spreadsheetml/2009/9/main" objectType="CheckBox" fmlaLink="$CR$71" lockText="1" noThreeD="1"/>
</file>

<file path=xl/ctrlProps/ctrlProp58.xml><?xml version="1.0" encoding="utf-8"?>
<formControlPr xmlns="http://schemas.microsoft.com/office/spreadsheetml/2009/9/main" objectType="CheckBox" fmlaLink="$CS$71" lockText="1" noThreeD="1"/>
</file>

<file path=xl/ctrlProps/ctrlProp59.xml><?xml version="1.0" encoding="utf-8"?>
<formControlPr xmlns="http://schemas.microsoft.com/office/spreadsheetml/2009/9/main" objectType="CheckBox" fmlaLink="$CT$71" lockText="1" noThreeD="1"/>
</file>

<file path=xl/ctrlProps/ctrlProp6.xml><?xml version="1.0" encoding="utf-8"?>
<formControlPr xmlns="http://schemas.microsoft.com/office/spreadsheetml/2009/9/main" objectType="CheckBox" fmlaLink="$CE$34" lockText="1" noThreeD="1"/>
</file>

<file path=xl/ctrlProps/ctrlProp60.xml><?xml version="1.0" encoding="utf-8"?>
<formControlPr xmlns="http://schemas.microsoft.com/office/spreadsheetml/2009/9/main" objectType="CheckBox" fmlaLink="$CU$71" lockText="1" noThreeD="1"/>
</file>

<file path=xl/ctrlProps/ctrlProp61.xml><?xml version="1.0" encoding="utf-8"?>
<formControlPr xmlns="http://schemas.microsoft.com/office/spreadsheetml/2009/9/main" objectType="Drop" dropLines="2" dropStyle="combo" dx="16" fmlaLink="$CE$23" fmlaRange="$CE$3:$CE$4" noThreeD="1" sel="1" val="0"/>
</file>

<file path=xl/ctrlProps/ctrlProp62.xml><?xml version="1.0" encoding="utf-8"?>
<formControlPr xmlns="http://schemas.microsoft.com/office/spreadsheetml/2009/9/main" objectType="Drop" dropLines="2" dropStyle="combo" dx="16" fmlaLink="$CE$26" fmlaRange="$CE$3:$CE$4" noThreeD="1" sel="2" val="0"/>
</file>

<file path=xl/ctrlProps/ctrlProp63.xml><?xml version="1.0" encoding="utf-8"?>
<formControlPr xmlns="http://schemas.microsoft.com/office/spreadsheetml/2009/9/main" objectType="Drop" dropLines="2" dropStyle="combo" dx="16" fmlaLink="$CE$29" fmlaRange="$CE$3:$CE$4" noThreeD="1" sel="1" val="0"/>
</file>

<file path=xl/ctrlProps/ctrlProp64.xml><?xml version="1.0" encoding="utf-8"?>
<formControlPr xmlns="http://schemas.microsoft.com/office/spreadsheetml/2009/9/main" objectType="Drop" dropLines="2" dropStyle="combo" dx="16" fmlaLink="$CE$32" fmlaRange="$CE$3:$CE$4" noThreeD="1" sel="2" val="0"/>
</file>

<file path=xl/ctrlProps/ctrlProp65.xml><?xml version="1.0" encoding="utf-8"?>
<formControlPr xmlns="http://schemas.microsoft.com/office/spreadsheetml/2009/9/main" objectType="Drop" dropLines="2" dropStyle="combo" dx="16" fmlaLink="$CE$56" fmlaRange="$CE$3:$CE$4" noThreeD="1" sel="2" val="0"/>
</file>

<file path=xl/ctrlProps/ctrlProp66.xml><?xml version="1.0" encoding="utf-8"?>
<formControlPr xmlns="http://schemas.microsoft.com/office/spreadsheetml/2009/9/main" objectType="Drop" dropLines="2" dropStyle="combo" dx="16" fmlaLink="$CE$59" fmlaRange="$CE$3:$CE$4" noThreeD="1" sel="1" val="0"/>
</file>

<file path=xl/ctrlProps/ctrlProp67.xml><?xml version="1.0" encoding="utf-8"?>
<formControlPr xmlns="http://schemas.microsoft.com/office/spreadsheetml/2009/9/main" objectType="Drop" dropLines="2" dropStyle="combo" dx="16" fmlaLink="$CE$62" fmlaRange="$CE$3:$CE$4" noThreeD="1" sel="1" val="0"/>
</file>

<file path=xl/ctrlProps/ctrlProp68.xml><?xml version="1.0" encoding="utf-8"?>
<formControlPr xmlns="http://schemas.microsoft.com/office/spreadsheetml/2009/9/main" objectType="Drop" dropLines="2" dropStyle="combo" dx="16" fmlaLink="CF22" fmlaRange="$CG$3:$CG$4" sel="1" val="0"/>
</file>

<file path=xl/ctrlProps/ctrlProp69.xml><?xml version="1.0" encoding="utf-8"?>
<formControlPr xmlns="http://schemas.microsoft.com/office/spreadsheetml/2009/9/main" objectType="Drop" dropLines="2" dropStyle="combo" dx="16" fmlaLink="CF28" fmlaRange="$CG$3:$CG$4" noThreeD="1" sel="2" val="0"/>
</file>

<file path=xl/ctrlProps/ctrlProp7.xml><?xml version="1.0" encoding="utf-8"?>
<formControlPr xmlns="http://schemas.microsoft.com/office/spreadsheetml/2009/9/main" objectType="CheckBox" fmlaLink="$CC$35" lockText="1" noThreeD="1"/>
</file>

<file path=xl/ctrlProps/ctrlProp8.xml><?xml version="1.0" encoding="utf-8"?>
<formControlPr xmlns="http://schemas.microsoft.com/office/spreadsheetml/2009/9/main" objectType="CheckBox" fmlaLink="$CD$35" lockText="1" noThreeD="1"/>
</file>

<file path=xl/ctrlProps/ctrlProp9.xml><?xml version="1.0" encoding="utf-8"?>
<formControlPr xmlns="http://schemas.microsoft.com/office/spreadsheetml/2009/9/main" objectType="CheckBox" fmlaLink="$CE$35" lockText="1" noThreeD="1"/>
</file>

<file path=xl/drawings/drawing1.xml><?xml version="1.0" encoding="utf-8"?>
<xdr:wsDr xmlns:xdr="http://schemas.openxmlformats.org/drawingml/2006/spreadsheetDrawing" xmlns:a="http://schemas.openxmlformats.org/drawingml/2006/main">
  <xdr:twoCellAnchor>
    <xdr:from>
      <xdr:col>66</xdr:col>
      <xdr:colOff>150051</xdr:colOff>
      <xdr:row>6</xdr:row>
      <xdr:rowOff>16555</xdr:rowOff>
    </xdr:from>
    <xdr:to>
      <xdr:col>69</xdr:col>
      <xdr:colOff>129150</xdr:colOff>
      <xdr:row>11</xdr:row>
      <xdr:rowOff>75338</xdr:rowOff>
    </xdr:to>
    <xdr:sp macro="" textlink="">
      <xdr:nvSpPr>
        <xdr:cNvPr id="2" name="円/楕円 5">
          <a:extLst>
            <a:ext uri="{FF2B5EF4-FFF2-40B4-BE49-F238E27FC236}">
              <a16:creationId xmlns:a16="http://schemas.microsoft.com/office/drawing/2014/main" id="{00000000-0008-0000-0100-000002000000}"/>
            </a:ext>
          </a:extLst>
        </xdr:cNvPr>
        <xdr:cNvSpPr/>
      </xdr:nvSpPr>
      <xdr:spPr>
        <a:xfrm>
          <a:off x="12723051" y="549955"/>
          <a:ext cx="550599" cy="503283"/>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tx1"/>
              </a:solidFill>
            </a:rPr>
            <a:t>扶</a:t>
          </a:r>
        </a:p>
      </xdr:txBody>
    </xdr:sp>
    <xdr:clientData/>
  </xdr:twoCellAnchor>
  <mc:AlternateContent xmlns:mc="http://schemas.openxmlformats.org/markup-compatibility/2006">
    <mc:Choice xmlns:a14="http://schemas.microsoft.com/office/drawing/2010/main" Requires="a14">
      <xdr:twoCellAnchor editAs="oneCell">
        <xdr:from>
          <xdr:col>26</xdr:col>
          <xdr:colOff>12700</xdr:colOff>
          <xdr:row>33</xdr:row>
          <xdr:rowOff>69850</xdr:rowOff>
        </xdr:from>
        <xdr:to>
          <xdr:col>30</xdr:col>
          <xdr:colOff>177800</xdr:colOff>
          <xdr:row>36</xdr:row>
          <xdr:rowOff>12700</xdr:rowOff>
        </xdr:to>
        <xdr:sp macro="" textlink="">
          <xdr:nvSpPr>
            <xdr:cNvPr id="16402" name="Check Box 18" descr="障碍者" hidden="1">
              <a:extLst>
                <a:ext uri="{63B3BB69-23CF-44E3-9099-C40C66FF867C}">
                  <a14:compatExt spid="_x0000_s16402"/>
                </a:ext>
                <a:ext uri="{FF2B5EF4-FFF2-40B4-BE49-F238E27FC236}">
                  <a16:creationId xmlns:a16="http://schemas.microsoft.com/office/drawing/2014/main" id="{00000000-0008-0000-01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同居老親等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38</xdr:row>
          <xdr:rowOff>31750</xdr:rowOff>
        </xdr:from>
        <xdr:to>
          <xdr:col>30</xdr:col>
          <xdr:colOff>177800</xdr:colOff>
          <xdr:row>40</xdr:row>
          <xdr:rowOff>63500</xdr:rowOff>
        </xdr:to>
        <xdr:sp macro="" textlink="">
          <xdr:nvSpPr>
            <xdr:cNvPr id="16404" name="Check Box 20" descr="障碍者" hidden="1">
              <a:extLst>
                <a:ext uri="{63B3BB69-23CF-44E3-9099-C40C66FF867C}">
                  <a14:compatExt spid="_x0000_s16404"/>
                </a:ext>
                <a:ext uri="{FF2B5EF4-FFF2-40B4-BE49-F238E27FC236}">
                  <a16:creationId xmlns:a16="http://schemas.microsoft.com/office/drawing/2014/main" id="{00000000-0008-0000-01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特定扶養親族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6350</xdr:colOff>
          <xdr:row>35</xdr:row>
          <xdr:rowOff>69850</xdr:rowOff>
        </xdr:from>
        <xdr:to>
          <xdr:col>29</xdr:col>
          <xdr:colOff>19050</xdr:colOff>
          <xdr:row>38</xdr:row>
          <xdr:rowOff>19050</xdr:rowOff>
        </xdr:to>
        <xdr:sp macro="" textlink="">
          <xdr:nvSpPr>
            <xdr:cNvPr id="16405" name="Check Box 21" descr="障碍者" hidden="1">
              <a:extLst>
                <a:ext uri="{63B3BB69-23CF-44E3-9099-C40C66FF867C}">
                  <a14:compatExt spid="_x0000_s16405"/>
                </a:ext>
                <a:ext uri="{FF2B5EF4-FFF2-40B4-BE49-F238E27FC236}">
                  <a16:creationId xmlns:a16="http://schemas.microsoft.com/office/drawing/2014/main" id="{00000000-0008-0000-01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40</xdr:row>
          <xdr:rowOff>76200</xdr:rowOff>
        </xdr:from>
        <xdr:to>
          <xdr:col>30</xdr:col>
          <xdr:colOff>177800</xdr:colOff>
          <xdr:row>43</xdr:row>
          <xdr:rowOff>19050</xdr:rowOff>
        </xdr:to>
        <xdr:sp macro="" textlink="">
          <xdr:nvSpPr>
            <xdr:cNvPr id="16406" name="Check Box 22" descr="障碍者" hidden="1">
              <a:extLst>
                <a:ext uri="{63B3BB69-23CF-44E3-9099-C40C66FF867C}">
                  <a14:compatExt spid="_x0000_s16406"/>
                </a:ext>
                <a:ext uri="{FF2B5EF4-FFF2-40B4-BE49-F238E27FC236}">
                  <a16:creationId xmlns:a16="http://schemas.microsoft.com/office/drawing/2014/main" id="{00000000-0008-0000-01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同居老親等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47</xdr:row>
          <xdr:rowOff>69850</xdr:rowOff>
        </xdr:from>
        <xdr:to>
          <xdr:col>30</xdr:col>
          <xdr:colOff>177800</xdr:colOff>
          <xdr:row>50</xdr:row>
          <xdr:rowOff>12700</xdr:rowOff>
        </xdr:to>
        <xdr:sp macro="" textlink="">
          <xdr:nvSpPr>
            <xdr:cNvPr id="16407" name="Check Box 23" descr="障碍者" hidden="1">
              <a:extLst>
                <a:ext uri="{63B3BB69-23CF-44E3-9099-C40C66FF867C}">
                  <a14:compatExt spid="_x0000_s16407"/>
                </a:ext>
                <a:ext uri="{FF2B5EF4-FFF2-40B4-BE49-F238E27FC236}">
                  <a16:creationId xmlns:a16="http://schemas.microsoft.com/office/drawing/2014/main" id="{00000000-0008-0000-01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同居老親等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54</xdr:row>
          <xdr:rowOff>63500</xdr:rowOff>
        </xdr:from>
        <xdr:to>
          <xdr:col>30</xdr:col>
          <xdr:colOff>177800</xdr:colOff>
          <xdr:row>57</xdr:row>
          <xdr:rowOff>6350</xdr:rowOff>
        </xdr:to>
        <xdr:sp macro="" textlink="">
          <xdr:nvSpPr>
            <xdr:cNvPr id="16408" name="Check Box 24" descr="障碍者" hidden="1">
              <a:extLst>
                <a:ext uri="{63B3BB69-23CF-44E3-9099-C40C66FF867C}">
                  <a14:compatExt spid="_x0000_s16408"/>
                </a:ext>
                <a:ext uri="{FF2B5EF4-FFF2-40B4-BE49-F238E27FC236}">
                  <a16:creationId xmlns:a16="http://schemas.microsoft.com/office/drawing/2014/main" id="{00000000-0008-0000-01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同居老親等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6350</xdr:colOff>
          <xdr:row>42</xdr:row>
          <xdr:rowOff>69850</xdr:rowOff>
        </xdr:from>
        <xdr:to>
          <xdr:col>29</xdr:col>
          <xdr:colOff>19050</xdr:colOff>
          <xdr:row>45</xdr:row>
          <xdr:rowOff>19050</xdr:rowOff>
        </xdr:to>
        <xdr:sp macro="" textlink="">
          <xdr:nvSpPr>
            <xdr:cNvPr id="16409" name="Check Box 25" descr="障碍者" hidden="1">
              <a:extLst>
                <a:ext uri="{63B3BB69-23CF-44E3-9099-C40C66FF867C}">
                  <a14:compatExt spid="_x0000_s16409"/>
                </a:ext>
                <a:ext uri="{FF2B5EF4-FFF2-40B4-BE49-F238E27FC236}">
                  <a16:creationId xmlns:a16="http://schemas.microsoft.com/office/drawing/2014/main" id="{00000000-0008-0000-01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6350</xdr:colOff>
          <xdr:row>49</xdr:row>
          <xdr:rowOff>63500</xdr:rowOff>
        </xdr:from>
        <xdr:to>
          <xdr:col>29</xdr:col>
          <xdr:colOff>19050</xdr:colOff>
          <xdr:row>52</xdr:row>
          <xdr:rowOff>12700</xdr:rowOff>
        </xdr:to>
        <xdr:sp macro="" textlink="">
          <xdr:nvSpPr>
            <xdr:cNvPr id="16410" name="Check Box 26" descr="障碍者" hidden="1">
              <a:extLst>
                <a:ext uri="{63B3BB69-23CF-44E3-9099-C40C66FF867C}">
                  <a14:compatExt spid="_x0000_s16410"/>
                </a:ext>
                <a:ext uri="{FF2B5EF4-FFF2-40B4-BE49-F238E27FC236}">
                  <a16:creationId xmlns:a16="http://schemas.microsoft.com/office/drawing/2014/main" id="{00000000-0008-0000-01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6350</xdr:colOff>
          <xdr:row>56</xdr:row>
          <xdr:rowOff>63500</xdr:rowOff>
        </xdr:from>
        <xdr:to>
          <xdr:col>29</xdr:col>
          <xdr:colOff>19050</xdr:colOff>
          <xdr:row>59</xdr:row>
          <xdr:rowOff>12700</xdr:rowOff>
        </xdr:to>
        <xdr:sp macro="" textlink="">
          <xdr:nvSpPr>
            <xdr:cNvPr id="16411" name="Check Box 27" descr="障碍者" hidden="1">
              <a:extLst>
                <a:ext uri="{63B3BB69-23CF-44E3-9099-C40C66FF867C}">
                  <a14:compatExt spid="_x0000_s16411"/>
                </a:ext>
                <a:ext uri="{FF2B5EF4-FFF2-40B4-BE49-F238E27FC236}">
                  <a16:creationId xmlns:a16="http://schemas.microsoft.com/office/drawing/2014/main" id="{00000000-0008-0000-01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45</xdr:row>
          <xdr:rowOff>31750</xdr:rowOff>
        </xdr:from>
        <xdr:to>
          <xdr:col>30</xdr:col>
          <xdr:colOff>177800</xdr:colOff>
          <xdr:row>47</xdr:row>
          <xdr:rowOff>63500</xdr:rowOff>
        </xdr:to>
        <xdr:sp macro="" textlink="">
          <xdr:nvSpPr>
            <xdr:cNvPr id="16412" name="Check Box 28" descr="障碍者" hidden="1">
              <a:extLst>
                <a:ext uri="{63B3BB69-23CF-44E3-9099-C40C66FF867C}">
                  <a14:compatExt spid="_x0000_s16412"/>
                </a:ext>
                <a:ext uri="{FF2B5EF4-FFF2-40B4-BE49-F238E27FC236}">
                  <a16:creationId xmlns:a16="http://schemas.microsoft.com/office/drawing/2014/main" id="{00000000-0008-0000-01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特定扶養親族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52</xdr:row>
          <xdr:rowOff>31750</xdr:rowOff>
        </xdr:from>
        <xdr:to>
          <xdr:col>30</xdr:col>
          <xdr:colOff>177800</xdr:colOff>
          <xdr:row>54</xdr:row>
          <xdr:rowOff>63500</xdr:rowOff>
        </xdr:to>
        <xdr:sp macro="" textlink="">
          <xdr:nvSpPr>
            <xdr:cNvPr id="16413" name="Check Box 29" descr="障碍者" hidden="1">
              <a:extLst>
                <a:ext uri="{63B3BB69-23CF-44E3-9099-C40C66FF867C}">
                  <a14:compatExt spid="_x0000_s16413"/>
                </a:ext>
                <a:ext uri="{FF2B5EF4-FFF2-40B4-BE49-F238E27FC236}">
                  <a16:creationId xmlns:a16="http://schemas.microsoft.com/office/drawing/2014/main" id="{00000000-0008-0000-01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特定扶養親族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59</xdr:row>
          <xdr:rowOff>31750</xdr:rowOff>
        </xdr:from>
        <xdr:to>
          <xdr:col>30</xdr:col>
          <xdr:colOff>177800</xdr:colOff>
          <xdr:row>61</xdr:row>
          <xdr:rowOff>63500</xdr:rowOff>
        </xdr:to>
        <xdr:sp macro="" textlink="">
          <xdr:nvSpPr>
            <xdr:cNvPr id="16414" name="Check Box 30" descr="障碍者" hidden="1">
              <a:extLst>
                <a:ext uri="{63B3BB69-23CF-44E3-9099-C40C66FF867C}">
                  <a14:compatExt spid="_x0000_s16414"/>
                </a:ext>
                <a:ext uri="{FF2B5EF4-FFF2-40B4-BE49-F238E27FC236}">
                  <a16:creationId xmlns:a16="http://schemas.microsoft.com/office/drawing/2014/main" id="{00000000-0008-0000-01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特定扶養親族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62</xdr:row>
          <xdr:rowOff>82550</xdr:rowOff>
        </xdr:from>
        <xdr:to>
          <xdr:col>8</xdr:col>
          <xdr:colOff>184150</xdr:colOff>
          <xdr:row>65</xdr:row>
          <xdr:rowOff>31750</xdr:rowOff>
        </xdr:to>
        <xdr:sp macro="" textlink="">
          <xdr:nvSpPr>
            <xdr:cNvPr id="16415" name="Check Box 31" descr="障碍者" hidden="1">
              <a:extLst>
                <a:ext uri="{63B3BB69-23CF-44E3-9099-C40C66FF867C}">
                  <a14:compatExt spid="_x0000_s16415"/>
                </a:ext>
                <a:ext uri="{FF2B5EF4-FFF2-40B4-BE49-F238E27FC236}">
                  <a16:creationId xmlns:a16="http://schemas.microsoft.com/office/drawing/2014/main" id="{00000000-0008-0000-01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障碍者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63</xdr:row>
          <xdr:rowOff>38100</xdr:rowOff>
        </xdr:from>
        <xdr:to>
          <xdr:col>29</xdr:col>
          <xdr:colOff>12700</xdr:colOff>
          <xdr:row>65</xdr:row>
          <xdr:rowOff>69850</xdr:rowOff>
        </xdr:to>
        <xdr:sp macro="" textlink="">
          <xdr:nvSpPr>
            <xdr:cNvPr id="16416" name="Check Box 32" descr="障碍者" hidden="1">
              <a:extLst>
                <a:ext uri="{63B3BB69-23CF-44E3-9099-C40C66FF867C}">
                  <a14:compatExt spid="_x0000_s16416"/>
                </a:ext>
                <a:ext uri="{FF2B5EF4-FFF2-40B4-BE49-F238E27FC236}">
                  <a16:creationId xmlns:a16="http://schemas.microsoft.com/office/drawing/2014/main" id="{00000000-0008-0000-01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寡婦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66</xdr:row>
          <xdr:rowOff>31750</xdr:rowOff>
        </xdr:from>
        <xdr:to>
          <xdr:col>29</xdr:col>
          <xdr:colOff>12700</xdr:colOff>
          <xdr:row>68</xdr:row>
          <xdr:rowOff>69850</xdr:rowOff>
        </xdr:to>
        <xdr:sp macro="" textlink="">
          <xdr:nvSpPr>
            <xdr:cNvPr id="16417" name="Check Box 33" descr="障碍者" hidden="1">
              <a:extLst>
                <a:ext uri="{63B3BB69-23CF-44E3-9099-C40C66FF867C}">
                  <a14:compatExt spid="_x0000_s16417"/>
                </a:ext>
                <a:ext uri="{FF2B5EF4-FFF2-40B4-BE49-F238E27FC236}">
                  <a16:creationId xmlns:a16="http://schemas.microsoft.com/office/drawing/2014/main" id="{00000000-0008-0000-01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ひとり親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6350</xdr:colOff>
          <xdr:row>69</xdr:row>
          <xdr:rowOff>31750</xdr:rowOff>
        </xdr:from>
        <xdr:to>
          <xdr:col>29</xdr:col>
          <xdr:colOff>19050</xdr:colOff>
          <xdr:row>71</xdr:row>
          <xdr:rowOff>69850</xdr:rowOff>
        </xdr:to>
        <xdr:sp macro="" textlink="">
          <xdr:nvSpPr>
            <xdr:cNvPr id="16418" name="Check Box 34" descr="障碍者" hidden="1">
              <a:extLst>
                <a:ext uri="{63B3BB69-23CF-44E3-9099-C40C66FF867C}">
                  <a14:compatExt spid="_x0000_s16418"/>
                </a:ext>
                <a:ext uri="{FF2B5EF4-FFF2-40B4-BE49-F238E27FC236}">
                  <a16:creationId xmlns:a16="http://schemas.microsoft.com/office/drawing/2014/main" id="{00000000-0008-0000-01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勤労学生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177800</xdr:colOff>
          <xdr:row>33</xdr:row>
          <xdr:rowOff>31750</xdr:rowOff>
        </xdr:from>
        <xdr:to>
          <xdr:col>43</xdr:col>
          <xdr:colOff>158750</xdr:colOff>
          <xdr:row>38</xdr:row>
          <xdr:rowOff>19050</xdr:rowOff>
        </xdr:to>
        <xdr:sp macro="" textlink="">
          <xdr:nvSpPr>
            <xdr:cNvPr id="16419" name="Check Box 35" descr="障碍者" hidden="1">
              <a:extLst>
                <a:ext uri="{63B3BB69-23CF-44E3-9099-C40C66FF867C}">
                  <a14:compatExt spid="_x0000_s16419"/>
                </a:ext>
                <a:ext uri="{FF2B5EF4-FFF2-40B4-BE49-F238E27FC236}">
                  <a16:creationId xmlns:a16="http://schemas.microsoft.com/office/drawing/2014/main" id="{00000000-0008-0000-01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16歳以上30歳未満又は70歳以上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177800</xdr:colOff>
          <xdr:row>37</xdr:row>
          <xdr:rowOff>12700</xdr:rowOff>
        </xdr:from>
        <xdr:to>
          <xdr:col>42</xdr:col>
          <xdr:colOff>158750</xdr:colOff>
          <xdr:row>39</xdr:row>
          <xdr:rowOff>44450</xdr:rowOff>
        </xdr:to>
        <xdr:sp macro="" textlink="">
          <xdr:nvSpPr>
            <xdr:cNvPr id="16420" name="Check Box 36" descr="障碍者" hidden="1">
              <a:extLst>
                <a:ext uri="{63B3BB69-23CF-44E3-9099-C40C66FF867C}">
                  <a14:compatExt spid="_x0000_s16420"/>
                </a:ext>
                <a:ext uri="{FF2B5EF4-FFF2-40B4-BE49-F238E27FC236}">
                  <a16:creationId xmlns:a16="http://schemas.microsoft.com/office/drawing/2014/main" id="{00000000-0008-0000-01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障害者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82550</xdr:colOff>
          <xdr:row>33</xdr:row>
          <xdr:rowOff>50800</xdr:rowOff>
        </xdr:from>
        <xdr:to>
          <xdr:col>50</xdr:col>
          <xdr:colOff>63500</xdr:colOff>
          <xdr:row>35</xdr:row>
          <xdr:rowOff>82550</xdr:rowOff>
        </xdr:to>
        <xdr:sp macro="" textlink="">
          <xdr:nvSpPr>
            <xdr:cNvPr id="16421" name="Check Box 37" descr="障碍者" hidden="1">
              <a:extLst>
                <a:ext uri="{63B3BB69-23CF-44E3-9099-C40C66FF867C}">
                  <a14:compatExt spid="_x0000_s16421"/>
                </a:ext>
                <a:ext uri="{FF2B5EF4-FFF2-40B4-BE49-F238E27FC236}">
                  <a16:creationId xmlns:a16="http://schemas.microsoft.com/office/drawing/2014/main" id="{00000000-0008-0000-01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留学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82550</xdr:colOff>
          <xdr:row>34</xdr:row>
          <xdr:rowOff>76200</xdr:rowOff>
        </xdr:from>
        <xdr:to>
          <xdr:col>49</xdr:col>
          <xdr:colOff>63500</xdr:colOff>
          <xdr:row>39</xdr:row>
          <xdr:rowOff>88900</xdr:rowOff>
        </xdr:to>
        <xdr:sp macro="" textlink="">
          <xdr:nvSpPr>
            <xdr:cNvPr id="16422" name="Check Box 38" descr="障碍者" hidden="1">
              <a:extLst>
                <a:ext uri="{63B3BB69-23CF-44E3-9099-C40C66FF867C}">
                  <a14:compatExt spid="_x0000_s16422"/>
                </a:ext>
                <a:ext uri="{FF2B5EF4-FFF2-40B4-BE49-F238E27FC236}">
                  <a16:creationId xmlns:a16="http://schemas.microsoft.com/office/drawing/2014/main" id="{00000000-0008-0000-01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38万以上の支払い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40</xdr:row>
          <xdr:rowOff>31750</xdr:rowOff>
        </xdr:from>
        <xdr:to>
          <xdr:col>43</xdr:col>
          <xdr:colOff>152400</xdr:colOff>
          <xdr:row>45</xdr:row>
          <xdr:rowOff>19050</xdr:rowOff>
        </xdr:to>
        <xdr:sp macro="" textlink="">
          <xdr:nvSpPr>
            <xdr:cNvPr id="16423" name="Check Box 39" descr="障碍者" hidden="1">
              <a:extLst>
                <a:ext uri="{63B3BB69-23CF-44E3-9099-C40C66FF867C}">
                  <a14:compatExt spid="_x0000_s16423"/>
                </a:ext>
                <a:ext uri="{FF2B5EF4-FFF2-40B4-BE49-F238E27FC236}">
                  <a16:creationId xmlns:a16="http://schemas.microsoft.com/office/drawing/2014/main" id="{00000000-0008-0000-01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16歳以上30歳未満又は70歳以上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47</xdr:row>
          <xdr:rowOff>12700</xdr:rowOff>
        </xdr:from>
        <xdr:to>
          <xdr:col>43</xdr:col>
          <xdr:colOff>152400</xdr:colOff>
          <xdr:row>52</xdr:row>
          <xdr:rowOff>0</xdr:rowOff>
        </xdr:to>
        <xdr:sp macro="" textlink="">
          <xdr:nvSpPr>
            <xdr:cNvPr id="16424" name="Check Box 40" descr="障碍者" hidden="1">
              <a:extLst>
                <a:ext uri="{63B3BB69-23CF-44E3-9099-C40C66FF867C}">
                  <a14:compatExt spid="_x0000_s16424"/>
                </a:ext>
                <a:ext uri="{FF2B5EF4-FFF2-40B4-BE49-F238E27FC236}">
                  <a16:creationId xmlns:a16="http://schemas.microsoft.com/office/drawing/2014/main" id="{00000000-0008-0000-01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16歳以上30歳未満又は70歳以上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177800</xdr:colOff>
          <xdr:row>54</xdr:row>
          <xdr:rowOff>25400</xdr:rowOff>
        </xdr:from>
        <xdr:to>
          <xdr:col>43</xdr:col>
          <xdr:colOff>158750</xdr:colOff>
          <xdr:row>59</xdr:row>
          <xdr:rowOff>12700</xdr:rowOff>
        </xdr:to>
        <xdr:sp macro="" textlink="">
          <xdr:nvSpPr>
            <xdr:cNvPr id="16425" name="Check Box 41" descr="障碍者" hidden="1">
              <a:extLst>
                <a:ext uri="{63B3BB69-23CF-44E3-9099-C40C66FF867C}">
                  <a14:compatExt spid="_x0000_s16425"/>
                </a:ext>
                <a:ext uri="{FF2B5EF4-FFF2-40B4-BE49-F238E27FC236}">
                  <a16:creationId xmlns:a16="http://schemas.microsoft.com/office/drawing/2014/main" id="{00000000-0008-0000-01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16歳以上30歳未満又は70歳以上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44</xdr:row>
          <xdr:rowOff>12700</xdr:rowOff>
        </xdr:from>
        <xdr:to>
          <xdr:col>42</xdr:col>
          <xdr:colOff>152400</xdr:colOff>
          <xdr:row>46</xdr:row>
          <xdr:rowOff>44450</xdr:rowOff>
        </xdr:to>
        <xdr:sp macro="" textlink="">
          <xdr:nvSpPr>
            <xdr:cNvPr id="16426" name="Check Box 42" descr="障碍者" hidden="1">
              <a:extLst>
                <a:ext uri="{63B3BB69-23CF-44E3-9099-C40C66FF867C}">
                  <a14:compatExt spid="_x0000_s16426"/>
                </a:ext>
                <a:ext uri="{FF2B5EF4-FFF2-40B4-BE49-F238E27FC236}">
                  <a16:creationId xmlns:a16="http://schemas.microsoft.com/office/drawing/2014/main" id="{00000000-0008-0000-01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障害者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51</xdr:row>
          <xdr:rowOff>12700</xdr:rowOff>
        </xdr:from>
        <xdr:to>
          <xdr:col>42</xdr:col>
          <xdr:colOff>152400</xdr:colOff>
          <xdr:row>53</xdr:row>
          <xdr:rowOff>44450</xdr:rowOff>
        </xdr:to>
        <xdr:sp macro="" textlink="">
          <xdr:nvSpPr>
            <xdr:cNvPr id="16427" name="Check Box 43" descr="障碍者" hidden="1">
              <a:extLst>
                <a:ext uri="{63B3BB69-23CF-44E3-9099-C40C66FF867C}">
                  <a14:compatExt spid="_x0000_s16427"/>
                </a:ext>
                <a:ext uri="{FF2B5EF4-FFF2-40B4-BE49-F238E27FC236}">
                  <a16:creationId xmlns:a16="http://schemas.microsoft.com/office/drawing/2014/main" id="{00000000-0008-0000-01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障害者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165100</xdr:colOff>
          <xdr:row>58</xdr:row>
          <xdr:rowOff>12700</xdr:rowOff>
        </xdr:from>
        <xdr:to>
          <xdr:col>42</xdr:col>
          <xdr:colOff>146050</xdr:colOff>
          <xdr:row>60</xdr:row>
          <xdr:rowOff>44450</xdr:rowOff>
        </xdr:to>
        <xdr:sp macro="" textlink="">
          <xdr:nvSpPr>
            <xdr:cNvPr id="16428" name="Check Box 44" descr="障碍者" hidden="1">
              <a:extLst>
                <a:ext uri="{63B3BB69-23CF-44E3-9099-C40C66FF867C}">
                  <a14:compatExt spid="_x0000_s16428"/>
                </a:ext>
                <a:ext uri="{FF2B5EF4-FFF2-40B4-BE49-F238E27FC236}">
                  <a16:creationId xmlns:a16="http://schemas.microsoft.com/office/drawing/2014/main" id="{00000000-0008-0000-01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障害者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82550</xdr:colOff>
          <xdr:row>40</xdr:row>
          <xdr:rowOff>50800</xdr:rowOff>
        </xdr:from>
        <xdr:to>
          <xdr:col>50</xdr:col>
          <xdr:colOff>63500</xdr:colOff>
          <xdr:row>42</xdr:row>
          <xdr:rowOff>82550</xdr:rowOff>
        </xdr:to>
        <xdr:sp macro="" textlink="">
          <xdr:nvSpPr>
            <xdr:cNvPr id="16429" name="Check Box 45" descr="障碍者" hidden="1">
              <a:extLst>
                <a:ext uri="{63B3BB69-23CF-44E3-9099-C40C66FF867C}">
                  <a14:compatExt spid="_x0000_s16429"/>
                </a:ext>
                <a:ext uri="{FF2B5EF4-FFF2-40B4-BE49-F238E27FC236}">
                  <a16:creationId xmlns:a16="http://schemas.microsoft.com/office/drawing/2014/main" id="{00000000-0008-0000-01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留学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82550</xdr:colOff>
          <xdr:row>47</xdr:row>
          <xdr:rowOff>50800</xdr:rowOff>
        </xdr:from>
        <xdr:to>
          <xdr:col>50</xdr:col>
          <xdr:colOff>63500</xdr:colOff>
          <xdr:row>49</xdr:row>
          <xdr:rowOff>82550</xdr:rowOff>
        </xdr:to>
        <xdr:sp macro="" textlink="">
          <xdr:nvSpPr>
            <xdr:cNvPr id="16430" name="Check Box 46" descr="障碍者" hidden="1">
              <a:extLst>
                <a:ext uri="{63B3BB69-23CF-44E3-9099-C40C66FF867C}">
                  <a14:compatExt spid="_x0000_s16430"/>
                </a:ext>
                <a:ext uri="{FF2B5EF4-FFF2-40B4-BE49-F238E27FC236}">
                  <a16:creationId xmlns:a16="http://schemas.microsoft.com/office/drawing/2014/main" id="{00000000-0008-0000-01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留学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82550</xdr:colOff>
          <xdr:row>54</xdr:row>
          <xdr:rowOff>57150</xdr:rowOff>
        </xdr:from>
        <xdr:to>
          <xdr:col>50</xdr:col>
          <xdr:colOff>63500</xdr:colOff>
          <xdr:row>56</xdr:row>
          <xdr:rowOff>88900</xdr:rowOff>
        </xdr:to>
        <xdr:sp macro="" textlink="">
          <xdr:nvSpPr>
            <xdr:cNvPr id="16431" name="Check Box 47" descr="障碍者" hidden="1">
              <a:extLst>
                <a:ext uri="{63B3BB69-23CF-44E3-9099-C40C66FF867C}">
                  <a14:compatExt spid="_x0000_s16431"/>
                </a:ext>
                <a:ext uri="{FF2B5EF4-FFF2-40B4-BE49-F238E27FC236}">
                  <a16:creationId xmlns:a16="http://schemas.microsoft.com/office/drawing/2014/main" id="{00000000-0008-0000-01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留学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82550</xdr:colOff>
          <xdr:row>41</xdr:row>
          <xdr:rowOff>69850</xdr:rowOff>
        </xdr:from>
        <xdr:to>
          <xdr:col>49</xdr:col>
          <xdr:colOff>63500</xdr:colOff>
          <xdr:row>46</xdr:row>
          <xdr:rowOff>88900</xdr:rowOff>
        </xdr:to>
        <xdr:sp macro="" textlink="">
          <xdr:nvSpPr>
            <xdr:cNvPr id="16432" name="Check Box 48" descr="障碍者" hidden="1">
              <a:extLst>
                <a:ext uri="{63B3BB69-23CF-44E3-9099-C40C66FF867C}">
                  <a14:compatExt spid="_x0000_s16432"/>
                </a:ext>
                <a:ext uri="{FF2B5EF4-FFF2-40B4-BE49-F238E27FC236}">
                  <a16:creationId xmlns:a16="http://schemas.microsoft.com/office/drawing/2014/main" id="{00000000-0008-0000-01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38万以上の支払い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82550</xdr:colOff>
          <xdr:row>48</xdr:row>
          <xdr:rowOff>69850</xdr:rowOff>
        </xdr:from>
        <xdr:to>
          <xdr:col>49</xdr:col>
          <xdr:colOff>63500</xdr:colOff>
          <xdr:row>53</xdr:row>
          <xdr:rowOff>88900</xdr:rowOff>
        </xdr:to>
        <xdr:sp macro="" textlink="">
          <xdr:nvSpPr>
            <xdr:cNvPr id="16433" name="Check Box 49" descr="障碍者" hidden="1">
              <a:extLst>
                <a:ext uri="{63B3BB69-23CF-44E3-9099-C40C66FF867C}">
                  <a14:compatExt spid="_x0000_s16433"/>
                </a:ext>
                <a:ext uri="{FF2B5EF4-FFF2-40B4-BE49-F238E27FC236}">
                  <a16:creationId xmlns:a16="http://schemas.microsoft.com/office/drawing/2014/main" id="{00000000-0008-0000-01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38万以上の支払い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82550</xdr:colOff>
          <xdr:row>55</xdr:row>
          <xdr:rowOff>69850</xdr:rowOff>
        </xdr:from>
        <xdr:to>
          <xdr:col>49</xdr:col>
          <xdr:colOff>63500</xdr:colOff>
          <xdr:row>60</xdr:row>
          <xdr:rowOff>88900</xdr:rowOff>
        </xdr:to>
        <xdr:sp macro="" textlink="">
          <xdr:nvSpPr>
            <xdr:cNvPr id="16434" name="Check Box 50" descr="障碍者" hidden="1">
              <a:extLst>
                <a:ext uri="{63B3BB69-23CF-44E3-9099-C40C66FF867C}">
                  <a14:compatExt spid="_x0000_s16434"/>
                </a:ext>
                <a:ext uri="{FF2B5EF4-FFF2-40B4-BE49-F238E27FC236}">
                  <a16:creationId xmlns:a16="http://schemas.microsoft.com/office/drawing/2014/main" id="{00000000-0008-0000-01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38万以上の支払い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31750</xdr:colOff>
          <xdr:row>66</xdr:row>
          <xdr:rowOff>31750</xdr:rowOff>
        </xdr:from>
        <xdr:to>
          <xdr:col>23</xdr:col>
          <xdr:colOff>184150</xdr:colOff>
          <xdr:row>68</xdr:row>
          <xdr:rowOff>82550</xdr:rowOff>
        </xdr:to>
        <xdr:sp macro="" textlink="">
          <xdr:nvSpPr>
            <xdr:cNvPr id="16435" name="Drop Down 51" hidden="1">
              <a:extLst>
                <a:ext uri="{63B3BB69-23CF-44E3-9099-C40C66FF867C}">
                  <a14:compatExt spid="_x0000_s16435"/>
                </a:ext>
                <a:ext uri="{FF2B5EF4-FFF2-40B4-BE49-F238E27FC236}">
                  <a16:creationId xmlns:a16="http://schemas.microsoft.com/office/drawing/2014/main" id="{00000000-0008-0000-0100-000033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25400</xdr:colOff>
          <xdr:row>69</xdr:row>
          <xdr:rowOff>31750</xdr:rowOff>
        </xdr:from>
        <xdr:to>
          <xdr:col>24</xdr:col>
          <xdr:colOff>0</xdr:colOff>
          <xdr:row>71</xdr:row>
          <xdr:rowOff>82550</xdr:rowOff>
        </xdr:to>
        <xdr:sp macro="" textlink="">
          <xdr:nvSpPr>
            <xdr:cNvPr id="16436" name="Drop Down 52" hidden="1">
              <a:extLst>
                <a:ext uri="{63B3BB69-23CF-44E3-9099-C40C66FF867C}">
                  <a14:compatExt spid="_x0000_s16436"/>
                </a:ext>
                <a:ext uri="{FF2B5EF4-FFF2-40B4-BE49-F238E27FC236}">
                  <a16:creationId xmlns:a16="http://schemas.microsoft.com/office/drawing/2014/main" id="{00000000-0008-0000-0100-000034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25400</xdr:colOff>
          <xdr:row>72</xdr:row>
          <xdr:rowOff>31750</xdr:rowOff>
        </xdr:from>
        <xdr:to>
          <xdr:col>24</xdr:col>
          <xdr:colOff>0</xdr:colOff>
          <xdr:row>74</xdr:row>
          <xdr:rowOff>82550</xdr:rowOff>
        </xdr:to>
        <xdr:sp macro="" textlink="">
          <xdr:nvSpPr>
            <xdr:cNvPr id="16437" name="Drop Down 53" hidden="1">
              <a:extLst>
                <a:ext uri="{63B3BB69-23CF-44E3-9099-C40C66FF867C}">
                  <a14:compatExt spid="_x0000_s16437"/>
                </a:ext>
                <a:ext uri="{FF2B5EF4-FFF2-40B4-BE49-F238E27FC236}">
                  <a16:creationId xmlns:a16="http://schemas.microsoft.com/office/drawing/2014/main" id="{00000000-0008-0000-0100-000035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25400</xdr:colOff>
          <xdr:row>66</xdr:row>
          <xdr:rowOff>25400</xdr:rowOff>
        </xdr:from>
        <xdr:to>
          <xdr:col>21</xdr:col>
          <xdr:colOff>158750</xdr:colOff>
          <xdr:row>68</xdr:row>
          <xdr:rowOff>76200</xdr:rowOff>
        </xdr:to>
        <xdr:sp macro="" textlink="">
          <xdr:nvSpPr>
            <xdr:cNvPr id="16438" name="Drop Down 54" hidden="1">
              <a:extLst>
                <a:ext uri="{63B3BB69-23CF-44E3-9099-C40C66FF867C}">
                  <a14:compatExt spid="_x0000_s16438"/>
                </a:ext>
                <a:ext uri="{FF2B5EF4-FFF2-40B4-BE49-F238E27FC236}">
                  <a16:creationId xmlns:a16="http://schemas.microsoft.com/office/drawing/2014/main" id="{00000000-0008-0000-0100-000036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25400</xdr:colOff>
          <xdr:row>69</xdr:row>
          <xdr:rowOff>25400</xdr:rowOff>
        </xdr:from>
        <xdr:to>
          <xdr:col>21</xdr:col>
          <xdr:colOff>158750</xdr:colOff>
          <xdr:row>71</xdr:row>
          <xdr:rowOff>76200</xdr:rowOff>
        </xdr:to>
        <xdr:sp macro="" textlink="">
          <xdr:nvSpPr>
            <xdr:cNvPr id="16439" name="Drop Down 55" hidden="1">
              <a:extLst>
                <a:ext uri="{63B3BB69-23CF-44E3-9099-C40C66FF867C}">
                  <a14:compatExt spid="_x0000_s16439"/>
                </a:ext>
                <a:ext uri="{FF2B5EF4-FFF2-40B4-BE49-F238E27FC236}">
                  <a16:creationId xmlns:a16="http://schemas.microsoft.com/office/drawing/2014/main" id="{00000000-0008-0000-0100-000037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31750</xdr:colOff>
          <xdr:row>72</xdr:row>
          <xdr:rowOff>25400</xdr:rowOff>
        </xdr:from>
        <xdr:to>
          <xdr:col>21</xdr:col>
          <xdr:colOff>165100</xdr:colOff>
          <xdr:row>74</xdr:row>
          <xdr:rowOff>76200</xdr:rowOff>
        </xdr:to>
        <xdr:sp macro="" textlink="">
          <xdr:nvSpPr>
            <xdr:cNvPr id="16440" name="Drop Down 56" hidden="1">
              <a:extLst>
                <a:ext uri="{63B3BB69-23CF-44E3-9099-C40C66FF867C}">
                  <a14:compatExt spid="_x0000_s16440"/>
                </a:ext>
                <a:ext uri="{FF2B5EF4-FFF2-40B4-BE49-F238E27FC236}">
                  <a16:creationId xmlns:a16="http://schemas.microsoft.com/office/drawing/2014/main" id="{00000000-0008-0000-0100-000038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66</xdr:row>
          <xdr:rowOff>25400</xdr:rowOff>
        </xdr:from>
        <xdr:to>
          <xdr:col>17</xdr:col>
          <xdr:colOff>165100</xdr:colOff>
          <xdr:row>68</xdr:row>
          <xdr:rowOff>76200</xdr:rowOff>
        </xdr:to>
        <xdr:sp macro="" textlink="">
          <xdr:nvSpPr>
            <xdr:cNvPr id="16441" name="Drop Down 57" hidden="1">
              <a:extLst>
                <a:ext uri="{63B3BB69-23CF-44E3-9099-C40C66FF867C}">
                  <a14:compatExt spid="_x0000_s16441"/>
                </a:ext>
                <a:ext uri="{FF2B5EF4-FFF2-40B4-BE49-F238E27FC236}">
                  <a16:creationId xmlns:a16="http://schemas.microsoft.com/office/drawing/2014/main" id="{00000000-0008-0000-0100-000039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69</xdr:row>
          <xdr:rowOff>25400</xdr:rowOff>
        </xdr:from>
        <xdr:to>
          <xdr:col>17</xdr:col>
          <xdr:colOff>158750</xdr:colOff>
          <xdr:row>71</xdr:row>
          <xdr:rowOff>76200</xdr:rowOff>
        </xdr:to>
        <xdr:sp macro="" textlink="">
          <xdr:nvSpPr>
            <xdr:cNvPr id="16442" name="Drop Down 58" hidden="1">
              <a:extLst>
                <a:ext uri="{63B3BB69-23CF-44E3-9099-C40C66FF867C}">
                  <a14:compatExt spid="_x0000_s16442"/>
                </a:ext>
                <a:ext uri="{FF2B5EF4-FFF2-40B4-BE49-F238E27FC236}">
                  <a16:creationId xmlns:a16="http://schemas.microsoft.com/office/drawing/2014/main" id="{00000000-0008-0000-0100-00003A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50800</xdr:rowOff>
        </xdr:from>
        <xdr:to>
          <xdr:col>1</xdr:col>
          <xdr:colOff>209550</xdr:colOff>
          <xdr:row>3</xdr:row>
          <xdr:rowOff>57150</xdr:rowOff>
        </xdr:to>
        <xdr:sp macro="" textlink="">
          <xdr:nvSpPr>
            <xdr:cNvPr id="23553" name="Drop Down 1" hidden="1">
              <a:extLst>
                <a:ext uri="{63B3BB69-23CF-44E3-9099-C40C66FF867C}">
                  <a14:compatExt spid="_x0000_s23553"/>
                </a:ext>
                <a:ext uri="{FF2B5EF4-FFF2-40B4-BE49-F238E27FC236}">
                  <a16:creationId xmlns:a16="http://schemas.microsoft.com/office/drawing/2014/main" id="{00000000-0008-0000-0200-000001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12700</xdr:colOff>
          <xdr:row>3</xdr:row>
          <xdr:rowOff>101600</xdr:rowOff>
        </xdr:from>
        <xdr:to>
          <xdr:col>49</xdr:col>
          <xdr:colOff>171450</xdr:colOff>
          <xdr:row>6</xdr:row>
          <xdr:rowOff>0</xdr:rowOff>
        </xdr:to>
        <xdr:sp macro="" textlink="">
          <xdr:nvSpPr>
            <xdr:cNvPr id="23554" name="Drop Down 2" hidden="1">
              <a:extLst>
                <a:ext uri="{63B3BB69-23CF-44E3-9099-C40C66FF867C}">
                  <a14:compatExt spid="_x0000_s23554"/>
                </a:ext>
                <a:ext uri="{FF2B5EF4-FFF2-40B4-BE49-F238E27FC236}">
                  <a16:creationId xmlns:a16="http://schemas.microsoft.com/office/drawing/2014/main" id="{00000000-0008-0000-0200-000002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69850</xdr:colOff>
          <xdr:row>21</xdr:row>
          <xdr:rowOff>31750</xdr:rowOff>
        </xdr:from>
        <xdr:to>
          <xdr:col>34</xdr:col>
          <xdr:colOff>234950</xdr:colOff>
          <xdr:row>29</xdr:row>
          <xdr:rowOff>31750</xdr:rowOff>
        </xdr:to>
        <xdr:sp macro="" textlink="">
          <xdr:nvSpPr>
            <xdr:cNvPr id="23555" name="Drop Down 3" hidden="1">
              <a:extLst>
                <a:ext uri="{63B3BB69-23CF-44E3-9099-C40C66FF867C}">
                  <a14:compatExt spid="_x0000_s23555"/>
                </a:ext>
                <a:ext uri="{FF2B5EF4-FFF2-40B4-BE49-F238E27FC236}">
                  <a16:creationId xmlns:a16="http://schemas.microsoft.com/office/drawing/2014/main" id="{00000000-0008-0000-0200-000003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66</xdr:col>
          <xdr:colOff>31750</xdr:colOff>
          <xdr:row>21</xdr:row>
          <xdr:rowOff>12700</xdr:rowOff>
        </xdr:from>
        <xdr:to>
          <xdr:col>66</xdr:col>
          <xdr:colOff>241300</xdr:colOff>
          <xdr:row>29</xdr:row>
          <xdr:rowOff>6350</xdr:rowOff>
        </xdr:to>
        <xdr:sp macro="" textlink="">
          <xdr:nvSpPr>
            <xdr:cNvPr id="23556" name="Drop Down 4" hidden="1">
              <a:extLst>
                <a:ext uri="{63B3BB69-23CF-44E3-9099-C40C66FF867C}">
                  <a14:compatExt spid="_x0000_s23556"/>
                </a:ext>
                <a:ext uri="{FF2B5EF4-FFF2-40B4-BE49-F238E27FC236}">
                  <a16:creationId xmlns:a16="http://schemas.microsoft.com/office/drawing/2014/main" id="{00000000-0008-0000-0200-000004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33</xdr:col>
      <xdr:colOff>292302</xdr:colOff>
      <xdr:row>87</xdr:row>
      <xdr:rowOff>17232</xdr:rowOff>
    </xdr:from>
    <xdr:to>
      <xdr:col>51</xdr:col>
      <xdr:colOff>228900</xdr:colOff>
      <xdr:row>89</xdr:row>
      <xdr:rowOff>100793</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0141152" y="9961332"/>
          <a:ext cx="4445098" cy="3121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差引超過額又は不足額</a:t>
          </a:r>
          <a:r>
            <a:rPr kumimoji="1" lang="en-US" altLang="ja-JP" sz="1100">
              <a:solidFill>
                <a:schemeClr val="tx1"/>
              </a:solidFill>
              <a:latin typeface="ＭＳ Ｐ明朝" panose="02020600040205080304" pitchFamily="18" charset="-128"/>
              <a:ea typeface="ＭＳ Ｐ明朝" panose="02020600040205080304" pitchFamily="18" charset="-128"/>
            </a:rPr>
            <a:t>(㉕−⑧)</a:t>
          </a:r>
          <a:r>
            <a:rPr kumimoji="1" lang="ja-JP" altLang="en-US" sz="1100">
              <a:solidFill>
                <a:schemeClr val="tx1"/>
              </a:solidFill>
              <a:latin typeface="ＭＳ Ｐ明朝" panose="02020600040205080304" pitchFamily="18" charset="-128"/>
              <a:ea typeface="ＭＳ Ｐ明朝" panose="02020600040205080304" pitchFamily="18" charset="-128"/>
            </a:rPr>
            <a:t>　</a:t>
          </a:r>
        </a:p>
      </xdr:txBody>
    </xdr:sp>
    <xdr:clientData/>
  </xdr:twoCellAnchor>
</xdr:wsDr>
</file>

<file path=xl/drawings/drawing3.xml><?xml version="1.0" encoding="utf-8"?>
<xdr:wsDr xmlns:xdr="http://schemas.openxmlformats.org/drawingml/2006/spreadsheetDrawing" xmlns:a="http://schemas.openxmlformats.org/drawingml/2006/main">
  <xdr:absoluteAnchor>
    <xdr:pos x="12029079" y="655700"/>
    <xdr:ext cx="1352160" cy="477360"/>
    <xdr:sp macro="" textlink="">
      <xdr:nvSpPr>
        <xdr:cNvPr id="2" name="フリーフォーム: 図形 1">
          <a:extLst>
            <a:ext uri="{FF2B5EF4-FFF2-40B4-BE49-F238E27FC236}">
              <a16:creationId xmlns:a16="http://schemas.microsoft.com/office/drawing/2014/main" id="{00000000-0008-0000-0400-000002000000}"/>
            </a:ext>
          </a:extLst>
        </xdr:cNvPr>
        <xdr:cNvSpPr/>
      </xdr:nvSpPr>
      <xdr:spPr>
        <a:xfrm>
          <a:off x="12029079" y="655700"/>
          <a:ext cx="1352160" cy="477360"/>
        </a:xfrm>
        <a:custGeom>
          <a:avLst>
            <a:gd name="f0" fmla="val 10800"/>
          </a:avLst>
          <a:gdLst>
            <a:gd name="f1" fmla="val 10800000"/>
            <a:gd name="f2" fmla="val 5400000"/>
            <a:gd name="f3" fmla="val 16200000"/>
            <a:gd name="f4" fmla="val w"/>
            <a:gd name="f5" fmla="val h"/>
            <a:gd name="f6" fmla="val ss"/>
            <a:gd name="f7" fmla="val 0"/>
            <a:gd name="f8" fmla="*/ 5419351 1 1725033"/>
            <a:gd name="f9" fmla="val 45"/>
            <a:gd name="f10" fmla="val 10800"/>
            <a:gd name="f11" fmla="val -2147483647"/>
            <a:gd name="f12" fmla="val 2147483647"/>
            <a:gd name="f13" fmla="abs f4"/>
            <a:gd name="f14" fmla="abs f5"/>
            <a:gd name="f15" fmla="abs f6"/>
            <a:gd name="f16" fmla="*/ f8 1 180"/>
            <a:gd name="f17" fmla="pin 0 f0 10800"/>
            <a:gd name="f18" fmla="+- 0 0 f2"/>
            <a:gd name="f19" fmla="?: f13 f4 1"/>
            <a:gd name="f20" fmla="?: f14 f5 1"/>
            <a:gd name="f21" fmla="?: f15 f6 1"/>
            <a:gd name="f22" fmla="*/ f9 f16 1"/>
            <a:gd name="f23" fmla="+- f7 f17 0"/>
            <a:gd name="f24" fmla="*/ f19 1 21600"/>
            <a:gd name="f25" fmla="*/ f20 1 21600"/>
            <a:gd name="f26" fmla="*/ 21600 f19 1"/>
            <a:gd name="f27" fmla="*/ 21600 f20 1"/>
            <a:gd name="f28" fmla="+- 0 0 f22"/>
            <a:gd name="f29" fmla="min f25 f24"/>
            <a:gd name="f30" fmla="*/ f26 1 f21"/>
            <a:gd name="f31" fmla="*/ f27 1 f21"/>
            <a:gd name="f32" fmla="*/ f28 f1 1"/>
            <a:gd name="f33" fmla="*/ f32 1 f8"/>
            <a:gd name="f34" fmla="+- f31 0 f17"/>
            <a:gd name="f35" fmla="+- f30 0 f17"/>
            <a:gd name="f36" fmla="*/ f17 f29 1"/>
            <a:gd name="f37" fmla="*/ f7 f29 1"/>
            <a:gd name="f38" fmla="*/ f23 f29 1"/>
            <a:gd name="f39" fmla="*/ f31 f29 1"/>
            <a:gd name="f40" fmla="*/ f30 f29 1"/>
            <a:gd name="f41" fmla="+- f33 0 f2"/>
            <a:gd name="f42" fmla="+- f37 0 f38"/>
            <a:gd name="f43" fmla="+- f38 0 f37"/>
            <a:gd name="f44" fmla="*/ f34 f29 1"/>
            <a:gd name="f45" fmla="*/ f35 f29 1"/>
            <a:gd name="f46" fmla="cos 1 f41"/>
            <a:gd name="f47" fmla="abs f42"/>
            <a:gd name="f48" fmla="abs f43"/>
            <a:gd name="f49" fmla="?: f42 f18 f2"/>
            <a:gd name="f50" fmla="?: f42 f2 f18"/>
            <a:gd name="f51" fmla="?: f42 f3 f2"/>
            <a:gd name="f52" fmla="?: f42 f2 f3"/>
            <a:gd name="f53" fmla="+- f39 0 f44"/>
            <a:gd name="f54" fmla="?: f43 f18 f2"/>
            <a:gd name="f55" fmla="?: f43 f2 f18"/>
            <a:gd name="f56" fmla="+- f40 0 f45"/>
            <a:gd name="f57" fmla="+- f44 0 f39"/>
            <a:gd name="f58" fmla="+- f45 0 f40"/>
            <a:gd name="f59" fmla="?: f42 0 f1"/>
            <a:gd name="f60" fmla="?: f42 f1 0"/>
            <a:gd name="f61" fmla="+- 0 0 f46"/>
            <a:gd name="f62" fmla="?: f42 f52 f51"/>
            <a:gd name="f63" fmla="?: f42 f51 f52"/>
            <a:gd name="f64" fmla="?: f43 f50 f49"/>
            <a:gd name="f65" fmla="abs f53"/>
            <a:gd name="f66" fmla="?: f53 0 f1"/>
            <a:gd name="f67" fmla="?: f53 f1 0"/>
            <a:gd name="f68" fmla="?: f53 f54 f55"/>
            <a:gd name="f69" fmla="abs f56"/>
            <a:gd name="f70" fmla="abs f57"/>
            <a:gd name="f71" fmla="?: f56 f18 f2"/>
            <a:gd name="f72" fmla="?: f56 f2 f18"/>
            <a:gd name="f73" fmla="?: f56 f3 f2"/>
            <a:gd name="f74" fmla="?: f56 f2 f3"/>
            <a:gd name="f75" fmla="abs f58"/>
            <a:gd name="f76" fmla="?: f58 f18 f2"/>
            <a:gd name="f77" fmla="?: f58 f2 f18"/>
            <a:gd name="f78" fmla="?: f58 f60 f59"/>
            <a:gd name="f79" fmla="?: f58 f59 f60"/>
            <a:gd name="f80" fmla="*/ f17 f61 1"/>
            <a:gd name="f81" fmla="?: f43 f63 f62"/>
            <a:gd name="f82" fmla="?: f43 f67 f66"/>
            <a:gd name="f83" fmla="?: f43 f66 f67"/>
            <a:gd name="f84" fmla="?: f56 f74 f73"/>
            <a:gd name="f85" fmla="?: f56 f73 f74"/>
            <a:gd name="f86" fmla="?: f57 f72 f71"/>
            <a:gd name="f87" fmla="?: f42 f78 f79"/>
            <a:gd name="f88" fmla="?: f42 f76 f77"/>
            <a:gd name="f89" fmla="*/ f80 3163 1"/>
            <a:gd name="f90" fmla="?: f53 f82 f83"/>
            <a:gd name="f91" fmla="?: f57 f85 f84"/>
            <a:gd name="f92" fmla="*/ f89 1 7636"/>
            <a:gd name="f93" fmla="+- f7 f92 0"/>
            <a:gd name="f94" fmla="+- f30 0 f92"/>
            <a:gd name="f95" fmla="+- f31 0 f92"/>
            <a:gd name="f96" fmla="*/ f93 f29 1"/>
            <a:gd name="f97" fmla="*/ f94 f29 1"/>
            <a:gd name="f98" fmla="*/ f95 f29 1"/>
          </a:gdLst>
          <a:ahLst>
            <a:ahXY gdRefX="f0" minX="f7" maxX="f10">
              <a:pos x="f36" y="f37"/>
            </a:ahXY>
          </a:ahLst>
          <a:cxnLst>
            <a:cxn ang="3cd4">
              <a:pos x="hc" y="t"/>
            </a:cxn>
            <a:cxn ang="0">
              <a:pos x="r" y="vc"/>
            </a:cxn>
            <a:cxn ang="cd4">
              <a:pos x="hc" y="b"/>
            </a:cxn>
            <a:cxn ang="cd2">
              <a:pos x="l" y="vc"/>
            </a:cxn>
          </a:cxnLst>
          <a:rect l="f96" t="f96" r="f97" b="f98"/>
          <a:pathLst>
            <a:path>
              <a:moveTo>
                <a:pt x="f38" y="f37"/>
              </a:moveTo>
              <a:arcTo wR="f47" hR="f48" stAng="f81" swAng="f64"/>
              <a:lnTo>
                <a:pt x="f37" y="f44"/>
              </a:lnTo>
              <a:arcTo wR="f48" hR="f65" stAng="f90" swAng="f68"/>
              <a:lnTo>
                <a:pt x="f45" y="f39"/>
              </a:lnTo>
              <a:arcTo wR="f69" hR="f70" stAng="f91" swAng="f86"/>
              <a:lnTo>
                <a:pt x="f40" y="f38"/>
              </a:lnTo>
              <a:arcTo wR="f75" hR="f47" stAng="f87" swAng="f88"/>
              <a:close/>
            </a:path>
          </a:pathLst>
        </a:custGeom>
        <a:solidFill>
          <a:srgbClr val="FFFFFF"/>
        </a:solidFill>
        <a:ln w="18000">
          <a:solidFill>
            <a:srgbClr val="000000"/>
          </a:solidFill>
          <a:prstDash val="solid"/>
        </a:ln>
      </xdr:spPr>
      <xdr:txBody>
        <a:bodyPr vert="horz" wrap="none" lIns="9000" tIns="9000" rIns="9000" bIns="9000" anchor="ctr" anchorCtr="0" compatLnSpc="0">
          <a:noAutofit/>
        </a:bodyPr>
        <a:lstStyle/>
        <a:p>
          <a:pPr lvl="0" algn="ctr" rtl="0" hangingPunct="0">
            <a:buNone/>
            <a:tabLst/>
          </a:pPr>
          <a:r>
            <a:rPr lang="ja-JP" sz="1800" b="1" kern="1200">
              <a:latin typeface="Liberation Serif" pitchFamily="18"/>
              <a:ea typeface="ＭＳ ゴシック" pitchFamily="33"/>
              <a:cs typeface="Tahoma" pitchFamily="2"/>
            </a:rPr>
            <a:t>基・配・所</a:t>
          </a:r>
        </a:p>
      </xdr:txBody>
    </xdr:sp>
    <xdr:clientData/>
  </xdr:absoluteAnchor>
  <xdr:absoluteAnchor>
    <xdr:pos x="9810350" y="4716880"/>
    <xdr:ext cx="414000" cy="748079"/>
    <xdr:sp macro="" textlink="">
      <xdr:nvSpPr>
        <xdr:cNvPr id="3" name="フリーフォーム: 図形 2">
          <a:extLst>
            <a:ext uri="{FF2B5EF4-FFF2-40B4-BE49-F238E27FC236}">
              <a16:creationId xmlns:a16="http://schemas.microsoft.com/office/drawing/2014/main" id="{00000000-0008-0000-0400-000003000000}"/>
            </a:ext>
          </a:extLst>
        </xdr:cNvPr>
        <xdr:cNvSpPr/>
      </xdr:nvSpPr>
      <xdr:spPr>
        <a:xfrm>
          <a:off x="9810350" y="4716880"/>
          <a:ext cx="414000" cy="748079"/>
        </a:xfrm>
        <a:custGeom>
          <a:avLst/>
          <a:gdLst/>
          <a:ahLst/>
          <a:cxnLst>
            <a:cxn ang="3cd4">
              <a:pos x="hc" y="t"/>
            </a:cxn>
            <a:cxn ang="cd2">
              <a:pos x="l" y="vc"/>
            </a:cxn>
            <a:cxn ang="cd4">
              <a:pos x="hc" y="b"/>
            </a:cxn>
            <a:cxn ang="0">
              <a:pos x="r" y="vc"/>
            </a:cxn>
          </a:cxnLst>
          <a:rect l="l" t="t" r="r" b="b"/>
          <a:pathLst>
            <a:path w="1151" h="2079" fill="none">
              <a:moveTo>
                <a:pt x="0" y="2079"/>
              </a:moveTo>
              <a:lnTo>
                <a:pt x="534" y="2079"/>
              </a:lnTo>
              <a:lnTo>
                <a:pt x="534" y="0"/>
              </a:lnTo>
              <a:lnTo>
                <a:pt x="1151" y="0"/>
              </a:lnTo>
            </a:path>
          </a:pathLst>
        </a:custGeom>
        <a:noFill/>
        <a:ln w="36000">
          <a:solidFill>
            <a:srgbClr val="000000"/>
          </a:solidFill>
          <a:prstDash val="solid"/>
          <a:tailEnd type="arrow"/>
        </a:ln>
      </xdr:spPr>
      <xdr:txBody>
        <a:bodyPr vert="horz" wrap="none" lIns="18000" tIns="18000" rIns="18000" bIns="18000" anchor="ctr" anchorCtr="1" compatLnSpc="0"/>
        <a:lstStyle/>
        <a:p>
          <a:pPr lvl="0" rtl="0" hangingPunct="0">
            <a:buNone/>
            <a:tabLst/>
          </a:pPr>
          <a:endParaRPr lang="en-US" sz="1200" kern="1200">
            <a:latin typeface="Liberation Serif" pitchFamily="18"/>
            <a:ea typeface="ＭＳ Ｐ明朝" pitchFamily="2"/>
            <a:cs typeface="Tahoma" pitchFamily="2"/>
          </a:endParaRPr>
        </a:p>
      </xdr:txBody>
    </xdr:sp>
    <xdr:clientData/>
  </xdr:absoluteAnchor>
  <xdr:absoluteAnchor>
    <xdr:pos x="8649230" y="5715189"/>
    <xdr:ext cx="3315240" cy="222480"/>
    <xdr:sp macro="" textlink="">
      <xdr:nvSpPr>
        <xdr:cNvPr id="4" name="フリーフォーム: 図形 3">
          <a:extLst>
            <a:ext uri="{FF2B5EF4-FFF2-40B4-BE49-F238E27FC236}">
              <a16:creationId xmlns:a16="http://schemas.microsoft.com/office/drawing/2014/main" id="{00000000-0008-0000-0400-000004000000}"/>
            </a:ext>
          </a:extLst>
        </xdr:cNvPr>
        <xdr:cNvSpPr/>
      </xdr:nvSpPr>
      <xdr:spPr>
        <a:xfrm rot="5400000">
          <a:off x="10195610" y="4168809"/>
          <a:ext cx="222480" cy="3315240"/>
        </a:xfrm>
        <a:custGeom>
          <a:avLst/>
          <a:gdLst/>
          <a:ahLst/>
          <a:cxnLst>
            <a:cxn ang="3cd4">
              <a:pos x="hc" y="t"/>
            </a:cxn>
            <a:cxn ang="cd2">
              <a:pos x="l" y="vc"/>
            </a:cxn>
            <a:cxn ang="cd4">
              <a:pos x="hc" y="b"/>
            </a:cxn>
            <a:cxn ang="0">
              <a:pos x="r" y="vc"/>
            </a:cxn>
          </a:cxnLst>
          <a:rect l="l" t="t" r="r" b="b"/>
          <a:pathLst>
            <a:path w="619" h="9210" fill="none">
              <a:moveTo>
                <a:pt x="0" y="0"/>
              </a:moveTo>
              <a:lnTo>
                <a:pt x="206" y="0"/>
              </a:lnTo>
              <a:lnTo>
                <a:pt x="206" y="9210"/>
              </a:lnTo>
              <a:lnTo>
                <a:pt x="619" y="9210"/>
              </a:lnTo>
            </a:path>
          </a:pathLst>
        </a:custGeom>
        <a:noFill/>
        <a:ln w="18000">
          <a:solidFill>
            <a:srgbClr val="000000"/>
          </a:solidFill>
          <a:custDash>
            <a:ds d="197000" sp="197000"/>
          </a:custDash>
          <a:tailEnd type="arrow"/>
        </a:ln>
      </xdr:spPr>
      <xdr:txBody>
        <a:bodyPr vert="horz" wrap="none" lIns="9000" tIns="9000" rIns="9000" bIns="9000" anchor="ctr" anchorCtr="1" compatLnSpc="0"/>
        <a:lstStyle/>
        <a:p>
          <a:pPr lvl="0" rtl="0" hangingPunct="0">
            <a:buNone/>
            <a:tabLst/>
          </a:pPr>
          <a:endParaRPr lang="en-US" sz="1200" kern="1200">
            <a:latin typeface="Liberation Serif" pitchFamily="18"/>
            <a:ea typeface="ＭＳ Ｐ明朝" pitchFamily="2"/>
            <a:cs typeface="Tahoma" pitchFamily="2"/>
          </a:endParaRPr>
        </a:p>
      </xdr:txBody>
    </xdr:sp>
    <xdr:clientData/>
  </xdr:absoluteAnchor>
  <xdr:absoluteAnchor>
    <xdr:pos x="4839230" y="6525360"/>
    <xdr:ext cx="420120" cy="468000"/>
    <xdr:sp macro="" textlink="">
      <xdr:nvSpPr>
        <xdr:cNvPr id="5" name="フリーフォーム: 図形 4">
          <a:extLst>
            <a:ext uri="{FF2B5EF4-FFF2-40B4-BE49-F238E27FC236}">
              <a16:creationId xmlns:a16="http://schemas.microsoft.com/office/drawing/2014/main" id="{00000000-0008-0000-0400-000005000000}"/>
            </a:ext>
          </a:extLst>
        </xdr:cNvPr>
        <xdr:cNvSpPr/>
      </xdr:nvSpPr>
      <xdr:spPr>
        <a:xfrm>
          <a:off x="4839230" y="6525360"/>
          <a:ext cx="420120" cy="468000"/>
        </a:xfrm>
        <a:custGeom>
          <a:avLst/>
          <a:gdLst/>
          <a:ahLst/>
          <a:cxnLst>
            <a:cxn ang="3cd4">
              <a:pos x="hc" y="t"/>
            </a:cxn>
            <a:cxn ang="cd2">
              <a:pos x="l" y="vc"/>
            </a:cxn>
            <a:cxn ang="cd4">
              <a:pos x="hc" y="b"/>
            </a:cxn>
            <a:cxn ang="0">
              <a:pos x="r" y="vc"/>
            </a:cxn>
          </a:cxnLst>
          <a:rect l="l" t="t" r="r" b="b"/>
          <a:pathLst>
            <a:path w="1168" h="1301" fill="none">
              <a:moveTo>
                <a:pt x="0" y="0"/>
              </a:moveTo>
              <a:lnTo>
                <a:pt x="534" y="0"/>
              </a:lnTo>
              <a:lnTo>
                <a:pt x="534" y="1301"/>
              </a:lnTo>
              <a:lnTo>
                <a:pt x="1151" y="1301"/>
              </a:lnTo>
              <a:lnTo>
                <a:pt x="1168" y="1301"/>
              </a:lnTo>
            </a:path>
          </a:pathLst>
        </a:custGeom>
        <a:noFill/>
        <a:ln w="25200">
          <a:solidFill>
            <a:srgbClr val="000000"/>
          </a:solidFill>
          <a:custDash>
            <a:ds d="197000" sp="197000"/>
          </a:custDash>
          <a:tailEnd type="arrow"/>
        </a:ln>
      </xdr:spPr>
      <xdr:txBody>
        <a:bodyPr vert="horz" wrap="none" lIns="12600" tIns="12600" rIns="12600" bIns="12600" anchor="ctr" anchorCtr="1" compatLnSpc="0"/>
        <a:lstStyle/>
        <a:p>
          <a:pPr lvl="0" rtl="0" hangingPunct="0">
            <a:buNone/>
            <a:tabLst/>
          </a:pPr>
          <a:endParaRPr lang="en-US" sz="1200" kern="1200">
            <a:latin typeface="Liberation Serif" pitchFamily="18"/>
            <a:ea typeface="ＭＳ Ｐ明朝" pitchFamily="2"/>
            <a:cs typeface="Tahoma" pitchFamily="2"/>
          </a:endParaRPr>
        </a:p>
      </xdr:txBody>
    </xdr:sp>
    <xdr:clientData/>
  </xdr:absoluteAnchor>
  <xdr:absoluteAnchor>
    <xdr:pos x="2099430" y="5859651"/>
    <xdr:ext cx="1104840" cy="296639"/>
    <xdr:sp macro="" textlink="">
      <xdr:nvSpPr>
        <xdr:cNvPr id="6" name="フリーフォーム: 図形 5">
          <a:extLst>
            <a:ext uri="{FF2B5EF4-FFF2-40B4-BE49-F238E27FC236}">
              <a16:creationId xmlns:a16="http://schemas.microsoft.com/office/drawing/2014/main" id="{00000000-0008-0000-0400-000006000000}"/>
            </a:ext>
          </a:extLst>
        </xdr:cNvPr>
        <xdr:cNvSpPr/>
      </xdr:nvSpPr>
      <xdr:spPr>
        <a:xfrm rot="10800000">
          <a:off x="2099430" y="5859651"/>
          <a:ext cx="1104840" cy="296639"/>
        </a:xfrm>
        <a:custGeom>
          <a:avLst/>
          <a:gdLst/>
          <a:ahLst/>
          <a:cxnLst>
            <a:cxn ang="3cd4">
              <a:pos x="hc" y="t"/>
            </a:cxn>
            <a:cxn ang="cd2">
              <a:pos x="l" y="vc"/>
            </a:cxn>
            <a:cxn ang="cd4">
              <a:pos x="hc" y="b"/>
            </a:cxn>
            <a:cxn ang="0">
              <a:pos x="r" y="vc"/>
            </a:cxn>
          </a:cxnLst>
          <a:rect l="l" t="t" r="r" b="b"/>
          <a:pathLst>
            <a:path w="3070" h="825" fill="none">
              <a:moveTo>
                <a:pt x="0" y="825"/>
              </a:moveTo>
              <a:lnTo>
                <a:pt x="3070" y="825"/>
              </a:lnTo>
              <a:lnTo>
                <a:pt x="3070" y="0"/>
              </a:lnTo>
            </a:path>
          </a:pathLst>
        </a:custGeom>
        <a:noFill/>
        <a:ln w="25200">
          <a:solidFill>
            <a:srgbClr val="000000"/>
          </a:solidFill>
          <a:prstDash val="solid"/>
          <a:tailEnd type="arrow"/>
        </a:ln>
      </xdr:spPr>
      <xdr:txBody>
        <a:bodyPr vert="horz" wrap="none" lIns="12600" tIns="12600" rIns="12600" bIns="12600" anchor="ctr" anchorCtr="1" compatLnSpc="0"/>
        <a:lstStyle/>
        <a:p>
          <a:pPr lvl="0" rtl="0" hangingPunct="0">
            <a:buNone/>
            <a:tabLst/>
          </a:pPr>
          <a:endParaRPr lang="en-US" sz="1200" kern="1200">
            <a:latin typeface="Liberation Serif" pitchFamily="18"/>
            <a:ea typeface="ＭＳ Ｐ明朝" pitchFamily="2"/>
            <a:cs typeface="Tahoma" pitchFamily="2"/>
          </a:endParaRPr>
        </a:p>
      </xdr:txBody>
    </xdr:sp>
    <xdr:clientData/>
  </xdr:absoluteAnchor>
  <mc:AlternateContent xmlns:mc="http://schemas.openxmlformats.org/markup-compatibility/2006">
    <mc:Choice xmlns:a14="http://schemas.microsoft.com/office/drawing/2010/main" Requires="a14">
      <xdr:twoCellAnchor editAs="oneCell">
        <xdr:from>
          <xdr:col>77</xdr:col>
          <xdr:colOff>6350</xdr:colOff>
          <xdr:row>25</xdr:row>
          <xdr:rowOff>0</xdr:rowOff>
        </xdr:from>
        <xdr:to>
          <xdr:col>80</xdr:col>
          <xdr:colOff>69850</xdr:colOff>
          <xdr:row>28</xdr:row>
          <xdr:rowOff>0</xdr:rowOff>
        </xdr:to>
        <xdr:sp macro="" textlink="">
          <xdr:nvSpPr>
            <xdr:cNvPr id="14337" name="Drop Dow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66</xdr:col>
          <xdr:colOff>6350</xdr:colOff>
          <xdr:row>77</xdr:row>
          <xdr:rowOff>6350</xdr:rowOff>
        </xdr:from>
        <xdr:to>
          <xdr:col>70</xdr:col>
          <xdr:colOff>0</xdr:colOff>
          <xdr:row>79</xdr:row>
          <xdr:rowOff>101600</xdr:rowOff>
        </xdr:to>
        <xdr:sp macro="" textlink="">
          <xdr:nvSpPr>
            <xdr:cNvPr id="14338" name="Drop Dow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72</xdr:col>
          <xdr:colOff>50800</xdr:colOff>
          <xdr:row>36</xdr:row>
          <xdr:rowOff>38100</xdr:rowOff>
        </xdr:from>
        <xdr:to>
          <xdr:col>88</xdr:col>
          <xdr:colOff>19050</xdr:colOff>
          <xdr:row>41</xdr:row>
          <xdr:rowOff>95250</xdr:rowOff>
        </xdr:to>
        <xdr:sp macro="" textlink="">
          <xdr:nvSpPr>
            <xdr:cNvPr id="14339" name="Check Box 3" descr="４８万円以下かつ年齢70歳以上 （昭28.1.1以前生） ≪老人控除対象配偶者に該当≫"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４８万円以下かつ年齢70歳以上 （昭28.1.1以前生） ≪老人控除対象配偶者に該当≫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57150</xdr:colOff>
          <xdr:row>41</xdr:row>
          <xdr:rowOff>38100</xdr:rowOff>
        </xdr:from>
        <xdr:to>
          <xdr:col>88</xdr:col>
          <xdr:colOff>0</xdr:colOff>
          <xdr:row>43</xdr:row>
          <xdr:rowOff>82550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４８万円以下かつ年齢70歳未満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57150</xdr:colOff>
          <xdr:row>44</xdr:row>
          <xdr:rowOff>50800</xdr:rowOff>
        </xdr:from>
        <xdr:to>
          <xdr:col>88</xdr:col>
          <xdr:colOff>0</xdr:colOff>
          <xdr:row>46</xdr:row>
          <xdr:rowOff>95250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４８万円超９５万円以下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57150</xdr:colOff>
          <xdr:row>47</xdr:row>
          <xdr:rowOff>63500</xdr:rowOff>
        </xdr:from>
        <xdr:to>
          <xdr:col>88</xdr:col>
          <xdr:colOff>0</xdr:colOff>
          <xdr:row>50</xdr:row>
          <xdr:rowOff>0</xdr:rowOff>
        </xdr:to>
        <xdr:sp macro="" textlink="">
          <xdr:nvSpPr>
            <xdr:cNvPr id="14342" name="Check Box 6" descr="95万円超133万円以下" hidden="1">
              <a:extLst>
                <a:ext uri="{63B3BB69-23CF-44E3-9099-C40C66FF867C}">
                  <a14:compatExt spid="_x0000_s14342"/>
                </a:ext>
                <a:ext uri="{FF2B5EF4-FFF2-40B4-BE49-F238E27FC236}">
                  <a16:creationId xmlns:a16="http://schemas.microsoft.com/office/drawing/2014/main" id="{00000000-0008-0000-04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９５万円超１３３万円以下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57</xdr:row>
          <xdr:rowOff>12700</xdr:rowOff>
        </xdr:from>
        <xdr:to>
          <xdr:col>18</xdr:col>
          <xdr:colOff>88900</xdr:colOff>
          <xdr:row>58</xdr:row>
          <xdr:rowOff>101600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4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900万円以下（Ａ）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59</xdr:row>
          <xdr:rowOff>6350</xdr:rowOff>
        </xdr:from>
        <xdr:to>
          <xdr:col>18</xdr:col>
          <xdr:colOff>88900</xdr:colOff>
          <xdr:row>60</xdr:row>
          <xdr:rowOff>69850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900万円超950万円以下（Ｂ）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61</xdr:row>
          <xdr:rowOff>6350</xdr:rowOff>
        </xdr:from>
        <xdr:to>
          <xdr:col>18</xdr:col>
          <xdr:colOff>88900</xdr:colOff>
          <xdr:row>62</xdr:row>
          <xdr:rowOff>88900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950万円超1,000万円以下（Ｃ）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63</xdr:row>
          <xdr:rowOff>6350</xdr:rowOff>
        </xdr:from>
        <xdr:to>
          <xdr:col>18</xdr:col>
          <xdr:colOff>82550</xdr:colOff>
          <xdr:row>64</xdr:row>
          <xdr:rowOff>88900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4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1,000万円超 2,400万円以下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65</xdr:row>
          <xdr:rowOff>6350</xdr:rowOff>
        </xdr:from>
        <xdr:to>
          <xdr:col>18</xdr:col>
          <xdr:colOff>88900</xdr:colOff>
          <xdr:row>66</xdr:row>
          <xdr:rowOff>88900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2,400万円超 2,450万円以下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67</xdr:row>
          <xdr:rowOff>6350</xdr:rowOff>
        </xdr:from>
        <xdr:to>
          <xdr:col>18</xdr:col>
          <xdr:colOff>88900</xdr:colOff>
          <xdr:row>68</xdr:row>
          <xdr:rowOff>88900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4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2,450万円超 2,500万円以下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75</xdr:row>
          <xdr:rowOff>31750</xdr:rowOff>
        </xdr:from>
        <xdr:to>
          <xdr:col>18</xdr:col>
          <xdr:colOff>25400</xdr:colOff>
          <xdr:row>77</xdr:row>
          <xdr:rowOff>95250</xdr:rowOff>
        </xdr:to>
        <xdr:sp macro="" textlink="">
          <xdr:nvSpPr>
            <xdr:cNvPr id="14349" name="Check Box 13" descr="あなた自身が特別障害者 " hidden="1">
              <a:extLst>
                <a:ext uri="{63B3BB69-23CF-44E3-9099-C40C66FF867C}">
                  <a14:compatExt spid="_x0000_s14349"/>
                </a:ext>
                <a:ext uri="{FF2B5EF4-FFF2-40B4-BE49-F238E27FC236}">
                  <a16:creationId xmlns:a16="http://schemas.microsoft.com/office/drawing/2014/main" id="{00000000-0008-0000-04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あなた自身が特別障害者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78</xdr:row>
          <xdr:rowOff>25400</xdr:rowOff>
        </xdr:from>
        <xdr:to>
          <xdr:col>18</xdr:col>
          <xdr:colOff>25400</xdr:colOff>
          <xdr:row>80</xdr:row>
          <xdr:rowOff>88900</xdr:rowOff>
        </xdr:to>
        <xdr:sp macro="" textlink="">
          <xdr:nvSpPr>
            <xdr:cNvPr id="14350" name="Check Box 14" descr="同一生計配偶者が特別障害者" hidden="1">
              <a:extLst>
                <a:ext uri="{63B3BB69-23CF-44E3-9099-C40C66FF867C}">
                  <a14:compatExt spid="_x0000_s14350"/>
                </a:ext>
                <a:ext uri="{FF2B5EF4-FFF2-40B4-BE49-F238E27FC236}">
                  <a16:creationId xmlns:a16="http://schemas.microsoft.com/office/drawing/2014/main" id="{00000000-0008-0000-04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同一生計配偶者が特別障害者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81</xdr:row>
          <xdr:rowOff>19050</xdr:rowOff>
        </xdr:from>
        <xdr:to>
          <xdr:col>18</xdr:col>
          <xdr:colOff>19050</xdr:colOff>
          <xdr:row>83</xdr:row>
          <xdr:rowOff>82550</xdr:rowOff>
        </xdr:to>
        <xdr:sp macro="" textlink="">
          <xdr:nvSpPr>
            <xdr:cNvPr id="14351" name="Check Box 15" descr="扶養親族が特別障害者" hidden="1">
              <a:extLst>
                <a:ext uri="{63B3BB69-23CF-44E3-9099-C40C66FF867C}">
                  <a14:compatExt spid="_x0000_s14351"/>
                </a:ext>
                <a:ext uri="{FF2B5EF4-FFF2-40B4-BE49-F238E27FC236}">
                  <a16:creationId xmlns:a16="http://schemas.microsoft.com/office/drawing/2014/main" id="{00000000-0008-0000-04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扶養親族が特別障害者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84</xdr:row>
          <xdr:rowOff>25400</xdr:rowOff>
        </xdr:from>
        <xdr:to>
          <xdr:col>19</xdr:col>
          <xdr:colOff>133350</xdr:colOff>
          <xdr:row>86</xdr:row>
          <xdr:rowOff>88900</xdr:rowOff>
        </xdr:to>
        <xdr:sp macro="" textlink="">
          <xdr:nvSpPr>
            <xdr:cNvPr id="14352" name="Check Box 16" descr="扶養親族が年齢23歳未満(平12.1.2以後生)" hidden="1">
              <a:extLst>
                <a:ext uri="{63B3BB69-23CF-44E3-9099-C40C66FF867C}">
                  <a14:compatExt spid="_x0000_s14352"/>
                </a:ext>
                <a:ext uri="{FF2B5EF4-FFF2-40B4-BE49-F238E27FC236}">
                  <a16:creationId xmlns:a16="http://schemas.microsoft.com/office/drawing/2014/main" id="{00000000-0008-0000-04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扶養親族が年齢23歳未満(平12.1.2以後生)</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75</xdr:col>
      <xdr:colOff>20934</xdr:colOff>
      <xdr:row>6</xdr:row>
      <xdr:rowOff>73269</xdr:rowOff>
    </xdr:from>
    <xdr:to>
      <xdr:col>77</xdr:col>
      <xdr:colOff>115137</xdr:colOff>
      <xdr:row>10</xdr:row>
      <xdr:rowOff>62801</xdr:rowOff>
    </xdr:to>
    <xdr:sp macro="" textlink="">
      <xdr:nvSpPr>
        <xdr:cNvPr id="2" name="円/楕円 3">
          <a:extLst>
            <a:ext uri="{FF2B5EF4-FFF2-40B4-BE49-F238E27FC236}">
              <a16:creationId xmlns:a16="http://schemas.microsoft.com/office/drawing/2014/main" id="{00000000-0008-0000-0500-000002000000}"/>
            </a:ext>
          </a:extLst>
        </xdr:cNvPr>
        <xdr:cNvSpPr/>
      </xdr:nvSpPr>
      <xdr:spPr>
        <a:xfrm>
          <a:off x="12403434" y="720969"/>
          <a:ext cx="424403" cy="421332"/>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t" anchorCtr="1"/>
        <a:lstStyle/>
        <a:p>
          <a:pPr algn="l"/>
          <a:r>
            <a:rPr kumimoji="1" lang="ja-JP" altLang="en-US" sz="1600" b="1">
              <a:solidFill>
                <a:schemeClr val="tx1"/>
              </a:solidFill>
            </a:rPr>
            <a:t>保</a:t>
          </a:r>
        </a:p>
      </xdr:txBody>
    </xdr:sp>
    <xdr:clientData/>
  </xdr:twoCellAnchor>
  <mc:AlternateContent xmlns:mc="http://schemas.openxmlformats.org/markup-compatibility/2006">
    <mc:Choice xmlns:a14="http://schemas.microsoft.com/office/drawing/2010/main" Requires="a14">
      <xdr:twoCellAnchor editAs="oneCell">
        <xdr:from>
          <xdr:col>31</xdr:col>
          <xdr:colOff>25400</xdr:colOff>
          <xdr:row>22</xdr:row>
          <xdr:rowOff>0</xdr:rowOff>
        </xdr:from>
        <xdr:to>
          <xdr:col>34</xdr:col>
          <xdr:colOff>19050</xdr:colOff>
          <xdr:row>25</xdr:row>
          <xdr:rowOff>19050</xdr:rowOff>
        </xdr:to>
        <xdr:sp macro="" textlink="">
          <xdr:nvSpPr>
            <xdr:cNvPr id="13313" name="Drop Down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24</xdr:row>
          <xdr:rowOff>101600</xdr:rowOff>
        </xdr:from>
        <xdr:to>
          <xdr:col>34</xdr:col>
          <xdr:colOff>19050</xdr:colOff>
          <xdr:row>28</xdr:row>
          <xdr:rowOff>6350</xdr:rowOff>
        </xdr:to>
        <xdr:sp macro="" textlink="">
          <xdr:nvSpPr>
            <xdr:cNvPr id="13314" name="Drop Down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28</xdr:row>
          <xdr:rowOff>6350</xdr:rowOff>
        </xdr:from>
        <xdr:to>
          <xdr:col>34</xdr:col>
          <xdr:colOff>19050</xdr:colOff>
          <xdr:row>31</xdr:row>
          <xdr:rowOff>19050</xdr:rowOff>
        </xdr:to>
        <xdr:sp macro="" textlink="">
          <xdr:nvSpPr>
            <xdr:cNvPr id="13315" name="Drop Down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30</xdr:row>
          <xdr:rowOff>107950</xdr:rowOff>
        </xdr:from>
        <xdr:to>
          <xdr:col>34</xdr:col>
          <xdr:colOff>19050</xdr:colOff>
          <xdr:row>34</xdr:row>
          <xdr:rowOff>6350</xdr:rowOff>
        </xdr:to>
        <xdr:sp macro="" textlink="">
          <xdr:nvSpPr>
            <xdr:cNvPr id="13316" name="Drop Down 4" hidden="1">
              <a:extLst>
                <a:ext uri="{63B3BB69-23CF-44E3-9099-C40C66FF867C}">
                  <a14:compatExt spid="_x0000_s13316"/>
                </a:ext>
                <a:ext uri="{FF2B5EF4-FFF2-40B4-BE49-F238E27FC236}">
                  <a16:creationId xmlns:a16="http://schemas.microsoft.com/office/drawing/2014/main" id="{00000000-0008-0000-0500-00000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54</xdr:row>
          <xdr:rowOff>95250</xdr:rowOff>
        </xdr:from>
        <xdr:to>
          <xdr:col>34</xdr:col>
          <xdr:colOff>19050</xdr:colOff>
          <xdr:row>58</xdr:row>
          <xdr:rowOff>0</xdr:rowOff>
        </xdr:to>
        <xdr:sp macro="" textlink="">
          <xdr:nvSpPr>
            <xdr:cNvPr id="13317" name="Drop Down 5" hidden="1">
              <a:extLst>
                <a:ext uri="{63B3BB69-23CF-44E3-9099-C40C66FF867C}">
                  <a14:compatExt spid="_x0000_s13317"/>
                </a:ext>
                <a:ext uri="{FF2B5EF4-FFF2-40B4-BE49-F238E27FC236}">
                  <a16:creationId xmlns:a16="http://schemas.microsoft.com/office/drawing/2014/main" id="{00000000-0008-0000-0500-00000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57</xdr:row>
          <xdr:rowOff>95250</xdr:rowOff>
        </xdr:from>
        <xdr:to>
          <xdr:col>34</xdr:col>
          <xdr:colOff>19050</xdr:colOff>
          <xdr:row>60</xdr:row>
          <xdr:rowOff>101600</xdr:rowOff>
        </xdr:to>
        <xdr:sp macro="" textlink="">
          <xdr:nvSpPr>
            <xdr:cNvPr id="13318" name="Drop Down 6" hidden="1">
              <a:extLst>
                <a:ext uri="{63B3BB69-23CF-44E3-9099-C40C66FF867C}">
                  <a14:compatExt spid="_x0000_s13318"/>
                </a:ext>
                <a:ext uri="{FF2B5EF4-FFF2-40B4-BE49-F238E27FC236}">
                  <a16:creationId xmlns:a16="http://schemas.microsoft.com/office/drawing/2014/main" id="{00000000-0008-0000-0500-00000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60</xdr:row>
          <xdr:rowOff>107950</xdr:rowOff>
        </xdr:from>
        <xdr:to>
          <xdr:col>34</xdr:col>
          <xdr:colOff>19050</xdr:colOff>
          <xdr:row>64</xdr:row>
          <xdr:rowOff>6350</xdr:rowOff>
        </xdr:to>
        <xdr:sp macro="" textlink="">
          <xdr:nvSpPr>
            <xdr:cNvPr id="13319" name="Drop Down 7" hidden="1">
              <a:extLst>
                <a:ext uri="{63B3BB69-23CF-44E3-9099-C40C66FF867C}">
                  <a14:compatExt spid="_x0000_s13319"/>
                </a:ext>
                <a:ext uri="{FF2B5EF4-FFF2-40B4-BE49-F238E27FC236}">
                  <a16:creationId xmlns:a16="http://schemas.microsoft.com/office/drawing/2014/main" id="{00000000-0008-0000-0500-00000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21</xdr:row>
          <xdr:rowOff>19050</xdr:rowOff>
        </xdr:from>
        <xdr:to>
          <xdr:col>69</xdr:col>
          <xdr:colOff>6350</xdr:colOff>
          <xdr:row>26</xdr:row>
          <xdr:rowOff>88900</xdr:rowOff>
        </xdr:to>
        <xdr:sp macro="" textlink="">
          <xdr:nvSpPr>
            <xdr:cNvPr id="13320" name="Drop Down 8" hidden="1">
              <a:extLst>
                <a:ext uri="{63B3BB69-23CF-44E3-9099-C40C66FF867C}">
                  <a14:compatExt spid="_x0000_s13320"/>
                </a:ext>
                <a:ext uri="{FF2B5EF4-FFF2-40B4-BE49-F238E27FC236}">
                  <a16:creationId xmlns:a16="http://schemas.microsoft.com/office/drawing/2014/main" id="{00000000-0008-0000-0500-00000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66</xdr:col>
          <xdr:colOff>12700</xdr:colOff>
          <xdr:row>27</xdr:row>
          <xdr:rowOff>19050</xdr:rowOff>
        </xdr:from>
        <xdr:to>
          <xdr:col>69</xdr:col>
          <xdr:colOff>0</xdr:colOff>
          <xdr:row>32</xdr:row>
          <xdr:rowOff>82550</xdr:rowOff>
        </xdr:to>
        <xdr:sp macro="" textlink="">
          <xdr:nvSpPr>
            <xdr:cNvPr id="13321" name="Drop Down 9" hidden="1">
              <a:extLst>
                <a:ext uri="{63B3BB69-23CF-44E3-9099-C40C66FF867C}">
                  <a14:compatExt spid="_x0000_s13321"/>
                </a:ext>
                <a:ext uri="{FF2B5EF4-FFF2-40B4-BE49-F238E27FC236}">
                  <a16:creationId xmlns:a16="http://schemas.microsoft.com/office/drawing/2014/main" id="{00000000-0008-0000-0500-00000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4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3" Type="http://schemas.openxmlformats.org/officeDocument/2006/relationships/vmlDrawing" Target="../drawings/vmlDrawing3.v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 Type="http://schemas.openxmlformats.org/officeDocument/2006/relationships/drawing" Target="../drawings/drawing3.xml"/><Relationship Id="rId16" Type="http://schemas.openxmlformats.org/officeDocument/2006/relationships/ctrlProp" Target="../ctrlProps/ctrlProp57.xml"/><Relationship Id="rId20" Type="http://schemas.openxmlformats.org/officeDocument/2006/relationships/comments" Target="../comments2.xml"/><Relationship Id="rId1" Type="http://schemas.openxmlformats.org/officeDocument/2006/relationships/printerSettings" Target="../printerSettings/printerSettings5.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trlProp" Target="../ctrlProps/ctrlProp56.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5.xml"/><Relationship Id="rId3" Type="http://schemas.openxmlformats.org/officeDocument/2006/relationships/vmlDrawing" Target="../drawings/vmlDrawing4.vml"/><Relationship Id="rId7" Type="http://schemas.openxmlformats.org/officeDocument/2006/relationships/ctrlProp" Target="../ctrlProps/ctrlProp64.xml"/><Relationship Id="rId12" Type="http://schemas.openxmlformats.org/officeDocument/2006/relationships/ctrlProp" Target="../ctrlProps/ctrlProp69.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63.xml"/><Relationship Id="rId11" Type="http://schemas.openxmlformats.org/officeDocument/2006/relationships/ctrlProp" Target="../ctrlProps/ctrlProp68.xml"/><Relationship Id="rId5" Type="http://schemas.openxmlformats.org/officeDocument/2006/relationships/ctrlProp" Target="../ctrlProps/ctrlProp62.xml"/><Relationship Id="rId10" Type="http://schemas.openxmlformats.org/officeDocument/2006/relationships/ctrlProp" Target="../ctrlProps/ctrlProp67.xml"/><Relationship Id="rId4" Type="http://schemas.openxmlformats.org/officeDocument/2006/relationships/ctrlProp" Target="../ctrlProps/ctrlProp61.xml"/><Relationship Id="rId9" Type="http://schemas.openxmlformats.org/officeDocument/2006/relationships/ctrlProp" Target="../ctrlProps/ctrlProp6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FN250"/>
  <sheetViews>
    <sheetView tabSelected="1" zoomScale="83" zoomScaleNormal="83" workbookViewId="0"/>
  </sheetViews>
  <sheetFormatPr defaultColWidth="9" defaultRowHeight="14"/>
  <cols>
    <col min="1" max="157" width="1.58203125" style="52" customWidth="1"/>
    <col min="158" max="159" width="7" style="52" customWidth="1"/>
    <col min="160" max="160" width="3.75" style="52" customWidth="1"/>
    <col min="161" max="161" width="9.58203125" style="97" customWidth="1"/>
    <col min="162" max="162" width="20.08203125" style="97" customWidth="1"/>
    <col min="163" max="167" width="49.4140625" style="97" customWidth="1"/>
    <col min="168" max="16384" width="9" style="97"/>
  </cols>
  <sheetData>
    <row r="1" spans="1:170" ht="9.25" customHeight="1" thickBot="1">
      <c r="A1" s="136"/>
      <c r="B1" s="136"/>
      <c r="C1" s="137"/>
      <c r="D1" s="138"/>
      <c r="E1" s="137"/>
      <c r="F1" s="137"/>
      <c r="G1" s="137"/>
      <c r="H1" s="137"/>
      <c r="I1" s="137"/>
      <c r="J1" s="137"/>
      <c r="K1" s="138"/>
      <c r="L1" s="137"/>
      <c r="M1" s="137"/>
      <c r="N1" s="137"/>
      <c r="O1" s="137"/>
      <c r="P1" s="137"/>
      <c r="Q1" s="137"/>
      <c r="R1" s="137"/>
      <c r="S1" s="137"/>
      <c r="T1" s="137"/>
      <c r="U1" s="137"/>
      <c r="V1" s="137"/>
      <c r="W1" s="137"/>
      <c r="X1" s="137"/>
      <c r="Y1" s="137"/>
      <c r="Z1" s="137"/>
      <c r="AA1" s="137"/>
      <c r="AB1" s="137"/>
      <c r="AC1" s="137"/>
      <c r="AD1" s="138"/>
      <c r="AE1" s="137"/>
      <c r="AF1" s="137"/>
      <c r="AG1" s="137"/>
      <c r="AH1" s="137"/>
      <c r="AI1" s="137"/>
      <c r="AJ1" s="137"/>
      <c r="AK1" s="137"/>
      <c r="AL1" s="137"/>
      <c r="AM1" s="138"/>
      <c r="AN1" s="137"/>
      <c r="AO1" s="137"/>
      <c r="AP1" s="137"/>
      <c r="AQ1" s="137"/>
      <c r="AR1" s="137"/>
      <c r="AS1" s="137"/>
      <c r="AT1" s="137"/>
      <c r="AU1" s="137"/>
      <c r="AV1" s="137"/>
      <c r="AW1" s="138"/>
      <c r="AX1" s="137"/>
      <c r="AY1" s="137"/>
      <c r="AZ1" s="137"/>
      <c r="BA1" s="137"/>
      <c r="BB1" s="137"/>
      <c r="BC1" s="137"/>
      <c r="BD1" s="137"/>
      <c r="BE1" s="137"/>
      <c r="BF1" s="137"/>
      <c r="BG1" s="137"/>
      <c r="BH1" s="137"/>
      <c r="BI1" s="137"/>
      <c r="BJ1" s="137"/>
      <c r="BK1" s="137"/>
      <c r="BL1" s="137"/>
      <c r="BM1" s="137"/>
      <c r="BN1" s="137"/>
      <c r="BO1" s="137"/>
      <c r="BP1" s="137"/>
      <c r="BQ1" s="137"/>
      <c r="BR1" s="138"/>
      <c r="BS1" s="137"/>
      <c r="BT1" s="137"/>
      <c r="BU1" s="137"/>
      <c r="BV1" s="137"/>
      <c r="BW1" s="137"/>
      <c r="BX1" s="48"/>
      <c r="BY1" s="48"/>
      <c r="BZ1" s="48"/>
      <c r="CA1" s="49"/>
      <c r="CB1" s="49"/>
      <c r="CC1" s="49"/>
      <c r="CD1" s="50"/>
      <c r="CE1" s="50"/>
      <c r="CF1" s="51"/>
      <c r="CG1" s="50"/>
      <c r="CH1" s="51"/>
      <c r="CI1" s="51"/>
      <c r="CJ1" s="51"/>
      <c r="CK1" s="51"/>
      <c r="CL1" s="51"/>
      <c r="CM1" s="51"/>
      <c r="CN1" s="50"/>
      <c r="CO1" s="51"/>
      <c r="CP1" s="51"/>
      <c r="CQ1" s="51"/>
      <c r="CR1" s="51"/>
      <c r="CS1" s="51"/>
      <c r="CT1" s="51"/>
      <c r="CU1" s="51"/>
      <c r="CV1" s="51"/>
      <c r="CW1" s="51"/>
      <c r="CX1" s="51"/>
      <c r="CY1" s="51"/>
      <c r="CZ1" s="51"/>
      <c r="DA1" s="51"/>
      <c r="DB1" s="51"/>
      <c r="DC1" s="51"/>
      <c r="DD1" s="51"/>
      <c r="DE1" s="51"/>
      <c r="DF1" s="51"/>
      <c r="DG1" s="50"/>
      <c r="DH1" s="51"/>
      <c r="DI1" s="51"/>
      <c r="DJ1" s="51"/>
      <c r="DK1" s="51"/>
      <c r="DL1" s="51"/>
      <c r="DM1" s="51"/>
      <c r="DN1" s="51"/>
      <c r="DO1" s="51"/>
      <c r="DP1" s="50"/>
      <c r="DQ1" s="51"/>
      <c r="DR1" s="51"/>
      <c r="DS1" s="51"/>
      <c r="DT1" s="51"/>
      <c r="DU1" s="51"/>
      <c r="DV1" s="51"/>
      <c r="DW1" s="51"/>
      <c r="DX1" s="51"/>
      <c r="DY1" s="51"/>
      <c r="DZ1" s="50"/>
      <c r="EA1" s="51"/>
      <c r="EB1" s="51"/>
      <c r="EC1" s="51"/>
      <c r="ED1" s="51"/>
      <c r="EE1" s="51"/>
      <c r="EF1" s="51"/>
      <c r="EG1" s="51"/>
      <c r="EH1" s="51"/>
      <c r="EI1" s="51"/>
      <c r="EJ1" s="51"/>
      <c r="EK1" s="51"/>
      <c r="EL1" s="51"/>
      <c r="EM1" s="51"/>
      <c r="EN1" s="51"/>
      <c r="EO1" s="51"/>
      <c r="EP1" s="51"/>
      <c r="EQ1" s="51"/>
      <c r="ER1" s="51"/>
      <c r="ES1" s="51"/>
      <c r="ET1" s="51"/>
      <c r="EU1" s="50"/>
      <c r="EV1" s="51"/>
      <c r="EW1" s="51"/>
      <c r="EX1" s="51"/>
      <c r="EY1" s="51"/>
      <c r="EZ1" s="51"/>
      <c r="FA1" s="49"/>
      <c r="FB1" s="340"/>
      <c r="FC1" s="341"/>
      <c r="FD1" s="387"/>
      <c r="FE1" s="387"/>
      <c r="FF1" s="387"/>
      <c r="FG1" s="388" t="s">
        <v>782</v>
      </c>
      <c r="FH1" s="389" t="s">
        <v>783</v>
      </c>
      <c r="FI1" s="390" t="s">
        <v>784</v>
      </c>
      <c r="FJ1" s="389" t="s">
        <v>785</v>
      </c>
      <c r="FK1" s="391" t="s">
        <v>786</v>
      </c>
      <c r="FL1" s="341"/>
      <c r="FM1" s="340"/>
      <c r="FN1" s="340"/>
    </row>
    <row r="2" spans="1:170" ht="9.25" customHeight="1" thickBot="1">
      <c r="A2" s="136"/>
      <c r="B2" s="136"/>
      <c r="C2" s="171" t="s">
        <v>195</v>
      </c>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171" t="s">
        <v>195</v>
      </c>
      <c r="AL2" s="397" t="s">
        <v>196</v>
      </c>
      <c r="AM2" s="397"/>
      <c r="AN2" s="397"/>
      <c r="AO2" s="397"/>
      <c r="AP2" s="397"/>
      <c r="AQ2" s="397"/>
      <c r="AR2" s="397"/>
      <c r="AS2" s="397"/>
      <c r="AT2" s="397"/>
      <c r="AU2" s="398"/>
      <c r="AV2" s="172" t="s">
        <v>195</v>
      </c>
      <c r="AW2" s="397" t="s">
        <v>197</v>
      </c>
      <c r="AX2" s="397"/>
      <c r="AY2" s="397"/>
      <c r="AZ2" s="397"/>
      <c r="BA2" s="397"/>
      <c r="BB2" s="397"/>
      <c r="BC2" s="397"/>
      <c r="BD2" s="397"/>
      <c r="BE2" s="397"/>
      <c r="BF2" s="397"/>
      <c r="BG2" s="397"/>
      <c r="BH2" s="397"/>
      <c r="BI2" s="397"/>
      <c r="BJ2" s="397"/>
      <c r="BK2" s="171" t="s">
        <v>195</v>
      </c>
      <c r="BL2" s="399"/>
      <c r="BM2" s="399"/>
      <c r="BN2" s="399"/>
      <c r="BO2" s="399"/>
      <c r="BP2" s="399"/>
      <c r="BQ2" s="399"/>
      <c r="BR2" s="399"/>
      <c r="BS2" s="399"/>
      <c r="BT2" s="399"/>
      <c r="BU2" s="399"/>
      <c r="BV2" s="399"/>
      <c r="BW2" s="400"/>
      <c r="BX2" s="48"/>
      <c r="BY2" s="48"/>
      <c r="BZ2" s="48"/>
      <c r="CA2" s="49"/>
      <c r="CB2" s="49"/>
      <c r="CC2" s="49"/>
      <c r="CD2" s="50"/>
      <c r="CE2" s="50"/>
      <c r="CF2" s="173" t="s">
        <v>195</v>
      </c>
      <c r="CG2" s="401" t="str">
        <f>IF(D2="","",D2)</f>
        <v/>
      </c>
      <c r="CH2" s="401"/>
      <c r="CI2" s="401"/>
      <c r="CJ2" s="401"/>
      <c r="CK2" s="401"/>
      <c r="CL2" s="401"/>
      <c r="CM2" s="401"/>
      <c r="CN2" s="401"/>
      <c r="CO2" s="401"/>
      <c r="CP2" s="401"/>
      <c r="CQ2" s="401"/>
      <c r="CR2" s="401"/>
      <c r="CS2" s="401"/>
      <c r="CT2" s="401"/>
      <c r="CU2" s="401"/>
      <c r="CV2" s="401"/>
      <c r="CW2" s="401"/>
      <c r="CX2" s="401"/>
      <c r="CY2" s="401"/>
      <c r="CZ2" s="401"/>
      <c r="DA2" s="401"/>
      <c r="DB2" s="401"/>
      <c r="DC2" s="401"/>
      <c r="DD2" s="401"/>
      <c r="DE2" s="401"/>
      <c r="DF2" s="401"/>
      <c r="DG2" s="401"/>
      <c r="DH2" s="401"/>
      <c r="DI2" s="401"/>
      <c r="DJ2" s="401"/>
      <c r="DK2" s="401"/>
      <c r="DL2" s="401"/>
      <c r="DM2" s="401"/>
      <c r="DN2" s="173" t="s">
        <v>195</v>
      </c>
      <c r="DO2" s="402" t="s">
        <v>196</v>
      </c>
      <c r="DP2" s="402"/>
      <c r="DQ2" s="402"/>
      <c r="DR2" s="402"/>
      <c r="DS2" s="402"/>
      <c r="DT2" s="402"/>
      <c r="DU2" s="402"/>
      <c r="DV2" s="402"/>
      <c r="DW2" s="402"/>
      <c r="DX2" s="403"/>
      <c r="DY2" s="174" t="s">
        <v>195</v>
      </c>
      <c r="DZ2" s="402" t="s">
        <v>197</v>
      </c>
      <c r="EA2" s="402"/>
      <c r="EB2" s="402"/>
      <c r="EC2" s="402"/>
      <c r="ED2" s="402"/>
      <c r="EE2" s="402"/>
      <c r="EF2" s="402"/>
      <c r="EG2" s="402"/>
      <c r="EH2" s="402"/>
      <c r="EI2" s="402"/>
      <c r="EJ2" s="402"/>
      <c r="EK2" s="402"/>
      <c r="EL2" s="402"/>
      <c r="EM2" s="402"/>
      <c r="EN2" s="173" t="s">
        <v>195</v>
      </c>
      <c r="EO2" s="392" t="str">
        <f>IF(BL2="","",BL2)</f>
        <v/>
      </c>
      <c r="EP2" s="392"/>
      <c r="EQ2" s="392"/>
      <c r="ER2" s="392"/>
      <c r="ES2" s="392"/>
      <c r="ET2" s="392"/>
      <c r="EU2" s="392"/>
      <c r="EV2" s="392"/>
      <c r="EW2" s="392"/>
      <c r="EX2" s="392"/>
      <c r="EY2" s="392"/>
      <c r="EZ2" s="393"/>
      <c r="FA2" s="49"/>
      <c r="FB2" s="340"/>
      <c r="FC2" s="341"/>
      <c r="FD2" s="387"/>
      <c r="FE2" s="387"/>
      <c r="FF2" s="387"/>
      <c r="FG2" s="388"/>
      <c r="FH2" s="389"/>
      <c r="FI2" s="390"/>
      <c r="FJ2" s="389"/>
      <c r="FK2" s="391"/>
      <c r="FL2" s="341"/>
      <c r="FM2" s="340"/>
      <c r="FN2" s="340"/>
    </row>
    <row r="3" spans="1:170" ht="9.25" customHeight="1" thickBot="1">
      <c r="A3" s="394" t="s">
        <v>975</v>
      </c>
      <c r="B3" s="395"/>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6"/>
      <c r="AZ3" s="396"/>
      <c r="BA3" s="396"/>
      <c r="BB3" s="396"/>
      <c r="BC3" s="396"/>
      <c r="BD3" s="396"/>
      <c r="BE3" s="396"/>
      <c r="BF3" s="396"/>
      <c r="BG3" s="396"/>
      <c r="BH3" s="396"/>
      <c r="BI3" s="396"/>
      <c r="BJ3" s="396"/>
      <c r="BK3" s="428"/>
      <c r="BL3" s="428"/>
      <c r="BM3" s="428"/>
      <c r="BN3" s="428"/>
      <c r="BO3" s="428"/>
      <c r="BP3" s="428"/>
      <c r="BQ3" s="428"/>
      <c r="BR3" s="428"/>
      <c r="BS3" s="428"/>
      <c r="BT3" s="428"/>
      <c r="BU3" s="428"/>
      <c r="BV3" s="428"/>
      <c r="BW3" s="428"/>
      <c r="BX3" s="48"/>
      <c r="BY3" s="48"/>
      <c r="BZ3" s="48"/>
      <c r="CA3" s="49"/>
      <c r="CB3" s="49"/>
      <c r="CC3" s="49"/>
      <c r="CD3" s="429" t="s">
        <v>975</v>
      </c>
      <c r="CE3" s="429"/>
      <c r="CF3" s="404" t="str">
        <f>IF(C3="","",C3)</f>
        <v/>
      </c>
      <c r="CG3" s="404"/>
      <c r="CH3" s="404" t="str">
        <f>IF(E3="","",E3)</f>
        <v/>
      </c>
      <c r="CI3" s="404"/>
      <c r="CJ3" s="404" t="str">
        <f>IF(G3="","",G3)</f>
        <v/>
      </c>
      <c r="CK3" s="404"/>
      <c r="CL3" s="404" t="str">
        <f>IF(I3="","",I3)</f>
        <v/>
      </c>
      <c r="CM3" s="404"/>
      <c r="CN3" s="404" t="str">
        <f>IF(K3="","",K3)</f>
        <v/>
      </c>
      <c r="CO3" s="404"/>
      <c r="CP3" s="404" t="str">
        <f>IF(M3="","",M3)</f>
        <v/>
      </c>
      <c r="CQ3" s="404"/>
      <c r="CR3" s="404" t="str">
        <f>IF(O3="","",O3)</f>
        <v/>
      </c>
      <c r="CS3" s="404"/>
      <c r="CT3" s="404" t="str">
        <f>IF(Q3="","",Q3)</f>
        <v/>
      </c>
      <c r="CU3" s="404"/>
      <c r="CV3" s="404" t="str">
        <f>IF(S3="","",S3)</f>
        <v/>
      </c>
      <c r="CW3" s="404"/>
      <c r="CX3" s="404" t="str">
        <f>IF(U3="","",U3)</f>
        <v/>
      </c>
      <c r="CY3" s="404"/>
      <c r="CZ3" s="404" t="str">
        <f>IF(W3="","",W3)</f>
        <v/>
      </c>
      <c r="DA3" s="404"/>
      <c r="DB3" s="404" t="str">
        <f>IF(Y3="","",Y3)</f>
        <v/>
      </c>
      <c r="DC3" s="404"/>
      <c r="DD3" s="404" t="str">
        <f>IF(AA3="","",AA3)</f>
        <v/>
      </c>
      <c r="DE3" s="404"/>
      <c r="DF3" s="404" t="str">
        <f>IF(AC3="","",AC3)</f>
        <v/>
      </c>
      <c r="DG3" s="404"/>
      <c r="DH3" s="404" t="str">
        <f>IF(AE3="","",AE3)</f>
        <v/>
      </c>
      <c r="DI3" s="404"/>
      <c r="DJ3" s="404" t="str">
        <f>IF(AG3="","",AG3)</f>
        <v/>
      </c>
      <c r="DK3" s="404"/>
      <c r="DL3" s="404" t="str">
        <f>IF(AI3="","",AI3)</f>
        <v/>
      </c>
      <c r="DM3" s="404"/>
      <c r="DN3" s="404" t="str">
        <f>IF(AK3="","",AK3)</f>
        <v/>
      </c>
      <c r="DO3" s="404"/>
      <c r="DP3" s="404"/>
      <c r="DQ3" s="404"/>
      <c r="DR3" s="404"/>
      <c r="DS3" s="404"/>
      <c r="DT3" s="404"/>
      <c r="DU3" s="404"/>
      <c r="DV3" s="404"/>
      <c r="DW3" s="404"/>
      <c r="DX3" s="404"/>
      <c r="DY3" s="404" t="str">
        <f>IF(AV3="","",AV3)</f>
        <v/>
      </c>
      <c r="DZ3" s="404"/>
      <c r="EA3" s="404"/>
      <c r="EB3" s="404"/>
      <c r="EC3" s="404"/>
      <c r="ED3" s="404"/>
      <c r="EE3" s="404"/>
      <c r="EF3" s="404"/>
      <c r="EG3" s="404"/>
      <c r="EH3" s="404"/>
      <c r="EI3" s="404"/>
      <c r="EJ3" s="404"/>
      <c r="EK3" s="404"/>
      <c r="EL3" s="404"/>
      <c r="EM3" s="404"/>
      <c r="EN3" s="445" t="str">
        <f>IF(BK3="","",BK3)</f>
        <v/>
      </c>
      <c r="EO3" s="445"/>
      <c r="EP3" s="445"/>
      <c r="EQ3" s="445"/>
      <c r="ER3" s="445"/>
      <c r="ES3" s="445"/>
      <c r="ET3" s="445"/>
      <c r="EU3" s="445"/>
      <c r="EV3" s="445"/>
      <c r="EW3" s="445"/>
      <c r="EX3" s="445"/>
      <c r="EY3" s="445"/>
      <c r="EZ3" s="445"/>
      <c r="FA3" s="49"/>
      <c r="FB3" s="340"/>
      <c r="FC3" s="341"/>
      <c r="FD3" s="387"/>
      <c r="FE3" s="387"/>
      <c r="FF3" s="387"/>
      <c r="FG3" s="388"/>
      <c r="FH3" s="389"/>
      <c r="FI3" s="390"/>
      <c r="FJ3" s="389"/>
      <c r="FK3" s="391"/>
      <c r="FL3" s="342"/>
      <c r="FM3" s="340"/>
      <c r="FN3" s="340"/>
    </row>
    <row r="4" spans="1:170" ht="9.25" customHeight="1" thickBot="1">
      <c r="A4" s="394"/>
      <c r="B4" s="395"/>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c r="BD4" s="396"/>
      <c r="BE4" s="396"/>
      <c r="BF4" s="396"/>
      <c r="BG4" s="396"/>
      <c r="BH4" s="396"/>
      <c r="BI4" s="396"/>
      <c r="BJ4" s="396"/>
      <c r="BK4" s="428"/>
      <c r="BL4" s="428"/>
      <c r="BM4" s="428"/>
      <c r="BN4" s="428"/>
      <c r="BO4" s="428"/>
      <c r="BP4" s="428"/>
      <c r="BQ4" s="428"/>
      <c r="BR4" s="428"/>
      <c r="BS4" s="428"/>
      <c r="BT4" s="428"/>
      <c r="BU4" s="428"/>
      <c r="BV4" s="428"/>
      <c r="BW4" s="428"/>
      <c r="BX4" s="48"/>
      <c r="BY4" s="48"/>
      <c r="BZ4" s="48"/>
      <c r="CA4" s="49"/>
      <c r="CB4" s="49"/>
      <c r="CC4" s="49"/>
      <c r="CD4" s="429"/>
      <c r="CE4" s="429"/>
      <c r="CF4" s="404"/>
      <c r="CG4" s="404"/>
      <c r="CH4" s="404"/>
      <c r="CI4" s="404"/>
      <c r="CJ4" s="404"/>
      <c r="CK4" s="404"/>
      <c r="CL4" s="404"/>
      <c r="CM4" s="404"/>
      <c r="CN4" s="404"/>
      <c r="CO4" s="404"/>
      <c r="CP4" s="404"/>
      <c r="CQ4" s="404"/>
      <c r="CR4" s="404"/>
      <c r="CS4" s="404"/>
      <c r="CT4" s="404"/>
      <c r="CU4" s="404"/>
      <c r="CV4" s="404"/>
      <c r="CW4" s="404"/>
      <c r="CX4" s="404"/>
      <c r="CY4" s="404"/>
      <c r="CZ4" s="404"/>
      <c r="DA4" s="404"/>
      <c r="DB4" s="404"/>
      <c r="DC4" s="404"/>
      <c r="DD4" s="404"/>
      <c r="DE4" s="404"/>
      <c r="DF4" s="404"/>
      <c r="DG4" s="404"/>
      <c r="DH4" s="404"/>
      <c r="DI4" s="404"/>
      <c r="DJ4" s="404"/>
      <c r="DK4" s="404"/>
      <c r="DL4" s="404"/>
      <c r="DM4" s="404"/>
      <c r="DN4" s="404"/>
      <c r="DO4" s="404"/>
      <c r="DP4" s="404"/>
      <c r="DQ4" s="404"/>
      <c r="DR4" s="404"/>
      <c r="DS4" s="404"/>
      <c r="DT4" s="404"/>
      <c r="DU4" s="404"/>
      <c r="DV4" s="404"/>
      <c r="DW4" s="404"/>
      <c r="DX4" s="404"/>
      <c r="DY4" s="404"/>
      <c r="DZ4" s="404"/>
      <c r="EA4" s="404"/>
      <c r="EB4" s="404"/>
      <c r="EC4" s="404"/>
      <c r="ED4" s="404"/>
      <c r="EE4" s="404"/>
      <c r="EF4" s="404"/>
      <c r="EG4" s="404"/>
      <c r="EH4" s="404"/>
      <c r="EI4" s="404"/>
      <c r="EJ4" s="404"/>
      <c r="EK4" s="404"/>
      <c r="EL4" s="404"/>
      <c r="EM4" s="404"/>
      <c r="EN4" s="445"/>
      <c r="EO4" s="445"/>
      <c r="EP4" s="445"/>
      <c r="EQ4" s="445"/>
      <c r="ER4" s="445"/>
      <c r="ES4" s="445"/>
      <c r="ET4" s="445"/>
      <c r="EU4" s="445"/>
      <c r="EV4" s="445"/>
      <c r="EW4" s="445"/>
      <c r="EX4" s="445"/>
      <c r="EY4" s="445"/>
      <c r="EZ4" s="445"/>
      <c r="FA4" s="49"/>
      <c r="FB4" s="340"/>
      <c r="FC4" s="341"/>
      <c r="FD4" s="368" t="s">
        <v>787</v>
      </c>
      <c r="FE4" s="368"/>
      <c r="FF4" s="368"/>
      <c r="FG4" s="352"/>
      <c r="FH4" s="353"/>
      <c r="FI4" s="352"/>
      <c r="FJ4" s="353"/>
      <c r="FK4" s="354"/>
      <c r="FL4" s="342"/>
      <c r="FM4" s="340"/>
      <c r="FN4" s="340"/>
    </row>
    <row r="5" spans="1:170" ht="9.25" customHeight="1" thickBot="1">
      <c r="A5" s="418" t="s">
        <v>198</v>
      </c>
      <c r="B5" s="419"/>
      <c r="C5" s="420" t="s">
        <v>199</v>
      </c>
      <c r="D5" s="421"/>
      <c r="E5" s="421"/>
      <c r="F5" s="421"/>
      <c r="G5" s="422" t="s">
        <v>200</v>
      </c>
      <c r="H5" s="422"/>
      <c r="I5" s="422"/>
      <c r="J5" s="422"/>
      <c r="K5" s="422"/>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4" t="s">
        <v>115</v>
      </c>
      <c r="AT5" s="425"/>
      <c r="AU5" s="425"/>
      <c r="AV5" s="425"/>
      <c r="AW5" s="425"/>
      <c r="AX5" s="425"/>
      <c r="AY5" s="425"/>
      <c r="AZ5" s="425"/>
      <c r="BA5" s="426"/>
      <c r="BB5" s="426"/>
      <c r="BC5" s="426"/>
      <c r="BD5" s="426"/>
      <c r="BE5" s="426"/>
      <c r="BF5" s="426"/>
      <c r="BG5" s="426"/>
      <c r="BH5" s="426"/>
      <c r="BI5" s="426"/>
      <c r="BJ5" s="426"/>
      <c r="BK5" s="426"/>
      <c r="BL5" s="426"/>
      <c r="BM5" s="426"/>
      <c r="BN5" s="426"/>
      <c r="BO5" s="426"/>
      <c r="BP5" s="426"/>
      <c r="BQ5" s="426"/>
      <c r="BR5" s="426"/>
      <c r="BS5" s="426"/>
      <c r="BT5" s="426"/>
      <c r="BU5" s="426"/>
      <c r="BV5" s="426"/>
      <c r="BW5" s="427"/>
      <c r="BX5" s="48"/>
      <c r="BY5" s="48"/>
      <c r="BZ5" s="48"/>
      <c r="CA5" s="49"/>
      <c r="CB5" s="49"/>
      <c r="CC5" s="49"/>
      <c r="CD5" s="487" t="s">
        <v>198</v>
      </c>
      <c r="CE5" s="487"/>
      <c r="CF5" s="488" t="s">
        <v>199</v>
      </c>
      <c r="CG5" s="489"/>
      <c r="CH5" s="489"/>
      <c r="CI5" s="489"/>
      <c r="CJ5" s="405" t="s">
        <v>200</v>
      </c>
      <c r="CK5" s="405"/>
      <c r="CL5" s="405"/>
      <c r="CM5" s="405"/>
      <c r="CN5" s="405"/>
      <c r="CO5" s="407" t="str">
        <f>IF(L5="","",L5)</f>
        <v/>
      </c>
      <c r="CP5" s="407"/>
      <c r="CQ5" s="407"/>
      <c r="CR5" s="407"/>
      <c r="CS5" s="407"/>
      <c r="CT5" s="407"/>
      <c r="CU5" s="407"/>
      <c r="CV5" s="407"/>
      <c r="CW5" s="407"/>
      <c r="CX5" s="407"/>
      <c r="CY5" s="407"/>
      <c r="CZ5" s="407"/>
      <c r="DA5" s="407"/>
      <c r="DB5" s="407"/>
      <c r="DC5" s="407"/>
      <c r="DD5" s="407"/>
      <c r="DE5" s="407"/>
      <c r="DF5" s="407"/>
      <c r="DG5" s="407"/>
      <c r="DH5" s="407"/>
      <c r="DI5" s="407"/>
      <c r="DJ5" s="407"/>
      <c r="DK5" s="407"/>
      <c r="DL5" s="407"/>
      <c r="DM5" s="407"/>
      <c r="DN5" s="407"/>
      <c r="DO5" s="407"/>
      <c r="DP5" s="407"/>
      <c r="DQ5" s="407"/>
      <c r="DR5" s="407"/>
      <c r="DS5" s="407"/>
      <c r="DT5" s="407"/>
      <c r="DU5" s="407"/>
      <c r="DV5" s="440" t="s">
        <v>115</v>
      </c>
      <c r="DW5" s="441"/>
      <c r="DX5" s="441"/>
      <c r="DY5" s="441"/>
      <c r="DZ5" s="441"/>
      <c r="EA5" s="441"/>
      <c r="EB5" s="441"/>
      <c r="EC5" s="441"/>
      <c r="ED5" s="442" t="str">
        <f>IF(BA5="","",BA5)</f>
        <v/>
      </c>
      <c r="EE5" s="442"/>
      <c r="EF5" s="442"/>
      <c r="EG5" s="442"/>
      <c r="EH5" s="442"/>
      <c r="EI5" s="442"/>
      <c r="EJ5" s="442"/>
      <c r="EK5" s="442"/>
      <c r="EL5" s="442"/>
      <c r="EM5" s="442"/>
      <c r="EN5" s="442"/>
      <c r="EO5" s="442"/>
      <c r="EP5" s="442"/>
      <c r="EQ5" s="442"/>
      <c r="ER5" s="442"/>
      <c r="ES5" s="442"/>
      <c r="ET5" s="442"/>
      <c r="EU5" s="442"/>
      <c r="EV5" s="442"/>
      <c r="EW5" s="442"/>
      <c r="EX5" s="442"/>
      <c r="EY5" s="442"/>
      <c r="EZ5" s="443"/>
      <c r="FA5" s="49"/>
      <c r="FB5" s="340"/>
      <c r="FC5" s="341"/>
      <c r="FD5" s="368"/>
      <c r="FE5" s="368"/>
      <c r="FF5" s="368"/>
      <c r="FG5" s="352"/>
      <c r="FH5" s="353"/>
      <c r="FI5" s="352"/>
      <c r="FJ5" s="353"/>
      <c r="FK5" s="354"/>
      <c r="FL5" s="342"/>
      <c r="FM5" s="340"/>
      <c r="FN5" s="340"/>
    </row>
    <row r="6" spans="1:170" ht="9.25" customHeight="1" thickBot="1">
      <c r="A6" s="418"/>
      <c r="B6" s="419"/>
      <c r="C6" s="421"/>
      <c r="D6" s="421"/>
      <c r="E6" s="421"/>
      <c r="F6" s="421"/>
      <c r="G6" s="422"/>
      <c r="H6" s="422"/>
      <c r="I6" s="422"/>
      <c r="J6" s="422"/>
      <c r="K6" s="422"/>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4"/>
      <c r="AT6" s="425"/>
      <c r="AU6" s="425"/>
      <c r="AV6" s="425"/>
      <c r="AW6" s="425"/>
      <c r="AX6" s="425"/>
      <c r="AY6" s="425"/>
      <c r="AZ6" s="425"/>
      <c r="BA6" s="426"/>
      <c r="BB6" s="426"/>
      <c r="BC6" s="426"/>
      <c r="BD6" s="426"/>
      <c r="BE6" s="426"/>
      <c r="BF6" s="426"/>
      <c r="BG6" s="426"/>
      <c r="BH6" s="426"/>
      <c r="BI6" s="426"/>
      <c r="BJ6" s="426"/>
      <c r="BK6" s="426"/>
      <c r="BL6" s="426"/>
      <c r="BM6" s="426"/>
      <c r="BN6" s="426"/>
      <c r="BO6" s="426"/>
      <c r="BP6" s="426"/>
      <c r="BQ6" s="426"/>
      <c r="BR6" s="426"/>
      <c r="BS6" s="426"/>
      <c r="BT6" s="426"/>
      <c r="BU6" s="426"/>
      <c r="BV6" s="426"/>
      <c r="BW6" s="427"/>
      <c r="BX6" s="48"/>
      <c r="BY6" s="48"/>
      <c r="BZ6" s="48"/>
      <c r="CA6" s="49"/>
      <c r="CB6" s="49"/>
      <c r="CC6" s="49"/>
      <c r="CD6" s="487"/>
      <c r="CE6" s="487"/>
      <c r="CF6" s="489"/>
      <c r="CG6" s="489"/>
      <c r="CH6" s="489"/>
      <c r="CI6" s="489"/>
      <c r="CJ6" s="406"/>
      <c r="CK6" s="406"/>
      <c r="CL6" s="406"/>
      <c r="CM6" s="406"/>
      <c r="CN6" s="406"/>
      <c r="CO6" s="408"/>
      <c r="CP6" s="408"/>
      <c r="CQ6" s="408"/>
      <c r="CR6" s="408"/>
      <c r="CS6" s="408"/>
      <c r="CT6" s="408"/>
      <c r="CU6" s="408"/>
      <c r="CV6" s="408"/>
      <c r="CW6" s="408"/>
      <c r="CX6" s="408"/>
      <c r="CY6" s="408"/>
      <c r="CZ6" s="408"/>
      <c r="DA6" s="408"/>
      <c r="DB6" s="408"/>
      <c r="DC6" s="408"/>
      <c r="DD6" s="408"/>
      <c r="DE6" s="408"/>
      <c r="DF6" s="408"/>
      <c r="DG6" s="408"/>
      <c r="DH6" s="408"/>
      <c r="DI6" s="408"/>
      <c r="DJ6" s="408"/>
      <c r="DK6" s="408"/>
      <c r="DL6" s="408"/>
      <c r="DM6" s="408"/>
      <c r="DN6" s="408"/>
      <c r="DO6" s="408"/>
      <c r="DP6" s="408"/>
      <c r="DQ6" s="408"/>
      <c r="DR6" s="408"/>
      <c r="DS6" s="408"/>
      <c r="DT6" s="408"/>
      <c r="DU6" s="408"/>
      <c r="DV6" s="440"/>
      <c r="DW6" s="441"/>
      <c r="DX6" s="441"/>
      <c r="DY6" s="441"/>
      <c r="DZ6" s="441"/>
      <c r="EA6" s="441"/>
      <c r="EB6" s="441"/>
      <c r="EC6" s="441"/>
      <c r="ED6" s="442"/>
      <c r="EE6" s="442"/>
      <c r="EF6" s="442"/>
      <c r="EG6" s="442"/>
      <c r="EH6" s="442"/>
      <c r="EI6" s="442"/>
      <c r="EJ6" s="442"/>
      <c r="EK6" s="442"/>
      <c r="EL6" s="442"/>
      <c r="EM6" s="442"/>
      <c r="EN6" s="442"/>
      <c r="EO6" s="442"/>
      <c r="EP6" s="442"/>
      <c r="EQ6" s="442"/>
      <c r="ER6" s="442"/>
      <c r="ES6" s="442"/>
      <c r="ET6" s="442"/>
      <c r="EU6" s="442"/>
      <c r="EV6" s="442"/>
      <c r="EW6" s="442"/>
      <c r="EX6" s="442"/>
      <c r="EY6" s="442"/>
      <c r="EZ6" s="443"/>
      <c r="FA6" s="49"/>
      <c r="FB6" s="340"/>
      <c r="FC6" s="341"/>
      <c r="FD6" s="345"/>
      <c r="FE6" s="351" t="s">
        <v>2</v>
      </c>
      <c r="FF6" s="351"/>
      <c r="FG6" s="376" t="s">
        <v>788</v>
      </c>
      <c r="FH6" s="368" t="s">
        <v>2</v>
      </c>
      <c r="FI6" s="352"/>
      <c r="FJ6" s="353"/>
      <c r="FK6" s="354"/>
      <c r="FL6" s="342"/>
      <c r="FM6" s="340"/>
      <c r="FN6" s="340"/>
    </row>
    <row r="7" spans="1:170" ht="9.25" customHeight="1" thickBot="1">
      <c r="A7" s="418"/>
      <c r="B7" s="419"/>
      <c r="C7" s="421"/>
      <c r="D7" s="421"/>
      <c r="E7" s="421"/>
      <c r="F7" s="421"/>
      <c r="G7" s="484" t="s">
        <v>307</v>
      </c>
      <c r="H7" s="484"/>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85" t="s">
        <v>116</v>
      </c>
      <c r="AT7" s="485"/>
      <c r="AU7" s="485"/>
      <c r="AV7" s="485"/>
      <c r="AW7" s="485"/>
      <c r="AX7" s="485"/>
      <c r="AY7" s="485"/>
      <c r="AZ7" s="446" t="str">
        <f>IF('給与所得者の扶養控除等（異動）申告書'!AD13="","",'給与所得者の扶養控除等（異動）申告書'!AD13)</f>
        <v/>
      </c>
      <c r="BA7" s="446"/>
      <c r="BB7" s="446" t="str">
        <f>IF('給与所得者の扶養控除等（異動）申告書'!AE13="","",'給与所得者の扶養控除等（異動）申告書'!AE13)</f>
        <v/>
      </c>
      <c r="BC7" s="446"/>
      <c r="BD7" s="446" t="str">
        <f>IF('給与所得者の扶養控除等（異動）申告書'!AF13="","",'給与所得者の扶養控除等（異動）申告書'!AF13)</f>
        <v/>
      </c>
      <c r="BE7" s="446"/>
      <c r="BF7" s="446" t="str">
        <f>IF('給与所得者の扶養控除等（異動）申告書'!AG13="","",'給与所得者の扶養控除等（異動）申告書'!AG13)</f>
        <v/>
      </c>
      <c r="BG7" s="446"/>
      <c r="BH7" s="446" t="str">
        <f>IF('給与所得者の扶養控除等（異動）申告書'!AH13="","",'給与所得者の扶養控除等（異動）申告書'!AH13)</f>
        <v/>
      </c>
      <c r="BI7" s="446"/>
      <c r="BJ7" s="446" t="str">
        <f>IF('給与所得者の扶養控除等（異動）申告書'!AI13="","",'給与所得者の扶養控除等（異動）申告書'!AI13)</f>
        <v/>
      </c>
      <c r="BK7" s="446"/>
      <c r="BL7" s="446" t="str">
        <f>IF('給与所得者の扶養控除等（異動）申告書'!AJ13="","",'給与所得者の扶養控除等（異動）申告書'!AJ13)</f>
        <v/>
      </c>
      <c r="BM7" s="446"/>
      <c r="BN7" s="446" t="str">
        <f>IF('給与所得者の扶養控除等（異動）申告書'!AK13="","",'給与所得者の扶養控除等（異動）申告書'!AK13)</f>
        <v/>
      </c>
      <c r="BO7" s="446"/>
      <c r="BP7" s="446" t="str">
        <f>IF('給与所得者の扶養控除等（異動）申告書'!AL13="","",'給与所得者の扶養控除等（異動）申告書'!AL13)</f>
        <v/>
      </c>
      <c r="BQ7" s="446"/>
      <c r="BR7" s="446" t="str">
        <f>IF('給与所得者の扶養控除等（異動）申告書'!AM13="","",'給与所得者の扶養控除等（異動）申告書'!AM13)</f>
        <v/>
      </c>
      <c r="BS7" s="446"/>
      <c r="BT7" s="446" t="str">
        <f>IF('給与所得者の扶養控除等（異動）申告書'!AN13="","",'給与所得者の扶養控除等（異動）申告書'!AN13)</f>
        <v/>
      </c>
      <c r="BU7" s="446"/>
      <c r="BV7" s="446" t="str">
        <f>IF('給与所得者の扶養控除等（異動）申告書'!AO13="","",'給与所得者の扶養控除等（異動）申告書'!AO13)</f>
        <v/>
      </c>
      <c r="BW7" s="446"/>
      <c r="BX7" s="48"/>
      <c r="BY7" s="48"/>
      <c r="BZ7" s="48"/>
      <c r="CA7" s="49"/>
      <c r="CB7" s="49"/>
      <c r="CC7" s="49"/>
      <c r="CD7" s="487"/>
      <c r="CE7" s="487"/>
      <c r="CF7" s="489"/>
      <c r="CG7" s="489"/>
      <c r="CH7" s="489"/>
      <c r="CI7" s="489"/>
      <c r="CJ7" s="447" t="s">
        <v>307</v>
      </c>
      <c r="CK7" s="448"/>
      <c r="CL7" s="451"/>
      <c r="CM7" s="452"/>
      <c r="CN7" s="452"/>
      <c r="CO7" s="452"/>
      <c r="CP7" s="452"/>
      <c r="CQ7" s="452"/>
      <c r="CR7" s="452"/>
      <c r="CS7" s="452"/>
      <c r="CT7" s="452"/>
      <c r="CU7" s="452"/>
      <c r="CV7" s="452"/>
      <c r="CW7" s="452"/>
      <c r="CX7" s="452"/>
      <c r="CY7" s="452"/>
      <c r="CZ7" s="452"/>
      <c r="DA7" s="452"/>
      <c r="DB7" s="452"/>
      <c r="DC7" s="452"/>
      <c r="DD7" s="452"/>
      <c r="DE7" s="452"/>
      <c r="DF7" s="452"/>
      <c r="DG7" s="452"/>
      <c r="DH7" s="452"/>
      <c r="DI7" s="452"/>
      <c r="DJ7" s="452"/>
      <c r="DK7" s="452"/>
      <c r="DL7" s="452"/>
      <c r="DM7" s="452"/>
      <c r="DN7" s="452"/>
      <c r="DO7" s="452"/>
      <c r="DP7" s="452"/>
      <c r="DQ7" s="452"/>
      <c r="DR7" s="452"/>
      <c r="DS7" s="452"/>
      <c r="DT7" s="452"/>
      <c r="DU7" s="453"/>
      <c r="DV7" s="454" t="s">
        <v>116</v>
      </c>
      <c r="DW7" s="454"/>
      <c r="DX7" s="454"/>
      <c r="DY7" s="454"/>
      <c r="DZ7" s="454"/>
      <c r="EA7" s="454"/>
      <c r="EB7" s="454"/>
      <c r="EC7" s="444" t="str">
        <f>IF(AZ7="","",AZ7)</f>
        <v/>
      </c>
      <c r="ED7" s="444"/>
      <c r="EE7" s="444" t="str">
        <f>IF(BB7="","",BB7)</f>
        <v/>
      </c>
      <c r="EF7" s="444"/>
      <c r="EG7" s="444" t="str">
        <f>IF(BD7="","",BD7)</f>
        <v/>
      </c>
      <c r="EH7" s="444"/>
      <c r="EI7" s="444" t="str">
        <f>IF(BF7="","",BF7)</f>
        <v/>
      </c>
      <c r="EJ7" s="444"/>
      <c r="EK7" s="444" t="str">
        <f>IF(BH7="","",BH7)</f>
        <v/>
      </c>
      <c r="EL7" s="444"/>
      <c r="EM7" s="444" t="str">
        <f>IF(BJ7="","",BJ7)</f>
        <v/>
      </c>
      <c r="EN7" s="444"/>
      <c r="EO7" s="444" t="str">
        <f>IF(BL7="","",BL7)</f>
        <v/>
      </c>
      <c r="EP7" s="444"/>
      <c r="EQ7" s="444" t="str">
        <f>IF(BN7="","",BN7)</f>
        <v/>
      </c>
      <c r="ER7" s="444"/>
      <c r="ES7" s="444" t="str">
        <f>IF(BP7="","",BP7)</f>
        <v/>
      </c>
      <c r="ET7" s="444"/>
      <c r="EU7" s="444" t="str">
        <f>IF(BR7="","",BR7)</f>
        <v/>
      </c>
      <c r="EV7" s="444"/>
      <c r="EW7" s="444" t="str">
        <f>IF(BT7="","",BT7)</f>
        <v/>
      </c>
      <c r="EX7" s="444"/>
      <c r="EY7" s="444" t="str">
        <f>IF(BV7="","",BV7)</f>
        <v/>
      </c>
      <c r="EZ7" s="444"/>
      <c r="FA7" s="49"/>
      <c r="FB7" s="340"/>
      <c r="FC7" s="341"/>
      <c r="FD7" s="345"/>
      <c r="FE7" s="351"/>
      <c r="FF7" s="351"/>
      <c r="FG7" s="376"/>
      <c r="FH7" s="368"/>
      <c r="FI7" s="352"/>
      <c r="FJ7" s="353"/>
      <c r="FK7" s="354"/>
      <c r="FL7" s="342"/>
      <c r="FM7" s="340"/>
      <c r="FN7" s="340"/>
    </row>
    <row r="8" spans="1:170" ht="9.25" customHeight="1" thickBot="1">
      <c r="A8" s="418"/>
      <c r="B8" s="419"/>
      <c r="C8" s="421"/>
      <c r="D8" s="421"/>
      <c r="E8" s="421"/>
      <c r="F8" s="421"/>
      <c r="G8" s="484"/>
      <c r="H8" s="484"/>
      <c r="I8" s="430" t="str">
        <f>IF(所得税源泉徴収簿!V1="","","〒" &amp; 所得税源泉徴収簿!V1 &amp; "-" &amp; 所得税源泉徴収簿!Y1)</f>
        <v/>
      </c>
      <c r="J8" s="430"/>
      <c r="K8" s="430"/>
      <c r="L8" s="430"/>
      <c r="M8" s="430"/>
      <c r="N8" s="430"/>
      <c r="O8" s="430"/>
      <c r="P8" s="430"/>
      <c r="Q8" s="430"/>
      <c r="R8" s="430"/>
      <c r="S8" s="430"/>
      <c r="T8" s="430"/>
      <c r="U8" s="430"/>
      <c r="V8" s="430"/>
      <c r="W8" s="430"/>
      <c r="X8" s="430"/>
      <c r="Y8" s="430"/>
      <c r="Z8" s="430"/>
      <c r="AA8" s="430"/>
      <c r="AB8" s="430"/>
      <c r="AC8" s="430"/>
      <c r="AD8" s="430"/>
      <c r="AE8" s="430"/>
      <c r="AF8" s="430"/>
      <c r="AG8" s="430"/>
      <c r="AH8" s="430"/>
      <c r="AI8" s="430"/>
      <c r="AJ8" s="430"/>
      <c r="AK8" s="430"/>
      <c r="AL8" s="430"/>
      <c r="AM8" s="430"/>
      <c r="AN8" s="430"/>
      <c r="AO8" s="430"/>
      <c r="AP8" s="430"/>
      <c r="AQ8" s="430"/>
      <c r="AR8" s="430"/>
      <c r="AS8" s="485"/>
      <c r="AT8" s="485"/>
      <c r="AU8" s="485"/>
      <c r="AV8" s="485"/>
      <c r="AW8" s="485"/>
      <c r="AX8" s="485"/>
      <c r="AY8" s="485"/>
      <c r="AZ8" s="446"/>
      <c r="BA8" s="446"/>
      <c r="BB8" s="446"/>
      <c r="BC8" s="446"/>
      <c r="BD8" s="446"/>
      <c r="BE8" s="446"/>
      <c r="BF8" s="446"/>
      <c r="BG8" s="446"/>
      <c r="BH8" s="446"/>
      <c r="BI8" s="446"/>
      <c r="BJ8" s="446"/>
      <c r="BK8" s="446"/>
      <c r="BL8" s="446"/>
      <c r="BM8" s="446"/>
      <c r="BN8" s="446"/>
      <c r="BO8" s="446"/>
      <c r="BP8" s="446"/>
      <c r="BQ8" s="446"/>
      <c r="BR8" s="446"/>
      <c r="BS8" s="446"/>
      <c r="BT8" s="446"/>
      <c r="BU8" s="446"/>
      <c r="BV8" s="446"/>
      <c r="BW8" s="446"/>
      <c r="BX8" s="48"/>
      <c r="BY8" s="48"/>
      <c r="BZ8" s="48"/>
      <c r="CA8" s="49"/>
      <c r="CB8" s="49"/>
      <c r="CC8" s="49"/>
      <c r="CD8" s="487"/>
      <c r="CE8" s="487"/>
      <c r="CF8" s="489"/>
      <c r="CG8" s="489"/>
      <c r="CH8" s="489"/>
      <c r="CI8" s="489"/>
      <c r="CJ8" s="447"/>
      <c r="CK8" s="448"/>
      <c r="CL8" s="431" t="str">
        <f>IF(I8="","",I8)</f>
        <v/>
      </c>
      <c r="CM8" s="432"/>
      <c r="CN8" s="432"/>
      <c r="CO8" s="432"/>
      <c r="CP8" s="432"/>
      <c r="CQ8" s="432"/>
      <c r="CR8" s="432"/>
      <c r="CS8" s="432"/>
      <c r="CT8" s="432"/>
      <c r="CU8" s="432"/>
      <c r="CV8" s="432"/>
      <c r="CW8" s="432"/>
      <c r="CX8" s="432"/>
      <c r="CY8" s="432"/>
      <c r="CZ8" s="432"/>
      <c r="DA8" s="432"/>
      <c r="DB8" s="432"/>
      <c r="DC8" s="432"/>
      <c r="DD8" s="432"/>
      <c r="DE8" s="432"/>
      <c r="DF8" s="432"/>
      <c r="DG8" s="432"/>
      <c r="DH8" s="432"/>
      <c r="DI8" s="432"/>
      <c r="DJ8" s="432"/>
      <c r="DK8" s="432"/>
      <c r="DL8" s="432"/>
      <c r="DM8" s="432"/>
      <c r="DN8" s="432"/>
      <c r="DO8" s="432"/>
      <c r="DP8" s="432"/>
      <c r="DQ8" s="432"/>
      <c r="DR8" s="432"/>
      <c r="DS8" s="432"/>
      <c r="DT8" s="432"/>
      <c r="DU8" s="433"/>
      <c r="DV8" s="454"/>
      <c r="DW8" s="454"/>
      <c r="DX8" s="454"/>
      <c r="DY8" s="454"/>
      <c r="DZ8" s="454"/>
      <c r="EA8" s="454"/>
      <c r="EB8" s="454"/>
      <c r="EC8" s="444"/>
      <c r="ED8" s="444"/>
      <c r="EE8" s="444"/>
      <c r="EF8" s="444"/>
      <c r="EG8" s="444"/>
      <c r="EH8" s="444"/>
      <c r="EI8" s="444"/>
      <c r="EJ8" s="444"/>
      <c r="EK8" s="444"/>
      <c r="EL8" s="444"/>
      <c r="EM8" s="444"/>
      <c r="EN8" s="444"/>
      <c r="EO8" s="444"/>
      <c r="EP8" s="444"/>
      <c r="EQ8" s="444"/>
      <c r="ER8" s="444"/>
      <c r="ES8" s="444"/>
      <c r="ET8" s="444"/>
      <c r="EU8" s="444"/>
      <c r="EV8" s="444"/>
      <c r="EW8" s="444"/>
      <c r="EX8" s="444"/>
      <c r="EY8" s="444"/>
      <c r="EZ8" s="444"/>
      <c r="FA8" s="49"/>
      <c r="FB8" s="340"/>
      <c r="FC8" s="341"/>
      <c r="FD8" s="345"/>
      <c r="FE8" s="354"/>
      <c r="FF8" s="354"/>
      <c r="FG8" s="376"/>
      <c r="FH8" s="353"/>
      <c r="FI8" s="352"/>
      <c r="FJ8" s="368" t="s">
        <v>318</v>
      </c>
      <c r="FK8" s="354"/>
      <c r="FL8" s="342"/>
      <c r="FM8" s="340"/>
      <c r="FN8" s="340"/>
    </row>
    <row r="9" spans="1:170" ht="9.25" customHeight="1" thickBot="1">
      <c r="A9" s="418"/>
      <c r="B9" s="419"/>
      <c r="C9" s="421"/>
      <c r="D9" s="421"/>
      <c r="E9" s="421"/>
      <c r="F9" s="421"/>
      <c r="G9" s="484"/>
      <c r="H9" s="484"/>
      <c r="I9" s="430"/>
      <c r="J9" s="430"/>
      <c r="K9" s="430"/>
      <c r="L9" s="430"/>
      <c r="M9" s="430"/>
      <c r="N9" s="430"/>
      <c r="O9" s="430"/>
      <c r="P9" s="430"/>
      <c r="Q9" s="430"/>
      <c r="R9" s="430"/>
      <c r="S9" s="430"/>
      <c r="T9" s="430"/>
      <c r="U9" s="430"/>
      <c r="V9" s="430"/>
      <c r="W9" s="430"/>
      <c r="X9" s="430"/>
      <c r="Y9" s="430"/>
      <c r="Z9" s="430"/>
      <c r="AA9" s="430"/>
      <c r="AB9" s="430"/>
      <c r="AC9" s="430"/>
      <c r="AD9" s="430"/>
      <c r="AE9" s="430"/>
      <c r="AF9" s="430"/>
      <c r="AG9" s="430"/>
      <c r="AH9" s="430"/>
      <c r="AI9" s="430"/>
      <c r="AJ9" s="430"/>
      <c r="AK9" s="430"/>
      <c r="AL9" s="430"/>
      <c r="AM9" s="430"/>
      <c r="AN9" s="430"/>
      <c r="AO9" s="430"/>
      <c r="AP9" s="430"/>
      <c r="AQ9" s="430"/>
      <c r="AR9" s="430"/>
      <c r="AS9" s="434" t="s">
        <v>117</v>
      </c>
      <c r="AT9" s="435"/>
      <c r="AU9" s="435"/>
      <c r="AV9" s="435"/>
      <c r="AW9" s="435"/>
      <c r="AX9" s="435"/>
      <c r="AY9" s="435"/>
      <c r="AZ9" s="436" t="str">
        <f>CONCATENATE(IF(所得税源泉徴収簿!L1="","",所得税源泉徴収簿!L1),IF(所得税源泉徴収簿!L4="","",所得税源泉徴収簿!L4))</f>
        <v/>
      </c>
      <c r="BA9" s="436"/>
      <c r="BB9" s="436"/>
      <c r="BC9" s="436"/>
      <c r="BD9" s="436"/>
      <c r="BE9" s="436"/>
      <c r="BF9" s="436"/>
      <c r="BG9" s="436"/>
      <c r="BH9" s="436"/>
      <c r="BI9" s="436"/>
      <c r="BJ9" s="436"/>
      <c r="BK9" s="436"/>
      <c r="BL9" s="436"/>
      <c r="BM9" s="436"/>
      <c r="BN9" s="436"/>
      <c r="BO9" s="436"/>
      <c r="BP9" s="436"/>
      <c r="BQ9" s="436"/>
      <c r="BR9" s="436"/>
      <c r="BS9" s="436"/>
      <c r="BT9" s="436"/>
      <c r="BU9" s="436"/>
      <c r="BV9" s="436"/>
      <c r="BW9" s="437"/>
      <c r="BX9" s="48"/>
      <c r="BY9" s="48"/>
      <c r="BZ9" s="48"/>
      <c r="CA9" s="49"/>
      <c r="CB9" s="49"/>
      <c r="CC9" s="49"/>
      <c r="CD9" s="487"/>
      <c r="CE9" s="487"/>
      <c r="CF9" s="489"/>
      <c r="CG9" s="489"/>
      <c r="CH9" s="489"/>
      <c r="CI9" s="489"/>
      <c r="CJ9" s="447"/>
      <c r="CK9" s="448"/>
      <c r="CL9" s="431"/>
      <c r="CM9" s="432"/>
      <c r="CN9" s="432"/>
      <c r="CO9" s="432"/>
      <c r="CP9" s="432"/>
      <c r="CQ9" s="432"/>
      <c r="CR9" s="432"/>
      <c r="CS9" s="432"/>
      <c r="CT9" s="432"/>
      <c r="CU9" s="432"/>
      <c r="CV9" s="432"/>
      <c r="CW9" s="432"/>
      <c r="CX9" s="432"/>
      <c r="CY9" s="432"/>
      <c r="CZ9" s="432"/>
      <c r="DA9" s="432"/>
      <c r="DB9" s="432"/>
      <c r="DC9" s="432"/>
      <c r="DD9" s="432"/>
      <c r="DE9" s="432"/>
      <c r="DF9" s="432"/>
      <c r="DG9" s="432"/>
      <c r="DH9" s="432"/>
      <c r="DI9" s="432"/>
      <c r="DJ9" s="432"/>
      <c r="DK9" s="432"/>
      <c r="DL9" s="432"/>
      <c r="DM9" s="432"/>
      <c r="DN9" s="432"/>
      <c r="DO9" s="432"/>
      <c r="DP9" s="432"/>
      <c r="DQ9" s="432"/>
      <c r="DR9" s="432"/>
      <c r="DS9" s="432"/>
      <c r="DT9" s="432"/>
      <c r="DU9" s="433"/>
      <c r="DV9" s="440" t="s">
        <v>117</v>
      </c>
      <c r="DW9" s="441"/>
      <c r="DX9" s="441"/>
      <c r="DY9" s="441"/>
      <c r="DZ9" s="441"/>
      <c r="EA9" s="441"/>
      <c r="EB9" s="441"/>
      <c r="EC9" s="490" t="str">
        <f>IF(AZ9="","",AZ9)</f>
        <v/>
      </c>
      <c r="ED9" s="490"/>
      <c r="EE9" s="490"/>
      <c r="EF9" s="490"/>
      <c r="EG9" s="490"/>
      <c r="EH9" s="490"/>
      <c r="EI9" s="490"/>
      <c r="EJ9" s="490"/>
      <c r="EK9" s="490"/>
      <c r="EL9" s="490"/>
      <c r="EM9" s="490"/>
      <c r="EN9" s="490"/>
      <c r="EO9" s="490"/>
      <c r="EP9" s="490"/>
      <c r="EQ9" s="490"/>
      <c r="ER9" s="490"/>
      <c r="ES9" s="490"/>
      <c r="ET9" s="490"/>
      <c r="EU9" s="490"/>
      <c r="EV9" s="490"/>
      <c r="EW9" s="490"/>
      <c r="EX9" s="490"/>
      <c r="EY9" s="490"/>
      <c r="EZ9" s="491"/>
      <c r="FA9" s="49"/>
      <c r="FB9" s="340"/>
      <c r="FC9" s="341"/>
      <c r="FD9" s="345"/>
      <c r="FE9" s="354"/>
      <c r="FF9" s="354"/>
      <c r="FG9" s="376"/>
      <c r="FH9" s="353"/>
      <c r="FI9" s="352"/>
      <c r="FJ9" s="368"/>
      <c r="FK9" s="354"/>
      <c r="FL9" s="342"/>
      <c r="FM9" s="340"/>
      <c r="FN9" s="340"/>
    </row>
    <row r="10" spans="1:170" ht="9.25" customHeight="1" thickBot="1">
      <c r="A10" s="418"/>
      <c r="B10" s="419"/>
      <c r="C10" s="421"/>
      <c r="D10" s="421"/>
      <c r="E10" s="421"/>
      <c r="F10" s="421"/>
      <c r="G10" s="484"/>
      <c r="H10" s="484"/>
      <c r="I10" s="430" t="str">
        <f>IF(所得税源泉徴収簿!S3="","",所得税源泉徴収簿!S3)</f>
        <v/>
      </c>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4"/>
      <c r="AT10" s="435"/>
      <c r="AU10" s="435"/>
      <c r="AV10" s="435"/>
      <c r="AW10" s="435"/>
      <c r="AX10" s="435"/>
      <c r="AY10" s="435"/>
      <c r="AZ10" s="436"/>
      <c r="BA10" s="436"/>
      <c r="BB10" s="436"/>
      <c r="BC10" s="436"/>
      <c r="BD10" s="436"/>
      <c r="BE10" s="436"/>
      <c r="BF10" s="436"/>
      <c r="BG10" s="436"/>
      <c r="BH10" s="436"/>
      <c r="BI10" s="436"/>
      <c r="BJ10" s="436"/>
      <c r="BK10" s="436"/>
      <c r="BL10" s="436"/>
      <c r="BM10" s="436"/>
      <c r="BN10" s="436"/>
      <c r="BO10" s="436"/>
      <c r="BP10" s="436"/>
      <c r="BQ10" s="436"/>
      <c r="BR10" s="436"/>
      <c r="BS10" s="436"/>
      <c r="BT10" s="436"/>
      <c r="BU10" s="436"/>
      <c r="BV10" s="436"/>
      <c r="BW10" s="437"/>
      <c r="BX10" s="48"/>
      <c r="BY10" s="48"/>
      <c r="BZ10" s="48"/>
      <c r="CA10" s="49"/>
      <c r="CB10" s="49"/>
      <c r="CC10" s="49"/>
      <c r="CD10" s="487"/>
      <c r="CE10" s="487"/>
      <c r="CF10" s="489"/>
      <c r="CG10" s="489"/>
      <c r="CH10" s="489"/>
      <c r="CI10" s="489"/>
      <c r="CJ10" s="447"/>
      <c r="CK10" s="448"/>
      <c r="CL10" s="431" t="str">
        <f>IF(I10="","",I10)</f>
        <v/>
      </c>
      <c r="CM10" s="432"/>
      <c r="CN10" s="432"/>
      <c r="CO10" s="432"/>
      <c r="CP10" s="432"/>
      <c r="CQ10" s="432"/>
      <c r="CR10" s="432"/>
      <c r="CS10" s="432"/>
      <c r="CT10" s="432"/>
      <c r="CU10" s="432"/>
      <c r="CV10" s="432"/>
      <c r="CW10" s="432"/>
      <c r="CX10" s="432"/>
      <c r="CY10" s="432"/>
      <c r="CZ10" s="432"/>
      <c r="DA10" s="432"/>
      <c r="DB10" s="432"/>
      <c r="DC10" s="432"/>
      <c r="DD10" s="432"/>
      <c r="DE10" s="432"/>
      <c r="DF10" s="432"/>
      <c r="DG10" s="432"/>
      <c r="DH10" s="432"/>
      <c r="DI10" s="432"/>
      <c r="DJ10" s="432"/>
      <c r="DK10" s="432"/>
      <c r="DL10" s="432"/>
      <c r="DM10" s="432"/>
      <c r="DN10" s="432"/>
      <c r="DO10" s="432"/>
      <c r="DP10" s="432"/>
      <c r="DQ10" s="432"/>
      <c r="DR10" s="432"/>
      <c r="DS10" s="432"/>
      <c r="DT10" s="432"/>
      <c r="DU10" s="433"/>
      <c r="DV10" s="440"/>
      <c r="DW10" s="441"/>
      <c r="DX10" s="441"/>
      <c r="DY10" s="441"/>
      <c r="DZ10" s="441"/>
      <c r="EA10" s="441"/>
      <c r="EB10" s="441"/>
      <c r="EC10" s="490"/>
      <c r="ED10" s="490"/>
      <c r="EE10" s="490"/>
      <c r="EF10" s="490"/>
      <c r="EG10" s="490"/>
      <c r="EH10" s="490"/>
      <c r="EI10" s="490"/>
      <c r="EJ10" s="490"/>
      <c r="EK10" s="490"/>
      <c r="EL10" s="490"/>
      <c r="EM10" s="490"/>
      <c r="EN10" s="490"/>
      <c r="EO10" s="490"/>
      <c r="EP10" s="490"/>
      <c r="EQ10" s="490"/>
      <c r="ER10" s="490"/>
      <c r="ES10" s="490"/>
      <c r="ET10" s="490"/>
      <c r="EU10" s="490"/>
      <c r="EV10" s="490"/>
      <c r="EW10" s="490"/>
      <c r="EX10" s="490"/>
      <c r="EY10" s="490"/>
      <c r="EZ10" s="491"/>
      <c r="FA10" s="49"/>
      <c r="FB10" s="340"/>
      <c r="FC10" s="341"/>
      <c r="FD10" s="345"/>
      <c r="FE10" s="351" t="s">
        <v>116</v>
      </c>
      <c r="FF10" s="351"/>
      <c r="FG10" s="369" t="s">
        <v>789</v>
      </c>
      <c r="FH10" s="353"/>
      <c r="FI10" s="352"/>
      <c r="FJ10" s="353"/>
      <c r="FK10" s="354"/>
      <c r="FL10" s="342"/>
      <c r="FM10" s="340"/>
      <c r="FN10" s="340"/>
    </row>
    <row r="11" spans="1:170" ht="9.25" customHeight="1" thickBot="1">
      <c r="A11" s="418"/>
      <c r="B11" s="419"/>
      <c r="C11" s="421"/>
      <c r="D11" s="421"/>
      <c r="E11" s="421"/>
      <c r="F11" s="421"/>
      <c r="G11" s="484"/>
      <c r="H11" s="484"/>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P11" s="430"/>
      <c r="AQ11" s="430"/>
      <c r="AR11" s="430"/>
      <c r="AS11" s="486" t="s">
        <v>6</v>
      </c>
      <c r="AT11" s="486"/>
      <c r="AU11" s="434" t="s">
        <v>118</v>
      </c>
      <c r="AV11" s="435"/>
      <c r="AW11" s="435"/>
      <c r="AX11" s="435"/>
      <c r="AY11" s="435"/>
      <c r="AZ11" s="435"/>
      <c r="BA11" s="435"/>
      <c r="BB11" s="455" t="str">
        <f>IF(所得税源泉徴収簿!AU1="","",所得税源泉徴収簿!AU1)</f>
        <v/>
      </c>
      <c r="BC11" s="455"/>
      <c r="BD11" s="455"/>
      <c r="BE11" s="455"/>
      <c r="BF11" s="455"/>
      <c r="BG11" s="455"/>
      <c r="BH11" s="455"/>
      <c r="BI11" s="455"/>
      <c r="BJ11" s="455"/>
      <c r="BK11" s="455"/>
      <c r="BL11" s="455"/>
      <c r="BM11" s="455"/>
      <c r="BN11" s="455"/>
      <c r="BO11" s="455"/>
      <c r="BP11" s="455"/>
      <c r="BQ11" s="455"/>
      <c r="BR11" s="455"/>
      <c r="BS11" s="455"/>
      <c r="BT11" s="455"/>
      <c r="BU11" s="455"/>
      <c r="BV11" s="455"/>
      <c r="BW11" s="456"/>
      <c r="BX11" s="48"/>
      <c r="BY11" s="48"/>
      <c r="BZ11" s="48"/>
      <c r="CA11" s="49"/>
      <c r="CB11" s="49"/>
      <c r="CC11" s="49"/>
      <c r="CD11" s="487"/>
      <c r="CE11" s="487"/>
      <c r="CF11" s="489"/>
      <c r="CG11" s="489"/>
      <c r="CH11" s="489"/>
      <c r="CI11" s="489"/>
      <c r="CJ11" s="447"/>
      <c r="CK11" s="448"/>
      <c r="CL11" s="431"/>
      <c r="CM11" s="432"/>
      <c r="CN11" s="432"/>
      <c r="CO11" s="432"/>
      <c r="CP11" s="432"/>
      <c r="CQ11" s="432"/>
      <c r="CR11" s="432"/>
      <c r="CS11" s="432"/>
      <c r="CT11" s="432"/>
      <c r="CU11" s="432"/>
      <c r="CV11" s="432"/>
      <c r="CW11" s="432"/>
      <c r="CX11" s="432"/>
      <c r="CY11" s="432"/>
      <c r="CZ11" s="432"/>
      <c r="DA11" s="432"/>
      <c r="DB11" s="432"/>
      <c r="DC11" s="432"/>
      <c r="DD11" s="432"/>
      <c r="DE11" s="432"/>
      <c r="DF11" s="432"/>
      <c r="DG11" s="432"/>
      <c r="DH11" s="432"/>
      <c r="DI11" s="432"/>
      <c r="DJ11" s="432"/>
      <c r="DK11" s="432"/>
      <c r="DL11" s="432"/>
      <c r="DM11" s="432"/>
      <c r="DN11" s="432"/>
      <c r="DO11" s="432"/>
      <c r="DP11" s="432"/>
      <c r="DQ11" s="432"/>
      <c r="DR11" s="432"/>
      <c r="DS11" s="432"/>
      <c r="DT11" s="432"/>
      <c r="DU11" s="433"/>
      <c r="DV11" s="457" t="s">
        <v>6</v>
      </c>
      <c r="DW11" s="457"/>
      <c r="DX11" s="440" t="s">
        <v>118</v>
      </c>
      <c r="DY11" s="441"/>
      <c r="DZ11" s="441"/>
      <c r="EA11" s="441"/>
      <c r="EB11" s="441"/>
      <c r="EC11" s="441"/>
      <c r="ED11" s="441"/>
      <c r="EE11" s="479" t="str">
        <f>IF(BB11="","",BB11)</f>
        <v/>
      </c>
      <c r="EF11" s="479"/>
      <c r="EG11" s="479"/>
      <c r="EH11" s="479"/>
      <c r="EI11" s="479"/>
      <c r="EJ11" s="479"/>
      <c r="EK11" s="479"/>
      <c r="EL11" s="479"/>
      <c r="EM11" s="479"/>
      <c r="EN11" s="479"/>
      <c r="EO11" s="479"/>
      <c r="EP11" s="479"/>
      <c r="EQ11" s="479"/>
      <c r="ER11" s="479"/>
      <c r="ES11" s="479"/>
      <c r="ET11" s="479"/>
      <c r="EU11" s="479"/>
      <c r="EV11" s="479"/>
      <c r="EW11" s="479"/>
      <c r="EX11" s="479"/>
      <c r="EY11" s="479"/>
      <c r="EZ11" s="480"/>
      <c r="FA11" s="49"/>
      <c r="FB11" s="340"/>
      <c r="FC11" s="341"/>
      <c r="FD11" s="345"/>
      <c r="FE11" s="351"/>
      <c r="FF11" s="351"/>
      <c r="FG11" s="369"/>
      <c r="FH11" s="353"/>
      <c r="FI11" s="352"/>
      <c r="FJ11" s="353"/>
      <c r="FK11" s="354"/>
      <c r="FL11" s="342"/>
      <c r="FM11" s="340"/>
      <c r="FN11" s="340"/>
    </row>
    <row r="12" spans="1:170" ht="9.25" customHeight="1" thickBot="1">
      <c r="A12" s="418"/>
      <c r="B12" s="419"/>
      <c r="C12" s="421"/>
      <c r="D12" s="421"/>
      <c r="E12" s="421"/>
      <c r="F12" s="421"/>
      <c r="G12" s="484"/>
      <c r="H12" s="484"/>
      <c r="I12" s="430" t="str">
        <f>IF(所得税源泉徴収簿!S5="","",所得税源泉徴収簿!S5)</f>
        <v/>
      </c>
      <c r="J12" s="430"/>
      <c r="K12" s="430"/>
      <c r="L12" s="430"/>
      <c r="M12" s="430"/>
      <c r="N12" s="430"/>
      <c r="O12" s="430"/>
      <c r="P12" s="430"/>
      <c r="Q12" s="430"/>
      <c r="R12" s="430"/>
      <c r="S12" s="430"/>
      <c r="T12" s="430"/>
      <c r="U12" s="430"/>
      <c r="V12" s="430"/>
      <c r="W12" s="430"/>
      <c r="X12" s="430"/>
      <c r="Y12" s="430"/>
      <c r="Z12" s="430"/>
      <c r="AA12" s="430"/>
      <c r="AB12" s="430"/>
      <c r="AC12" s="430"/>
      <c r="AD12" s="430"/>
      <c r="AE12" s="430"/>
      <c r="AF12" s="430"/>
      <c r="AG12" s="430"/>
      <c r="AH12" s="430"/>
      <c r="AI12" s="430"/>
      <c r="AJ12" s="430"/>
      <c r="AK12" s="430"/>
      <c r="AL12" s="430"/>
      <c r="AM12" s="430"/>
      <c r="AN12" s="430"/>
      <c r="AO12" s="430"/>
      <c r="AP12" s="430"/>
      <c r="AQ12" s="430"/>
      <c r="AR12" s="430"/>
      <c r="AS12" s="486"/>
      <c r="AT12" s="486"/>
      <c r="AU12" s="434"/>
      <c r="AV12" s="435"/>
      <c r="AW12" s="435"/>
      <c r="AX12" s="435"/>
      <c r="AY12" s="435"/>
      <c r="AZ12" s="435"/>
      <c r="BA12" s="435"/>
      <c r="BB12" s="455"/>
      <c r="BC12" s="455"/>
      <c r="BD12" s="455"/>
      <c r="BE12" s="455"/>
      <c r="BF12" s="455"/>
      <c r="BG12" s="455"/>
      <c r="BH12" s="455"/>
      <c r="BI12" s="455"/>
      <c r="BJ12" s="455"/>
      <c r="BK12" s="455"/>
      <c r="BL12" s="455"/>
      <c r="BM12" s="455"/>
      <c r="BN12" s="455"/>
      <c r="BO12" s="455"/>
      <c r="BP12" s="455"/>
      <c r="BQ12" s="455"/>
      <c r="BR12" s="455"/>
      <c r="BS12" s="455"/>
      <c r="BT12" s="455"/>
      <c r="BU12" s="455"/>
      <c r="BV12" s="455"/>
      <c r="BW12" s="456"/>
      <c r="BX12" s="48"/>
      <c r="BY12" s="48"/>
      <c r="BZ12" s="48"/>
      <c r="CA12" s="49"/>
      <c r="CB12" s="49"/>
      <c r="CC12" s="49"/>
      <c r="CD12" s="487"/>
      <c r="CE12" s="487"/>
      <c r="CF12" s="489"/>
      <c r="CG12" s="489"/>
      <c r="CH12" s="489"/>
      <c r="CI12" s="489"/>
      <c r="CJ12" s="447"/>
      <c r="CK12" s="448"/>
      <c r="CL12" s="431" t="str">
        <f>IF(I12="","",I12)</f>
        <v/>
      </c>
      <c r="CM12" s="432"/>
      <c r="CN12" s="432"/>
      <c r="CO12" s="432"/>
      <c r="CP12" s="432"/>
      <c r="CQ12" s="432"/>
      <c r="CR12" s="432"/>
      <c r="CS12" s="432"/>
      <c r="CT12" s="432"/>
      <c r="CU12" s="432"/>
      <c r="CV12" s="432"/>
      <c r="CW12" s="432"/>
      <c r="CX12" s="432"/>
      <c r="CY12" s="432"/>
      <c r="CZ12" s="432"/>
      <c r="DA12" s="432"/>
      <c r="DB12" s="432"/>
      <c r="DC12" s="432"/>
      <c r="DD12" s="432"/>
      <c r="DE12" s="432"/>
      <c r="DF12" s="432"/>
      <c r="DG12" s="432"/>
      <c r="DH12" s="432"/>
      <c r="DI12" s="432"/>
      <c r="DJ12" s="432"/>
      <c r="DK12" s="432"/>
      <c r="DL12" s="432"/>
      <c r="DM12" s="432"/>
      <c r="DN12" s="432"/>
      <c r="DO12" s="432"/>
      <c r="DP12" s="432"/>
      <c r="DQ12" s="432"/>
      <c r="DR12" s="432"/>
      <c r="DS12" s="432"/>
      <c r="DT12" s="432"/>
      <c r="DU12" s="433"/>
      <c r="DV12" s="457"/>
      <c r="DW12" s="457"/>
      <c r="DX12" s="440"/>
      <c r="DY12" s="441"/>
      <c r="DZ12" s="441"/>
      <c r="EA12" s="441"/>
      <c r="EB12" s="441"/>
      <c r="EC12" s="441"/>
      <c r="ED12" s="441"/>
      <c r="EE12" s="479"/>
      <c r="EF12" s="479"/>
      <c r="EG12" s="479"/>
      <c r="EH12" s="479"/>
      <c r="EI12" s="479"/>
      <c r="EJ12" s="479"/>
      <c r="EK12" s="479"/>
      <c r="EL12" s="479"/>
      <c r="EM12" s="479"/>
      <c r="EN12" s="479"/>
      <c r="EO12" s="479"/>
      <c r="EP12" s="479"/>
      <c r="EQ12" s="479"/>
      <c r="ER12" s="479"/>
      <c r="ES12" s="479"/>
      <c r="ET12" s="479"/>
      <c r="EU12" s="479"/>
      <c r="EV12" s="479"/>
      <c r="EW12" s="479"/>
      <c r="EX12" s="479"/>
      <c r="EY12" s="479"/>
      <c r="EZ12" s="480"/>
      <c r="FA12" s="49"/>
      <c r="FB12" s="340"/>
      <c r="FC12" s="341"/>
      <c r="FD12" s="345"/>
      <c r="FE12" s="351" t="s">
        <v>790</v>
      </c>
      <c r="FF12" s="351"/>
      <c r="FG12" s="369" t="s">
        <v>791</v>
      </c>
      <c r="FH12" s="368" t="s">
        <v>792</v>
      </c>
      <c r="FI12" s="352"/>
      <c r="FJ12" s="353"/>
      <c r="FK12" s="354"/>
      <c r="FL12" s="342"/>
      <c r="FM12" s="340"/>
      <c r="FN12" s="340"/>
    </row>
    <row r="13" spans="1:170" ht="9.25" customHeight="1" thickBot="1">
      <c r="A13" s="418"/>
      <c r="B13" s="419"/>
      <c r="C13" s="421"/>
      <c r="D13" s="421"/>
      <c r="E13" s="421"/>
      <c r="F13" s="421"/>
      <c r="G13" s="484"/>
      <c r="H13" s="484"/>
      <c r="I13" s="430"/>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0"/>
      <c r="AM13" s="430"/>
      <c r="AN13" s="430"/>
      <c r="AO13" s="430"/>
      <c r="AP13" s="430"/>
      <c r="AQ13" s="430"/>
      <c r="AR13" s="430"/>
      <c r="AS13" s="486"/>
      <c r="AT13" s="486"/>
      <c r="AU13" s="481" t="str">
        <f>IF(所得税源泉徴収簿!AR3="","",所得税源泉徴収簿!AR3)</f>
        <v/>
      </c>
      <c r="AV13" s="481"/>
      <c r="AW13" s="481"/>
      <c r="AX13" s="481"/>
      <c r="AY13" s="481"/>
      <c r="AZ13" s="481"/>
      <c r="BA13" s="481"/>
      <c r="BB13" s="481"/>
      <c r="BC13" s="481"/>
      <c r="BD13" s="481"/>
      <c r="BE13" s="481"/>
      <c r="BF13" s="481"/>
      <c r="BG13" s="481"/>
      <c r="BH13" s="481"/>
      <c r="BI13" s="481"/>
      <c r="BJ13" s="481"/>
      <c r="BK13" s="481"/>
      <c r="BL13" s="481"/>
      <c r="BM13" s="481"/>
      <c r="BN13" s="481"/>
      <c r="BO13" s="481"/>
      <c r="BP13" s="481"/>
      <c r="BQ13" s="481"/>
      <c r="BR13" s="481"/>
      <c r="BS13" s="481"/>
      <c r="BT13" s="481"/>
      <c r="BU13" s="481"/>
      <c r="BV13" s="481"/>
      <c r="BW13" s="481"/>
      <c r="BX13" s="48"/>
      <c r="BY13" s="48"/>
      <c r="BZ13" s="48"/>
      <c r="CA13" s="49"/>
      <c r="CB13" s="49"/>
      <c r="CC13" s="49"/>
      <c r="CD13" s="487"/>
      <c r="CE13" s="487"/>
      <c r="CF13" s="489"/>
      <c r="CG13" s="489"/>
      <c r="CH13" s="489"/>
      <c r="CI13" s="489"/>
      <c r="CJ13" s="447"/>
      <c r="CK13" s="448"/>
      <c r="CL13" s="431"/>
      <c r="CM13" s="432"/>
      <c r="CN13" s="432"/>
      <c r="CO13" s="432"/>
      <c r="CP13" s="432"/>
      <c r="CQ13" s="432"/>
      <c r="CR13" s="432"/>
      <c r="CS13" s="432"/>
      <c r="CT13" s="432"/>
      <c r="CU13" s="432"/>
      <c r="CV13" s="432"/>
      <c r="CW13" s="432"/>
      <c r="CX13" s="432"/>
      <c r="CY13" s="432"/>
      <c r="CZ13" s="432"/>
      <c r="DA13" s="432"/>
      <c r="DB13" s="432"/>
      <c r="DC13" s="432"/>
      <c r="DD13" s="432"/>
      <c r="DE13" s="432"/>
      <c r="DF13" s="432"/>
      <c r="DG13" s="432"/>
      <c r="DH13" s="432"/>
      <c r="DI13" s="432"/>
      <c r="DJ13" s="432"/>
      <c r="DK13" s="432"/>
      <c r="DL13" s="432"/>
      <c r="DM13" s="432"/>
      <c r="DN13" s="432"/>
      <c r="DO13" s="432"/>
      <c r="DP13" s="432"/>
      <c r="DQ13" s="432"/>
      <c r="DR13" s="432"/>
      <c r="DS13" s="432"/>
      <c r="DT13" s="432"/>
      <c r="DU13" s="433"/>
      <c r="DV13" s="457"/>
      <c r="DW13" s="457"/>
      <c r="DX13" s="482" t="str">
        <f>IF(AU13="","",AU13)</f>
        <v/>
      </c>
      <c r="DY13" s="482"/>
      <c r="DZ13" s="482"/>
      <c r="EA13" s="482"/>
      <c r="EB13" s="482"/>
      <c r="EC13" s="482"/>
      <c r="ED13" s="482"/>
      <c r="EE13" s="482"/>
      <c r="EF13" s="482"/>
      <c r="EG13" s="482"/>
      <c r="EH13" s="482"/>
      <c r="EI13" s="482"/>
      <c r="EJ13" s="482"/>
      <c r="EK13" s="482"/>
      <c r="EL13" s="482"/>
      <c r="EM13" s="482"/>
      <c r="EN13" s="482"/>
      <c r="EO13" s="482"/>
      <c r="EP13" s="482"/>
      <c r="EQ13" s="482"/>
      <c r="ER13" s="482"/>
      <c r="ES13" s="482"/>
      <c r="ET13" s="482"/>
      <c r="EU13" s="482"/>
      <c r="EV13" s="482"/>
      <c r="EW13" s="482"/>
      <c r="EX13" s="482"/>
      <c r="EY13" s="482"/>
      <c r="EZ13" s="482"/>
      <c r="FA13" s="49"/>
      <c r="FB13" s="340"/>
      <c r="FC13" s="341"/>
      <c r="FD13" s="345"/>
      <c r="FE13" s="351"/>
      <c r="FF13" s="351"/>
      <c r="FG13" s="369"/>
      <c r="FH13" s="368"/>
      <c r="FI13" s="352"/>
      <c r="FJ13" s="353"/>
      <c r="FK13" s="354"/>
      <c r="FL13" s="342"/>
      <c r="FM13" s="340"/>
      <c r="FN13" s="340"/>
    </row>
    <row r="14" spans="1:170" ht="9.25" customHeight="1" thickBot="1">
      <c r="A14" s="418"/>
      <c r="B14" s="419"/>
      <c r="C14" s="421"/>
      <c r="D14" s="421"/>
      <c r="E14" s="421"/>
      <c r="F14" s="421"/>
      <c r="G14" s="484"/>
      <c r="H14" s="484"/>
      <c r="I14" s="483"/>
      <c r="J14" s="483"/>
      <c r="K14" s="483"/>
      <c r="L14" s="483"/>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483"/>
      <c r="AS14" s="486"/>
      <c r="AT14" s="486"/>
      <c r="AU14" s="481"/>
      <c r="AV14" s="481"/>
      <c r="AW14" s="481"/>
      <c r="AX14" s="481"/>
      <c r="AY14" s="481"/>
      <c r="AZ14" s="481"/>
      <c r="BA14" s="481"/>
      <c r="BB14" s="481"/>
      <c r="BC14" s="481"/>
      <c r="BD14" s="481"/>
      <c r="BE14" s="481"/>
      <c r="BF14" s="481"/>
      <c r="BG14" s="481"/>
      <c r="BH14" s="481"/>
      <c r="BI14" s="481"/>
      <c r="BJ14" s="481"/>
      <c r="BK14" s="481"/>
      <c r="BL14" s="481"/>
      <c r="BM14" s="481"/>
      <c r="BN14" s="481"/>
      <c r="BO14" s="481"/>
      <c r="BP14" s="481"/>
      <c r="BQ14" s="481"/>
      <c r="BR14" s="481"/>
      <c r="BS14" s="481"/>
      <c r="BT14" s="481"/>
      <c r="BU14" s="481"/>
      <c r="BV14" s="481"/>
      <c r="BW14" s="481"/>
      <c r="BX14" s="48"/>
      <c r="BY14" s="48"/>
      <c r="BZ14" s="48"/>
      <c r="CA14" s="49"/>
      <c r="CB14" s="49"/>
      <c r="CC14" s="49"/>
      <c r="CD14" s="487"/>
      <c r="CE14" s="487"/>
      <c r="CF14" s="489"/>
      <c r="CG14" s="489"/>
      <c r="CH14" s="489"/>
      <c r="CI14" s="489"/>
      <c r="CJ14" s="447"/>
      <c r="CK14" s="448"/>
      <c r="CL14" s="431" t="str">
        <f>IF(I14="","",I14)</f>
        <v/>
      </c>
      <c r="CM14" s="432"/>
      <c r="CN14" s="432"/>
      <c r="CO14" s="432"/>
      <c r="CP14" s="432"/>
      <c r="CQ14" s="432"/>
      <c r="CR14" s="432"/>
      <c r="CS14" s="432"/>
      <c r="CT14" s="432"/>
      <c r="CU14" s="432"/>
      <c r="CV14" s="432"/>
      <c r="CW14" s="432"/>
      <c r="CX14" s="432"/>
      <c r="CY14" s="432"/>
      <c r="CZ14" s="432"/>
      <c r="DA14" s="432"/>
      <c r="DB14" s="432"/>
      <c r="DC14" s="432"/>
      <c r="DD14" s="432"/>
      <c r="DE14" s="432"/>
      <c r="DF14" s="432"/>
      <c r="DG14" s="432"/>
      <c r="DH14" s="432"/>
      <c r="DI14" s="432"/>
      <c r="DJ14" s="432"/>
      <c r="DK14" s="432"/>
      <c r="DL14" s="432"/>
      <c r="DM14" s="432"/>
      <c r="DN14" s="432"/>
      <c r="DO14" s="432"/>
      <c r="DP14" s="432"/>
      <c r="DQ14" s="432"/>
      <c r="DR14" s="432"/>
      <c r="DS14" s="432"/>
      <c r="DT14" s="432"/>
      <c r="DU14" s="433"/>
      <c r="DV14" s="457"/>
      <c r="DW14" s="457"/>
      <c r="DX14" s="482"/>
      <c r="DY14" s="482"/>
      <c r="DZ14" s="482"/>
      <c r="EA14" s="482"/>
      <c r="EB14" s="482"/>
      <c r="EC14" s="482"/>
      <c r="ED14" s="482"/>
      <c r="EE14" s="482"/>
      <c r="EF14" s="482"/>
      <c r="EG14" s="482"/>
      <c r="EH14" s="482"/>
      <c r="EI14" s="482"/>
      <c r="EJ14" s="482"/>
      <c r="EK14" s="482"/>
      <c r="EL14" s="482"/>
      <c r="EM14" s="482"/>
      <c r="EN14" s="482"/>
      <c r="EO14" s="482"/>
      <c r="EP14" s="482"/>
      <c r="EQ14" s="482"/>
      <c r="ER14" s="482"/>
      <c r="ES14" s="482"/>
      <c r="ET14" s="482"/>
      <c r="EU14" s="482"/>
      <c r="EV14" s="482"/>
      <c r="EW14" s="482"/>
      <c r="EX14" s="482"/>
      <c r="EY14" s="482"/>
      <c r="EZ14" s="482"/>
      <c r="FA14" s="49"/>
      <c r="FB14" s="340"/>
      <c r="FC14" s="341"/>
      <c r="FD14" s="370" t="s">
        <v>793</v>
      </c>
      <c r="FE14" s="370"/>
      <c r="FF14" s="370"/>
      <c r="FG14" s="371" t="s">
        <v>794</v>
      </c>
      <c r="FH14" s="372"/>
      <c r="FI14" s="373"/>
      <c r="FJ14" s="372"/>
      <c r="FK14" s="374"/>
      <c r="FL14" s="342"/>
      <c r="FM14" s="340"/>
      <c r="FN14" s="340"/>
    </row>
    <row r="15" spans="1:170" ht="9.25" customHeight="1" thickBot="1">
      <c r="A15" s="418"/>
      <c r="B15" s="419"/>
      <c r="C15" s="421"/>
      <c r="D15" s="421"/>
      <c r="E15" s="421"/>
      <c r="F15" s="421"/>
      <c r="G15" s="484"/>
      <c r="H15" s="484"/>
      <c r="I15" s="483"/>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3"/>
      <c r="AG15" s="483"/>
      <c r="AH15" s="483"/>
      <c r="AI15" s="483"/>
      <c r="AJ15" s="483"/>
      <c r="AK15" s="483"/>
      <c r="AL15" s="483"/>
      <c r="AM15" s="483"/>
      <c r="AN15" s="483"/>
      <c r="AO15" s="483"/>
      <c r="AP15" s="483"/>
      <c r="AQ15" s="483"/>
      <c r="AR15" s="483"/>
      <c r="AS15" s="486"/>
      <c r="AT15" s="486"/>
      <c r="AU15" s="481"/>
      <c r="AV15" s="481"/>
      <c r="AW15" s="481"/>
      <c r="AX15" s="481"/>
      <c r="AY15" s="481"/>
      <c r="AZ15" s="481"/>
      <c r="BA15" s="481"/>
      <c r="BB15" s="481"/>
      <c r="BC15" s="481"/>
      <c r="BD15" s="481"/>
      <c r="BE15" s="481"/>
      <c r="BF15" s="481"/>
      <c r="BG15" s="481"/>
      <c r="BH15" s="481"/>
      <c r="BI15" s="481"/>
      <c r="BJ15" s="481"/>
      <c r="BK15" s="481"/>
      <c r="BL15" s="481"/>
      <c r="BM15" s="481"/>
      <c r="BN15" s="481"/>
      <c r="BO15" s="481"/>
      <c r="BP15" s="481"/>
      <c r="BQ15" s="481"/>
      <c r="BR15" s="481"/>
      <c r="BS15" s="481"/>
      <c r="BT15" s="481"/>
      <c r="BU15" s="481"/>
      <c r="BV15" s="481"/>
      <c r="BW15" s="481"/>
      <c r="BX15" s="48"/>
      <c r="BY15" s="48"/>
      <c r="BZ15" s="48"/>
      <c r="CA15" s="49"/>
      <c r="CB15" s="49"/>
      <c r="CC15" s="49"/>
      <c r="CD15" s="487"/>
      <c r="CE15" s="487"/>
      <c r="CF15" s="489"/>
      <c r="CG15" s="489"/>
      <c r="CH15" s="489"/>
      <c r="CI15" s="489"/>
      <c r="CJ15" s="449"/>
      <c r="CK15" s="450"/>
      <c r="CL15" s="431"/>
      <c r="CM15" s="432"/>
      <c r="CN15" s="432"/>
      <c r="CO15" s="432"/>
      <c r="CP15" s="432"/>
      <c r="CQ15" s="432"/>
      <c r="CR15" s="432"/>
      <c r="CS15" s="432"/>
      <c r="CT15" s="432"/>
      <c r="CU15" s="432"/>
      <c r="CV15" s="432"/>
      <c r="CW15" s="432"/>
      <c r="CX15" s="432"/>
      <c r="CY15" s="432"/>
      <c r="CZ15" s="432"/>
      <c r="DA15" s="432"/>
      <c r="DB15" s="432"/>
      <c r="DC15" s="432"/>
      <c r="DD15" s="432"/>
      <c r="DE15" s="432"/>
      <c r="DF15" s="432"/>
      <c r="DG15" s="432"/>
      <c r="DH15" s="432"/>
      <c r="DI15" s="432"/>
      <c r="DJ15" s="432"/>
      <c r="DK15" s="432"/>
      <c r="DL15" s="432"/>
      <c r="DM15" s="432"/>
      <c r="DN15" s="432"/>
      <c r="DO15" s="432"/>
      <c r="DP15" s="432"/>
      <c r="DQ15" s="432"/>
      <c r="DR15" s="432"/>
      <c r="DS15" s="432"/>
      <c r="DT15" s="432"/>
      <c r="DU15" s="433"/>
      <c r="DV15" s="457"/>
      <c r="DW15" s="457"/>
      <c r="DX15" s="482"/>
      <c r="DY15" s="482"/>
      <c r="DZ15" s="482"/>
      <c r="EA15" s="482"/>
      <c r="EB15" s="482"/>
      <c r="EC15" s="482"/>
      <c r="ED15" s="482"/>
      <c r="EE15" s="482"/>
      <c r="EF15" s="482"/>
      <c r="EG15" s="482"/>
      <c r="EH15" s="482"/>
      <c r="EI15" s="482"/>
      <c r="EJ15" s="482"/>
      <c r="EK15" s="482"/>
      <c r="EL15" s="482"/>
      <c r="EM15" s="482"/>
      <c r="EN15" s="482"/>
      <c r="EO15" s="482"/>
      <c r="EP15" s="482"/>
      <c r="EQ15" s="482"/>
      <c r="ER15" s="482"/>
      <c r="ES15" s="482"/>
      <c r="ET15" s="482"/>
      <c r="EU15" s="482"/>
      <c r="EV15" s="482"/>
      <c r="EW15" s="482"/>
      <c r="EX15" s="482"/>
      <c r="EY15" s="482"/>
      <c r="EZ15" s="482"/>
      <c r="FA15" s="49"/>
      <c r="FB15" s="340"/>
      <c r="FC15" s="341"/>
      <c r="FD15" s="370"/>
      <c r="FE15" s="370"/>
      <c r="FF15" s="370"/>
      <c r="FG15" s="371"/>
      <c r="FH15" s="372"/>
      <c r="FI15" s="373"/>
      <c r="FJ15" s="372"/>
      <c r="FK15" s="374"/>
      <c r="FL15" s="342"/>
      <c r="FM15" s="340"/>
      <c r="FN15" s="340"/>
    </row>
    <row r="16" spans="1:170" ht="9.25" customHeight="1" thickBot="1">
      <c r="A16" s="418"/>
      <c r="B16" s="419"/>
      <c r="C16" s="478" t="s">
        <v>119</v>
      </c>
      <c r="D16" s="478"/>
      <c r="E16" s="478"/>
      <c r="F16" s="478"/>
      <c r="G16" s="478"/>
      <c r="H16" s="478"/>
      <c r="I16" s="478"/>
      <c r="J16" s="478"/>
      <c r="K16" s="478"/>
      <c r="L16" s="478"/>
      <c r="M16" s="478"/>
      <c r="N16" s="478"/>
      <c r="O16" s="478"/>
      <c r="P16" s="478" t="s">
        <v>120</v>
      </c>
      <c r="Q16" s="478"/>
      <c r="R16" s="478"/>
      <c r="S16" s="478"/>
      <c r="T16" s="478"/>
      <c r="U16" s="478"/>
      <c r="V16" s="478"/>
      <c r="W16" s="478"/>
      <c r="X16" s="478"/>
      <c r="Y16" s="478"/>
      <c r="Z16" s="478"/>
      <c r="AA16" s="478"/>
      <c r="AB16" s="478"/>
      <c r="AC16" s="478"/>
      <c r="AD16" s="478"/>
      <c r="AE16" s="478" t="s">
        <v>299</v>
      </c>
      <c r="AF16" s="478"/>
      <c r="AG16" s="478"/>
      <c r="AH16" s="478"/>
      <c r="AI16" s="478"/>
      <c r="AJ16" s="478"/>
      <c r="AK16" s="478"/>
      <c r="AL16" s="478"/>
      <c r="AM16" s="478"/>
      <c r="AN16" s="478"/>
      <c r="AO16" s="478"/>
      <c r="AP16" s="478"/>
      <c r="AQ16" s="478"/>
      <c r="AR16" s="478"/>
      <c r="AS16" s="478"/>
      <c r="AT16" s="478" t="s">
        <v>121</v>
      </c>
      <c r="AU16" s="478"/>
      <c r="AV16" s="478"/>
      <c r="AW16" s="478"/>
      <c r="AX16" s="478"/>
      <c r="AY16" s="478"/>
      <c r="AZ16" s="478"/>
      <c r="BA16" s="478"/>
      <c r="BB16" s="478"/>
      <c r="BC16" s="478"/>
      <c r="BD16" s="478"/>
      <c r="BE16" s="478"/>
      <c r="BF16" s="478"/>
      <c r="BG16" s="478"/>
      <c r="BH16" s="478"/>
      <c r="BI16" s="478" t="s">
        <v>122</v>
      </c>
      <c r="BJ16" s="478"/>
      <c r="BK16" s="478"/>
      <c r="BL16" s="478"/>
      <c r="BM16" s="478"/>
      <c r="BN16" s="478"/>
      <c r="BO16" s="478"/>
      <c r="BP16" s="478"/>
      <c r="BQ16" s="478"/>
      <c r="BR16" s="478"/>
      <c r="BS16" s="478"/>
      <c r="BT16" s="478"/>
      <c r="BU16" s="478"/>
      <c r="BV16" s="478"/>
      <c r="BW16" s="478"/>
      <c r="BX16" s="48"/>
      <c r="BY16" s="48"/>
      <c r="BZ16" s="48"/>
      <c r="CA16" s="49"/>
      <c r="CB16" s="49"/>
      <c r="CC16" s="49"/>
      <c r="CD16" s="487"/>
      <c r="CE16" s="487"/>
      <c r="CF16" s="438" t="s">
        <v>119</v>
      </c>
      <c r="CG16" s="438"/>
      <c r="CH16" s="438"/>
      <c r="CI16" s="438"/>
      <c r="CJ16" s="438"/>
      <c r="CK16" s="438"/>
      <c r="CL16" s="438"/>
      <c r="CM16" s="438"/>
      <c r="CN16" s="438"/>
      <c r="CO16" s="438"/>
      <c r="CP16" s="438"/>
      <c r="CQ16" s="438"/>
      <c r="CR16" s="438"/>
      <c r="CS16" s="438" t="s">
        <v>120</v>
      </c>
      <c r="CT16" s="438"/>
      <c r="CU16" s="438"/>
      <c r="CV16" s="438"/>
      <c r="CW16" s="438"/>
      <c r="CX16" s="438"/>
      <c r="CY16" s="438"/>
      <c r="CZ16" s="438"/>
      <c r="DA16" s="438"/>
      <c r="DB16" s="438"/>
      <c r="DC16" s="438"/>
      <c r="DD16" s="438"/>
      <c r="DE16" s="438"/>
      <c r="DF16" s="438"/>
      <c r="DG16" s="438"/>
      <c r="DH16" s="438" t="s">
        <v>299</v>
      </c>
      <c r="DI16" s="438"/>
      <c r="DJ16" s="438"/>
      <c r="DK16" s="438"/>
      <c r="DL16" s="438"/>
      <c r="DM16" s="438"/>
      <c r="DN16" s="438"/>
      <c r="DO16" s="438"/>
      <c r="DP16" s="438"/>
      <c r="DQ16" s="438"/>
      <c r="DR16" s="438"/>
      <c r="DS16" s="438"/>
      <c r="DT16" s="438"/>
      <c r="DU16" s="438"/>
      <c r="DV16" s="438"/>
      <c r="DW16" s="438" t="s">
        <v>121</v>
      </c>
      <c r="DX16" s="438"/>
      <c r="DY16" s="438"/>
      <c r="DZ16" s="438"/>
      <c r="EA16" s="438"/>
      <c r="EB16" s="438"/>
      <c r="EC16" s="438"/>
      <c r="ED16" s="438"/>
      <c r="EE16" s="438"/>
      <c r="EF16" s="438"/>
      <c r="EG16" s="438"/>
      <c r="EH16" s="438"/>
      <c r="EI16" s="438"/>
      <c r="EJ16" s="438"/>
      <c r="EK16" s="438"/>
      <c r="EL16" s="438" t="s">
        <v>122</v>
      </c>
      <c r="EM16" s="438"/>
      <c r="EN16" s="438"/>
      <c r="EO16" s="438"/>
      <c r="EP16" s="438"/>
      <c r="EQ16" s="438"/>
      <c r="ER16" s="438"/>
      <c r="ES16" s="438"/>
      <c r="ET16" s="438"/>
      <c r="EU16" s="438"/>
      <c r="EV16" s="438"/>
      <c r="EW16" s="438"/>
      <c r="EX16" s="438"/>
      <c r="EY16" s="438"/>
      <c r="EZ16" s="438"/>
      <c r="FA16" s="49"/>
      <c r="FB16" s="340"/>
      <c r="FC16" s="341"/>
      <c r="FD16" s="375" t="s">
        <v>795</v>
      </c>
      <c r="FE16" s="375"/>
      <c r="FF16" s="375"/>
      <c r="FG16" s="364" t="s">
        <v>966</v>
      </c>
      <c r="FH16" s="375" t="s">
        <v>796</v>
      </c>
      <c r="FI16" s="366"/>
      <c r="FJ16" s="365"/>
      <c r="FK16" s="367"/>
      <c r="FL16" s="342"/>
      <c r="FM16" s="340"/>
      <c r="FN16" s="340"/>
    </row>
    <row r="17" spans="1:170" ht="9.25" customHeight="1" thickBot="1">
      <c r="A17" s="418"/>
      <c r="B17" s="419"/>
      <c r="C17" s="478"/>
      <c r="D17" s="478"/>
      <c r="E17" s="478"/>
      <c r="F17" s="478"/>
      <c r="G17" s="478"/>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478"/>
      <c r="AG17" s="478"/>
      <c r="AH17" s="478"/>
      <c r="AI17" s="478"/>
      <c r="AJ17" s="478"/>
      <c r="AK17" s="478"/>
      <c r="AL17" s="478"/>
      <c r="AM17" s="478"/>
      <c r="AN17" s="478"/>
      <c r="AO17" s="478"/>
      <c r="AP17" s="478"/>
      <c r="AQ17" s="478"/>
      <c r="AR17" s="478"/>
      <c r="AS17" s="478"/>
      <c r="AT17" s="478"/>
      <c r="AU17" s="478"/>
      <c r="AV17" s="478"/>
      <c r="AW17" s="478"/>
      <c r="AX17" s="478"/>
      <c r="AY17" s="478"/>
      <c r="AZ17" s="478"/>
      <c r="BA17" s="478"/>
      <c r="BB17" s="478"/>
      <c r="BC17" s="478"/>
      <c r="BD17" s="478"/>
      <c r="BE17" s="478"/>
      <c r="BF17" s="478"/>
      <c r="BG17" s="478"/>
      <c r="BH17" s="478"/>
      <c r="BI17" s="478"/>
      <c r="BJ17" s="478"/>
      <c r="BK17" s="478"/>
      <c r="BL17" s="478"/>
      <c r="BM17" s="478"/>
      <c r="BN17" s="478"/>
      <c r="BO17" s="478"/>
      <c r="BP17" s="478"/>
      <c r="BQ17" s="478"/>
      <c r="BR17" s="478"/>
      <c r="BS17" s="478"/>
      <c r="BT17" s="478"/>
      <c r="BU17" s="478"/>
      <c r="BV17" s="478"/>
      <c r="BW17" s="478"/>
      <c r="BX17" s="48"/>
      <c r="BY17" s="48"/>
      <c r="BZ17" s="48"/>
      <c r="CA17" s="49"/>
      <c r="CB17" s="49"/>
      <c r="CC17" s="49"/>
      <c r="CD17" s="487"/>
      <c r="CE17" s="487"/>
      <c r="CF17" s="438"/>
      <c r="CG17" s="438"/>
      <c r="CH17" s="438"/>
      <c r="CI17" s="438"/>
      <c r="CJ17" s="438"/>
      <c r="CK17" s="438"/>
      <c r="CL17" s="438"/>
      <c r="CM17" s="438"/>
      <c r="CN17" s="438"/>
      <c r="CO17" s="438"/>
      <c r="CP17" s="438"/>
      <c r="CQ17" s="438"/>
      <c r="CR17" s="438"/>
      <c r="CS17" s="439"/>
      <c r="CT17" s="439"/>
      <c r="CU17" s="439"/>
      <c r="CV17" s="439"/>
      <c r="CW17" s="439"/>
      <c r="CX17" s="439"/>
      <c r="CY17" s="439"/>
      <c r="CZ17" s="439"/>
      <c r="DA17" s="439"/>
      <c r="DB17" s="439"/>
      <c r="DC17" s="439"/>
      <c r="DD17" s="439"/>
      <c r="DE17" s="439"/>
      <c r="DF17" s="439"/>
      <c r="DG17" s="439"/>
      <c r="DH17" s="439"/>
      <c r="DI17" s="439"/>
      <c r="DJ17" s="439"/>
      <c r="DK17" s="439"/>
      <c r="DL17" s="439"/>
      <c r="DM17" s="439"/>
      <c r="DN17" s="439"/>
      <c r="DO17" s="439"/>
      <c r="DP17" s="439"/>
      <c r="DQ17" s="439"/>
      <c r="DR17" s="439"/>
      <c r="DS17" s="439"/>
      <c r="DT17" s="439"/>
      <c r="DU17" s="439"/>
      <c r="DV17" s="439"/>
      <c r="DW17" s="438"/>
      <c r="DX17" s="438"/>
      <c r="DY17" s="438"/>
      <c r="DZ17" s="438"/>
      <c r="EA17" s="438"/>
      <c r="EB17" s="438"/>
      <c r="EC17" s="438"/>
      <c r="ED17" s="438"/>
      <c r="EE17" s="438"/>
      <c r="EF17" s="438"/>
      <c r="EG17" s="438"/>
      <c r="EH17" s="438"/>
      <c r="EI17" s="438"/>
      <c r="EJ17" s="438"/>
      <c r="EK17" s="438"/>
      <c r="EL17" s="438"/>
      <c r="EM17" s="438"/>
      <c r="EN17" s="438"/>
      <c r="EO17" s="438"/>
      <c r="EP17" s="438"/>
      <c r="EQ17" s="438"/>
      <c r="ER17" s="438"/>
      <c r="ES17" s="438"/>
      <c r="ET17" s="438"/>
      <c r="EU17" s="438"/>
      <c r="EV17" s="438"/>
      <c r="EW17" s="438"/>
      <c r="EX17" s="438"/>
      <c r="EY17" s="438"/>
      <c r="EZ17" s="438"/>
      <c r="FA17" s="49"/>
      <c r="FB17" s="340"/>
      <c r="FC17" s="341"/>
      <c r="FD17" s="375"/>
      <c r="FE17" s="375"/>
      <c r="FF17" s="375"/>
      <c r="FG17" s="364"/>
      <c r="FH17" s="375"/>
      <c r="FI17" s="366"/>
      <c r="FJ17" s="365"/>
      <c r="FK17" s="367"/>
      <c r="FL17" s="342"/>
      <c r="FM17" s="340"/>
      <c r="FN17" s="340"/>
    </row>
    <row r="18" spans="1:170" ht="9.25" customHeight="1" thickTop="1">
      <c r="A18" s="458" t="s">
        <v>201</v>
      </c>
      <c r="B18" s="459"/>
      <c r="C18" s="460"/>
      <c r="D18" s="461"/>
      <c r="E18" s="461"/>
      <c r="F18" s="461"/>
      <c r="G18" s="461"/>
      <c r="H18" s="461"/>
      <c r="I18" s="461"/>
      <c r="J18" s="461"/>
      <c r="K18" s="461"/>
      <c r="L18" s="461"/>
      <c r="M18" s="461"/>
      <c r="N18" s="461"/>
      <c r="O18" s="462"/>
      <c r="P18" s="150" t="s">
        <v>123</v>
      </c>
      <c r="Q18" s="151"/>
      <c r="R18" s="151"/>
      <c r="S18" s="151"/>
      <c r="T18" s="151"/>
      <c r="U18" s="151"/>
      <c r="V18" s="151"/>
      <c r="W18" s="151"/>
      <c r="X18" s="151"/>
      <c r="Y18" s="151"/>
      <c r="Z18" s="151"/>
      <c r="AA18" s="151"/>
      <c r="AB18" s="151"/>
      <c r="AC18" s="151"/>
      <c r="AD18" s="152" t="s">
        <v>124</v>
      </c>
      <c r="AE18" s="150"/>
      <c r="AF18" s="151"/>
      <c r="AG18" s="151"/>
      <c r="AH18" s="151"/>
      <c r="AI18" s="151"/>
      <c r="AJ18" s="151"/>
      <c r="AK18" s="151"/>
      <c r="AL18" s="151"/>
      <c r="AM18" s="151"/>
      <c r="AN18" s="151"/>
      <c r="AO18" s="151"/>
      <c r="AP18" s="151"/>
      <c r="AQ18" s="151"/>
      <c r="AR18" s="151"/>
      <c r="AS18" s="152" t="s">
        <v>124</v>
      </c>
      <c r="AT18" s="150"/>
      <c r="AU18" s="151"/>
      <c r="AV18" s="151"/>
      <c r="AW18" s="151"/>
      <c r="AX18" s="151"/>
      <c r="AY18" s="151"/>
      <c r="AZ18" s="151"/>
      <c r="BA18" s="151"/>
      <c r="BB18" s="151"/>
      <c r="BC18" s="151"/>
      <c r="BD18" s="151"/>
      <c r="BE18" s="151"/>
      <c r="BF18" s="151"/>
      <c r="BG18" s="151"/>
      <c r="BH18" s="152" t="s">
        <v>124</v>
      </c>
      <c r="BI18" s="151" t="s">
        <v>123</v>
      </c>
      <c r="BJ18" s="151"/>
      <c r="BK18" s="151"/>
      <c r="BL18" s="151"/>
      <c r="BM18" s="151"/>
      <c r="BN18" s="151"/>
      <c r="BO18" s="151"/>
      <c r="BP18" s="151"/>
      <c r="BQ18" s="151"/>
      <c r="BR18" s="151"/>
      <c r="BS18" s="151"/>
      <c r="BT18" s="151"/>
      <c r="BU18" s="151"/>
      <c r="BV18" s="151"/>
      <c r="BW18" s="152" t="s">
        <v>124</v>
      </c>
      <c r="BX18" s="48"/>
      <c r="BY18" s="48"/>
      <c r="BZ18" s="48"/>
      <c r="CA18" s="49"/>
      <c r="CB18" s="49"/>
      <c r="CC18" s="49"/>
      <c r="CD18" s="463" t="s">
        <v>201</v>
      </c>
      <c r="CE18" s="463"/>
      <c r="CF18" s="464"/>
      <c r="CG18" s="465"/>
      <c r="CH18" s="465"/>
      <c r="CI18" s="465"/>
      <c r="CJ18" s="465"/>
      <c r="CK18" s="465"/>
      <c r="CL18" s="465"/>
      <c r="CM18" s="465"/>
      <c r="CN18" s="465"/>
      <c r="CO18" s="465"/>
      <c r="CP18" s="465"/>
      <c r="CQ18" s="465"/>
      <c r="CR18" s="465"/>
      <c r="CS18" s="53" t="s">
        <v>123</v>
      </c>
      <c r="CT18" s="54"/>
      <c r="CU18" s="54"/>
      <c r="CV18" s="54"/>
      <c r="CW18" s="54"/>
      <c r="CX18" s="54"/>
      <c r="CY18" s="54"/>
      <c r="CZ18" s="54"/>
      <c r="DA18" s="54"/>
      <c r="DB18" s="54"/>
      <c r="DC18" s="54"/>
      <c r="DD18" s="54"/>
      <c r="DE18" s="54"/>
      <c r="DF18" s="54"/>
      <c r="DG18" s="54" t="s">
        <v>124</v>
      </c>
      <c r="DH18" s="53"/>
      <c r="DI18" s="54"/>
      <c r="DJ18" s="54"/>
      <c r="DK18" s="54"/>
      <c r="DL18" s="54"/>
      <c r="DM18" s="54"/>
      <c r="DN18" s="54"/>
      <c r="DO18" s="54"/>
      <c r="DP18" s="54"/>
      <c r="DQ18" s="54"/>
      <c r="DR18" s="54"/>
      <c r="DS18" s="54"/>
      <c r="DT18" s="54"/>
      <c r="DU18" s="54"/>
      <c r="DV18" s="54" t="s">
        <v>124</v>
      </c>
      <c r="DW18" s="55"/>
      <c r="DX18" s="56"/>
      <c r="DY18" s="56"/>
      <c r="DZ18" s="56"/>
      <c r="EA18" s="56"/>
      <c r="EB18" s="56"/>
      <c r="EC18" s="56"/>
      <c r="ED18" s="56"/>
      <c r="EE18" s="56"/>
      <c r="EF18" s="56"/>
      <c r="EG18" s="56"/>
      <c r="EH18" s="56"/>
      <c r="EI18" s="56"/>
      <c r="EJ18" s="56"/>
      <c r="EK18" s="56" t="s">
        <v>124</v>
      </c>
      <c r="EL18" s="55" t="s">
        <v>123</v>
      </c>
      <c r="EM18" s="56"/>
      <c r="EN18" s="56"/>
      <c r="EO18" s="56"/>
      <c r="EP18" s="56"/>
      <c r="EQ18" s="56"/>
      <c r="ER18" s="56"/>
      <c r="ES18" s="56"/>
      <c r="ET18" s="56"/>
      <c r="EU18" s="56"/>
      <c r="EV18" s="56"/>
      <c r="EW18" s="56"/>
      <c r="EX18" s="56"/>
      <c r="EY18" s="56"/>
      <c r="EZ18" s="57" t="s">
        <v>124</v>
      </c>
      <c r="FA18" s="49"/>
      <c r="FB18" s="340"/>
      <c r="FC18" s="341"/>
      <c r="FD18" s="368" t="s">
        <v>797</v>
      </c>
      <c r="FE18" s="368"/>
      <c r="FF18" s="368"/>
      <c r="FG18" s="369" t="s">
        <v>798</v>
      </c>
      <c r="FH18" s="377" t="s">
        <v>799</v>
      </c>
      <c r="FI18" s="352"/>
      <c r="FJ18" s="353"/>
      <c r="FK18" s="354"/>
      <c r="FL18" s="342"/>
      <c r="FM18" s="340"/>
      <c r="FN18" s="340"/>
    </row>
    <row r="19" spans="1:170" ht="9.25" customHeight="1">
      <c r="A19" s="458"/>
      <c r="B19" s="459"/>
      <c r="C19" s="466" t="s">
        <v>202</v>
      </c>
      <c r="D19" s="467"/>
      <c r="E19" s="467"/>
      <c r="F19" s="467"/>
      <c r="G19" s="467"/>
      <c r="H19" s="467"/>
      <c r="I19" s="467"/>
      <c r="J19" s="467"/>
      <c r="K19" s="467"/>
      <c r="L19" s="467"/>
      <c r="M19" s="467"/>
      <c r="N19" s="467"/>
      <c r="O19" s="468"/>
      <c r="P19" s="472">
        <f>所得税源泉徴収簿!AU39</f>
        <v>0</v>
      </c>
      <c r="Q19" s="473"/>
      <c r="R19" s="473"/>
      <c r="S19" s="473"/>
      <c r="T19" s="473"/>
      <c r="U19" s="473"/>
      <c r="V19" s="473"/>
      <c r="W19" s="473"/>
      <c r="X19" s="473"/>
      <c r="Y19" s="473"/>
      <c r="Z19" s="473"/>
      <c r="AA19" s="473"/>
      <c r="AB19" s="473"/>
      <c r="AC19" s="473"/>
      <c r="AD19" s="474"/>
      <c r="AE19" s="472">
        <f>所得税源泉徴収簿!AU48</f>
        <v>0</v>
      </c>
      <c r="AF19" s="473"/>
      <c r="AG19" s="473"/>
      <c r="AH19" s="473"/>
      <c r="AI19" s="473"/>
      <c r="AJ19" s="473"/>
      <c r="AK19" s="473"/>
      <c r="AL19" s="473"/>
      <c r="AM19" s="473"/>
      <c r="AN19" s="473"/>
      <c r="AO19" s="473"/>
      <c r="AP19" s="473"/>
      <c r="AQ19" s="473"/>
      <c r="AR19" s="473"/>
      <c r="AS19" s="474"/>
      <c r="AT19" s="472">
        <f>所得税源泉徴収簿!AU72</f>
        <v>0</v>
      </c>
      <c r="AU19" s="473"/>
      <c r="AV19" s="473"/>
      <c r="AW19" s="473"/>
      <c r="AX19" s="473"/>
      <c r="AY19" s="473"/>
      <c r="AZ19" s="473"/>
      <c r="BA19" s="473"/>
      <c r="BB19" s="473"/>
      <c r="BC19" s="473"/>
      <c r="BD19" s="473"/>
      <c r="BE19" s="473"/>
      <c r="BF19" s="473"/>
      <c r="BG19" s="473"/>
      <c r="BH19" s="474"/>
      <c r="BI19" s="473">
        <f>所得税源泉徴収簿!BF85</f>
        <v>0</v>
      </c>
      <c r="BJ19" s="473"/>
      <c r="BK19" s="473"/>
      <c r="BL19" s="473"/>
      <c r="BM19" s="473"/>
      <c r="BN19" s="473"/>
      <c r="BO19" s="473"/>
      <c r="BP19" s="473"/>
      <c r="BQ19" s="473"/>
      <c r="BR19" s="473"/>
      <c r="BS19" s="473"/>
      <c r="BT19" s="473"/>
      <c r="BU19" s="473"/>
      <c r="BV19" s="473"/>
      <c r="BW19" s="474"/>
      <c r="BX19" s="48"/>
      <c r="BY19" s="48"/>
      <c r="BZ19" s="48"/>
      <c r="CA19" s="49"/>
      <c r="CB19" s="49"/>
      <c r="CC19" s="49"/>
      <c r="CD19" s="463"/>
      <c r="CE19" s="463"/>
      <c r="CF19" s="512" t="s">
        <v>203</v>
      </c>
      <c r="CG19" s="513"/>
      <c r="CH19" s="513"/>
      <c r="CI19" s="513"/>
      <c r="CJ19" s="513"/>
      <c r="CK19" s="513"/>
      <c r="CL19" s="513"/>
      <c r="CM19" s="513"/>
      <c r="CN19" s="513"/>
      <c r="CO19" s="513"/>
      <c r="CP19" s="513"/>
      <c r="CQ19" s="513"/>
      <c r="CR19" s="513"/>
      <c r="CS19" s="516">
        <f>IF(P19="","",P19)</f>
        <v>0</v>
      </c>
      <c r="CT19" s="497"/>
      <c r="CU19" s="497"/>
      <c r="CV19" s="497"/>
      <c r="CW19" s="497"/>
      <c r="CX19" s="497"/>
      <c r="CY19" s="497"/>
      <c r="CZ19" s="497"/>
      <c r="DA19" s="497"/>
      <c r="DB19" s="497"/>
      <c r="DC19" s="497"/>
      <c r="DD19" s="497"/>
      <c r="DE19" s="497"/>
      <c r="DF19" s="497"/>
      <c r="DG19" s="497"/>
      <c r="DH19" s="516">
        <f>IF(AE19="","",AE19)</f>
        <v>0</v>
      </c>
      <c r="DI19" s="497"/>
      <c r="DJ19" s="497"/>
      <c r="DK19" s="497"/>
      <c r="DL19" s="497"/>
      <c r="DM19" s="497"/>
      <c r="DN19" s="497"/>
      <c r="DO19" s="497"/>
      <c r="DP19" s="497"/>
      <c r="DQ19" s="497"/>
      <c r="DR19" s="497"/>
      <c r="DS19" s="497"/>
      <c r="DT19" s="497"/>
      <c r="DU19" s="497"/>
      <c r="DV19" s="497"/>
      <c r="DW19" s="496">
        <f>IF(AT19="","",AT19)</f>
        <v>0</v>
      </c>
      <c r="DX19" s="497"/>
      <c r="DY19" s="497"/>
      <c r="DZ19" s="497"/>
      <c r="EA19" s="497"/>
      <c r="EB19" s="497"/>
      <c r="EC19" s="497"/>
      <c r="ED19" s="497"/>
      <c r="EE19" s="497"/>
      <c r="EF19" s="497"/>
      <c r="EG19" s="497"/>
      <c r="EH19" s="497"/>
      <c r="EI19" s="497"/>
      <c r="EJ19" s="497"/>
      <c r="EK19" s="497"/>
      <c r="EL19" s="496">
        <f>IF(BI19="","",BI19)</f>
        <v>0</v>
      </c>
      <c r="EM19" s="497"/>
      <c r="EN19" s="497"/>
      <c r="EO19" s="497"/>
      <c r="EP19" s="497"/>
      <c r="EQ19" s="497"/>
      <c r="ER19" s="497"/>
      <c r="ES19" s="497"/>
      <c r="ET19" s="497"/>
      <c r="EU19" s="497"/>
      <c r="EV19" s="497"/>
      <c r="EW19" s="497"/>
      <c r="EX19" s="497"/>
      <c r="EY19" s="497"/>
      <c r="EZ19" s="500"/>
      <c r="FA19" s="49"/>
      <c r="FB19" s="340"/>
      <c r="FC19" s="341"/>
      <c r="FD19" s="368"/>
      <c r="FE19" s="368"/>
      <c r="FF19" s="368"/>
      <c r="FG19" s="369"/>
      <c r="FH19" s="377"/>
      <c r="FI19" s="352"/>
      <c r="FJ19" s="353"/>
      <c r="FK19" s="354"/>
      <c r="FL19" s="342"/>
      <c r="FM19" s="340"/>
      <c r="FN19" s="340"/>
    </row>
    <row r="20" spans="1:170" ht="9.25" customHeight="1">
      <c r="A20" s="418" t="s">
        <v>204</v>
      </c>
      <c r="B20" s="419"/>
      <c r="C20" s="466"/>
      <c r="D20" s="467"/>
      <c r="E20" s="467"/>
      <c r="F20" s="467"/>
      <c r="G20" s="467"/>
      <c r="H20" s="467"/>
      <c r="I20" s="467"/>
      <c r="J20" s="467"/>
      <c r="K20" s="467"/>
      <c r="L20" s="467"/>
      <c r="M20" s="467"/>
      <c r="N20" s="467"/>
      <c r="O20" s="468"/>
      <c r="P20" s="472"/>
      <c r="Q20" s="473"/>
      <c r="R20" s="473"/>
      <c r="S20" s="473"/>
      <c r="T20" s="473"/>
      <c r="U20" s="473"/>
      <c r="V20" s="473"/>
      <c r="W20" s="473"/>
      <c r="X20" s="473"/>
      <c r="Y20" s="473"/>
      <c r="Z20" s="473"/>
      <c r="AA20" s="473"/>
      <c r="AB20" s="473"/>
      <c r="AC20" s="473"/>
      <c r="AD20" s="474"/>
      <c r="AE20" s="472"/>
      <c r="AF20" s="473"/>
      <c r="AG20" s="473"/>
      <c r="AH20" s="473"/>
      <c r="AI20" s="473"/>
      <c r="AJ20" s="473"/>
      <c r="AK20" s="473"/>
      <c r="AL20" s="473"/>
      <c r="AM20" s="473"/>
      <c r="AN20" s="473"/>
      <c r="AO20" s="473"/>
      <c r="AP20" s="473"/>
      <c r="AQ20" s="473"/>
      <c r="AR20" s="473"/>
      <c r="AS20" s="474"/>
      <c r="AT20" s="472"/>
      <c r="AU20" s="473"/>
      <c r="AV20" s="473"/>
      <c r="AW20" s="473"/>
      <c r="AX20" s="473"/>
      <c r="AY20" s="473"/>
      <c r="AZ20" s="473"/>
      <c r="BA20" s="473"/>
      <c r="BB20" s="473"/>
      <c r="BC20" s="473"/>
      <c r="BD20" s="473"/>
      <c r="BE20" s="473"/>
      <c r="BF20" s="473"/>
      <c r="BG20" s="473"/>
      <c r="BH20" s="474"/>
      <c r="BI20" s="473"/>
      <c r="BJ20" s="473"/>
      <c r="BK20" s="473"/>
      <c r="BL20" s="473"/>
      <c r="BM20" s="473"/>
      <c r="BN20" s="473"/>
      <c r="BO20" s="473"/>
      <c r="BP20" s="473"/>
      <c r="BQ20" s="473"/>
      <c r="BR20" s="473"/>
      <c r="BS20" s="473"/>
      <c r="BT20" s="473"/>
      <c r="BU20" s="473"/>
      <c r="BV20" s="473"/>
      <c r="BW20" s="474"/>
      <c r="BX20" s="48"/>
      <c r="BY20" s="48"/>
      <c r="BZ20" s="48"/>
      <c r="CA20" s="49"/>
      <c r="CB20" s="49"/>
      <c r="CC20" s="49"/>
      <c r="CD20" s="487" t="s">
        <v>204</v>
      </c>
      <c r="CE20" s="487"/>
      <c r="CF20" s="512"/>
      <c r="CG20" s="513"/>
      <c r="CH20" s="513"/>
      <c r="CI20" s="513"/>
      <c r="CJ20" s="513"/>
      <c r="CK20" s="513"/>
      <c r="CL20" s="513"/>
      <c r="CM20" s="513"/>
      <c r="CN20" s="513"/>
      <c r="CO20" s="513"/>
      <c r="CP20" s="513"/>
      <c r="CQ20" s="513"/>
      <c r="CR20" s="513"/>
      <c r="CS20" s="516"/>
      <c r="CT20" s="497"/>
      <c r="CU20" s="497"/>
      <c r="CV20" s="497"/>
      <c r="CW20" s="497"/>
      <c r="CX20" s="497"/>
      <c r="CY20" s="497"/>
      <c r="CZ20" s="497"/>
      <c r="DA20" s="497"/>
      <c r="DB20" s="497"/>
      <c r="DC20" s="497"/>
      <c r="DD20" s="497"/>
      <c r="DE20" s="497"/>
      <c r="DF20" s="497"/>
      <c r="DG20" s="497"/>
      <c r="DH20" s="516"/>
      <c r="DI20" s="497"/>
      <c r="DJ20" s="497"/>
      <c r="DK20" s="497"/>
      <c r="DL20" s="497"/>
      <c r="DM20" s="497"/>
      <c r="DN20" s="497"/>
      <c r="DO20" s="497"/>
      <c r="DP20" s="497"/>
      <c r="DQ20" s="497"/>
      <c r="DR20" s="497"/>
      <c r="DS20" s="497"/>
      <c r="DT20" s="497"/>
      <c r="DU20" s="497"/>
      <c r="DV20" s="497"/>
      <c r="DW20" s="496"/>
      <c r="DX20" s="497"/>
      <c r="DY20" s="497"/>
      <c r="DZ20" s="497"/>
      <c r="EA20" s="497"/>
      <c r="EB20" s="497"/>
      <c r="EC20" s="497"/>
      <c r="ED20" s="497"/>
      <c r="EE20" s="497"/>
      <c r="EF20" s="497"/>
      <c r="EG20" s="497"/>
      <c r="EH20" s="497"/>
      <c r="EI20" s="497"/>
      <c r="EJ20" s="497"/>
      <c r="EK20" s="497"/>
      <c r="EL20" s="496"/>
      <c r="EM20" s="497"/>
      <c r="EN20" s="497"/>
      <c r="EO20" s="497"/>
      <c r="EP20" s="497"/>
      <c r="EQ20" s="497"/>
      <c r="ER20" s="497"/>
      <c r="ES20" s="497"/>
      <c r="ET20" s="497"/>
      <c r="EU20" s="497"/>
      <c r="EV20" s="497"/>
      <c r="EW20" s="497"/>
      <c r="EX20" s="497"/>
      <c r="EY20" s="497"/>
      <c r="EZ20" s="500"/>
      <c r="FA20" s="49"/>
      <c r="FB20" s="340"/>
      <c r="FC20" s="341"/>
      <c r="FD20" s="353"/>
      <c r="FE20" s="353"/>
      <c r="FF20" s="353"/>
      <c r="FG20" s="352"/>
      <c r="FH20" s="377"/>
      <c r="FI20" s="352"/>
      <c r="FJ20" s="353"/>
      <c r="FK20" s="354"/>
      <c r="FL20" s="342"/>
      <c r="FM20" s="340"/>
      <c r="FN20" s="340"/>
    </row>
    <row r="21" spans="1:170" ht="9.25" customHeight="1" thickBot="1">
      <c r="A21" s="418"/>
      <c r="B21" s="419"/>
      <c r="C21" s="469"/>
      <c r="D21" s="470"/>
      <c r="E21" s="470"/>
      <c r="F21" s="470"/>
      <c r="G21" s="470"/>
      <c r="H21" s="470"/>
      <c r="I21" s="470"/>
      <c r="J21" s="470"/>
      <c r="K21" s="470"/>
      <c r="L21" s="470"/>
      <c r="M21" s="470"/>
      <c r="N21" s="470"/>
      <c r="O21" s="471"/>
      <c r="P21" s="475"/>
      <c r="Q21" s="476"/>
      <c r="R21" s="476"/>
      <c r="S21" s="476"/>
      <c r="T21" s="476"/>
      <c r="U21" s="476"/>
      <c r="V21" s="476"/>
      <c r="W21" s="476"/>
      <c r="X21" s="476"/>
      <c r="Y21" s="476"/>
      <c r="Z21" s="476"/>
      <c r="AA21" s="476"/>
      <c r="AB21" s="476"/>
      <c r="AC21" s="476"/>
      <c r="AD21" s="477"/>
      <c r="AE21" s="475"/>
      <c r="AF21" s="476"/>
      <c r="AG21" s="476"/>
      <c r="AH21" s="476"/>
      <c r="AI21" s="476"/>
      <c r="AJ21" s="476"/>
      <c r="AK21" s="476"/>
      <c r="AL21" s="476"/>
      <c r="AM21" s="476"/>
      <c r="AN21" s="476"/>
      <c r="AO21" s="476"/>
      <c r="AP21" s="476"/>
      <c r="AQ21" s="476"/>
      <c r="AR21" s="476"/>
      <c r="AS21" s="477"/>
      <c r="AT21" s="475"/>
      <c r="AU21" s="476"/>
      <c r="AV21" s="476"/>
      <c r="AW21" s="476"/>
      <c r="AX21" s="476"/>
      <c r="AY21" s="476"/>
      <c r="AZ21" s="476"/>
      <c r="BA21" s="476"/>
      <c r="BB21" s="476"/>
      <c r="BC21" s="476"/>
      <c r="BD21" s="476"/>
      <c r="BE21" s="476"/>
      <c r="BF21" s="476"/>
      <c r="BG21" s="476"/>
      <c r="BH21" s="477"/>
      <c r="BI21" s="476"/>
      <c r="BJ21" s="476"/>
      <c r="BK21" s="476"/>
      <c r="BL21" s="476"/>
      <c r="BM21" s="476"/>
      <c r="BN21" s="476"/>
      <c r="BO21" s="476"/>
      <c r="BP21" s="476"/>
      <c r="BQ21" s="476"/>
      <c r="BR21" s="476"/>
      <c r="BS21" s="476"/>
      <c r="BT21" s="476"/>
      <c r="BU21" s="476"/>
      <c r="BV21" s="476"/>
      <c r="BW21" s="477"/>
      <c r="BX21" s="48"/>
      <c r="BY21" s="48"/>
      <c r="BZ21" s="48"/>
      <c r="CA21" s="49"/>
      <c r="CB21" s="49"/>
      <c r="CC21" s="49"/>
      <c r="CD21" s="487"/>
      <c r="CE21" s="487"/>
      <c r="CF21" s="514"/>
      <c r="CG21" s="515"/>
      <c r="CH21" s="515"/>
      <c r="CI21" s="515"/>
      <c r="CJ21" s="515"/>
      <c r="CK21" s="515"/>
      <c r="CL21" s="515"/>
      <c r="CM21" s="515"/>
      <c r="CN21" s="515"/>
      <c r="CO21" s="515"/>
      <c r="CP21" s="515"/>
      <c r="CQ21" s="515"/>
      <c r="CR21" s="515"/>
      <c r="CS21" s="517"/>
      <c r="CT21" s="518"/>
      <c r="CU21" s="518"/>
      <c r="CV21" s="518"/>
      <c r="CW21" s="518"/>
      <c r="CX21" s="518"/>
      <c r="CY21" s="518"/>
      <c r="CZ21" s="518"/>
      <c r="DA21" s="518"/>
      <c r="DB21" s="518"/>
      <c r="DC21" s="518"/>
      <c r="DD21" s="518"/>
      <c r="DE21" s="518"/>
      <c r="DF21" s="518"/>
      <c r="DG21" s="518"/>
      <c r="DH21" s="517"/>
      <c r="DI21" s="518"/>
      <c r="DJ21" s="518"/>
      <c r="DK21" s="518"/>
      <c r="DL21" s="518"/>
      <c r="DM21" s="518"/>
      <c r="DN21" s="518"/>
      <c r="DO21" s="518"/>
      <c r="DP21" s="518"/>
      <c r="DQ21" s="518"/>
      <c r="DR21" s="518"/>
      <c r="DS21" s="518"/>
      <c r="DT21" s="518"/>
      <c r="DU21" s="518"/>
      <c r="DV21" s="518"/>
      <c r="DW21" s="498"/>
      <c r="DX21" s="499"/>
      <c r="DY21" s="499"/>
      <c r="DZ21" s="499"/>
      <c r="EA21" s="499"/>
      <c r="EB21" s="499"/>
      <c r="EC21" s="499"/>
      <c r="ED21" s="499"/>
      <c r="EE21" s="499"/>
      <c r="EF21" s="499"/>
      <c r="EG21" s="499"/>
      <c r="EH21" s="499"/>
      <c r="EI21" s="499"/>
      <c r="EJ21" s="499"/>
      <c r="EK21" s="499"/>
      <c r="EL21" s="498"/>
      <c r="EM21" s="499"/>
      <c r="EN21" s="499"/>
      <c r="EO21" s="499"/>
      <c r="EP21" s="499"/>
      <c r="EQ21" s="499"/>
      <c r="ER21" s="499"/>
      <c r="ES21" s="499"/>
      <c r="ET21" s="499"/>
      <c r="EU21" s="499"/>
      <c r="EV21" s="499"/>
      <c r="EW21" s="499"/>
      <c r="EX21" s="499"/>
      <c r="EY21" s="499"/>
      <c r="EZ21" s="501"/>
      <c r="FA21" s="49"/>
      <c r="FB21" s="340"/>
      <c r="FC21" s="341"/>
      <c r="FD21" s="353"/>
      <c r="FE21" s="353"/>
      <c r="FF21" s="353"/>
      <c r="FG21" s="352"/>
      <c r="FH21" s="377"/>
      <c r="FI21" s="352"/>
      <c r="FJ21" s="353"/>
      <c r="FK21" s="354"/>
      <c r="FL21" s="342"/>
      <c r="FM21" s="340"/>
      <c r="FN21" s="340"/>
    </row>
    <row r="22" spans="1:170" ht="9.25" customHeight="1" thickBot="1">
      <c r="A22" s="418"/>
      <c r="B22" s="419"/>
      <c r="C22" s="2145" t="s">
        <v>985</v>
      </c>
      <c r="D22" s="2146"/>
      <c r="E22" s="2146"/>
      <c r="F22" s="2146"/>
      <c r="G22" s="2146"/>
      <c r="H22" s="2146"/>
      <c r="I22" s="2146"/>
      <c r="J22" s="2146"/>
      <c r="K22" s="160"/>
      <c r="L22" s="166"/>
      <c r="M22" s="166"/>
      <c r="N22" s="167"/>
      <c r="O22" s="2136" t="s">
        <v>984</v>
      </c>
      <c r="P22" s="2137"/>
      <c r="Q22" s="2137"/>
      <c r="R22" s="2137"/>
      <c r="S22" s="2137"/>
      <c r="T22" s="2137"/>
      <c r="U22" s="2137"/>
      <c r="V22" s="2137"/>
      <c r="W22" s="2137"/>
      <c r="X22" s="2137"/>
      <c r="Y22" s="508" t="s">
        <v>205</v>
      </c>
      <c r="Z22" s="509"/>
      <c r="AA22" s="509"/>
      <c r="AB22" s="509"/>
      <c r="AC22" s="509"/>
      <c r="AD22" s="509"/>
      <c r="AE22" s="509"/>
      <c r="AF22" s="509"/>
      <c r="AG22" s="509"/>
      <c r="AH22" s="509"/>
      <c r="AI22" s="509"/>
      <c r="AJ22" s="509"/>
      <c r="AK22" s="509"/>
      <c r="AL22" s="509"/>
      <c r="AM22" s="509"/>
      <c r="AN22" s="509"/>
      <c r="AO22" s="509"/>
      <c r="AP22" s="509"/>
      <c r="AQ22" s="509"/>
      <c r="AR22" s="509"/>
      <c r="AS22" s="509"/>
      <c r="AT22" s="509"/>
      <c r="AU22" s="509"/>
      <c r="AV22" s="509"/>
      <c r="AW22" s="509"/>
      <c r="AX22" s="509"/>
      <c r="AY22" s="509"/>
      <c r="AZ22" s="508" t="s">
        <v>206</v>
      </c>
      <c r="BA22" s="509"/>
      <c r="BB22" s="509"/>
      <c r="BC22" s="509"/>
      <c r="BD22" s="509"/>
      <c r="BE22" s="508" t="s">
        <v>207</v>
      </c>
      <c r="BF22" s="509"/>
      <c r="BG22" s="509"/>
      <c r="BH22" s="509"/>
      <c r="BI22" s="509"/>
      <c r="BJ22" s="509"/>
      <c r="BK22" s="509"/>
      <c r="BL22" s="509"/>
      <c r="BM22" s="509"/>
      <c r="BN22" s="509"/>
      <c r="BO22" s="509"/>
      <c r="BP22" s="509"/>
      <c r="BQ22" s="509"/>
      <c r="BR22" s="509"/>
      <c r="BS22" s="509"/>
      <c r="BT22" s="510" t="s">
        <v>208</v>
      </c>
      <c r="BU22" s="511"/>
      <c r="BV22" s="511"/>
      <c r="BW22" s="511"/>
      <c r="BX22" s="48"/>
      <c r="BY22" s="48"/>
      <c r="BZ22" s="48"/>
      <c r="CA22" s="49"/>
      <c r="CB22" s="49"/>
      <c r="CC22" s="49"/>
      <c r="CD22" s="487"/>
      <c r="CE22" s="487"/>
      <c r="CF22" s="2140" t="s">
        <v>985</v>
      </c>
      <c r="CG22" s="2141"/>
      <c r="CH22" s="2141"/>
      <c r="CI22" s="2141"/>
      <c r="CJ22" s="2141"/>
      <c r="CK22" s="2141"/>
      <c r="CL22" s="2141"/>
      <c r="CM22" s="2141"/>
      <c r="CN22" s="58"/>
      <c r="CO22" s="59"/>
      <c r="CP22" s="59"/>
      <c r="CQ22" s="60"/>
      <c r="CR22" s="2132" t="s">
        <v>984</v>
      </c>
      <c r="CS22" s="2133"/>
      <c r="CT22" s="2133"/>
      <c r="CU22" s="2133"/>
      <c r="CV22" s="2133"/>
      <c r="CW22" s="2133"/>
      <c r="CX22" s="2133"/>
      <c r="CY22" s="2133"/>
      <c r="CZ22" s="2133"/>
      <c r="DA22" s="2133"/>
      <c r="DB22" s="559" t="s">
        <v>205</v>
      </c>
      <c r="DC22" s="560"/>
      <c r="DD22" s="560"/>
      <c r="DE22" s="560"/>
      <c r="DF22" s="560"/>
      <c r="DG22" s="560"/>
      <c r="DH22" s="560"/>
      <c r="DI22" s="560"/>
      <c r="DJ22" s="560"/>
      <c r="DK22" s="560"/>
      <c r="DL22" s="560"/>
      <c r="DM22" s="560"/>
      <c r="DN22" s="560"/>
      <c r="DO22" s="560"/>
      <c r="DP22" s="560"/>
      <c r="DQ22" s="560"/>
      <c r="DR22" s="560"/>
      <c r="DS22" s="560"/>
      <c r="DT22" s="560"/>
      <c r="DU22" s="560"/>
      <c r="DV22" s="560"/>
      <c r="DW22" s="561"/>
      <c r="DX22" s="561"/>
      <c r="DY22" s="561"/>
      <c r="DZ22" s="561"/>
      <c r="EA22" s="561"/>
      <c r="EB22" s="561"/>
      <c r="EC22" s="562" t="s">
        <v>206</v>
      </c>
      <c r="ED22" s="561"/>
      <c r="EE22" s="561"/>
      <c r="EF22" s="561"/>
      <c r="EG22" s="561"/>
      <c r="EH22" s="562" t="s">
        <v>207</v>
      </c>
      <c r="EI22" s="561"/>
      <c r="EJ22" s="561"/>
      <c r="EK22" s="561"/>
      <c r="EL22" s="561"/>
      <c r="EM22" s="561"/>
      <c r="EN22" s="561"/>
      <c r="EO22" s="561"/>
      <c r="EP22" s="561"/>
      <c r="EQ22" s="561"/>
      <c r="ER22" s="561"/>
      <c r="ES22" s="561"/>
      <c r="ET22" s="561"/>
      <c r="EU22" s="561"/>
      <c r="EV22" s="561"/>
      <c r="EW22" s="492" t="s">
        <v>208</v>
      </c>
      <c r="EX22" s="493"/>
      <c r="EY22" s="493"/>
      <c r="EZ22" s="493"/>
      <c r="FA22" s="49"/>
      <c r="FB22" s="340"/>
      <c r="FC22" s="341"/>
      <c r="FD22" s="359" t="s">
        <v>121</v>
      </c>
      <c r="FE22" s="359"/>
      <c r="FF22" s="359"/>
      <c r="FG22" s="378" t="s">
        <v>800</v>
      </c>
      <c r="FH22" s="359" t="s">
        <v>801</v>
      </c>
      <c r="FI22" s="360"/>
      <c r="FJ22" s="361"/>
      <c r="FK22" s="362"/>
      <c r="FL22" s="342"/>
      <c r="FM22" s="340"/>
      <c r="FN22" s="340"/>
    </row>
    <row r="23" spans="1:170" ht="9.25" customHeight="1" thickBot="1">
      <c r="A23" s="418"/>
      <c r="B23" s="419"/>
      <c r="C23" s="2147"/>
      <c r="D23" s="2148"/>
      <c r="E23" s="2148"/>
      <c r="F23" s="2148"/>
      <c r="G23" s="2148"/>
      <c r="H23" s="2148"/>
      <c r="I23" s="2148"/>
      <c r="J23" s="2148"/>
      <c r="K23" s="547" t="s">
        <v>209</v>
      </c>
      <c r="L23" s="502"/>
      <c r="M23" s="502"/>
      <c r="N23" s="548"/>
      <c r="O23" s="2138"/>
      <c r="P23" s="2138"/>
      <c r="Q23" s="2138"/>
      <c r="R23" s="2138"/>
      <c r="S23" s="2138"/>
      <c r="T23" s="2138"/>
      <c r="U23" s="2138"/>
      <c r="V23" s="2138"/>
      <c r="W23" s="2138"/>
      <c r="X23" s="2138"/>
      <c r="Y23" s="509"/>
      <c r="Z23" s="509"/>
      <c r="AA23" s="509"/>
      <c r="AB23" s="509"/>
      <c r="AC23" s="509"/>
      <c r="AD23" s="509"/>
      <c r="AE23" s="509"/>
      <c r="AF23" s="509"/>
      <c r="AG23" s="509"/>
      <c r="AH23" s="509"/>
      <c r="AI23" s="509"/>
      <c r="AJ23" s="509"/>
      <c r="AK23" s="509"/>
      <c r="AL23" s="509"/>
      <c r="AM23" s="509"/>
      <c r="AN23" s="509"/>
      <c r="AO23" s="509"/>
      <c r="AP23" s="509"/>
      <c r="AQ23" s="509"/>
      <c r="AR23" s="509"/>
      <c r="AS23" s="509"/>
      <c r="AT23" s="509"/>
      <c r="AU23" s="509"/>
      <c r="AV23" s="509"/>
      <c r="AW23" s="509"/>
      <c r="AX23" s="509"/>
      <c r="AY23" s="509"/>
      <c r="AZ23" s="509"/>
      <c r="BA23" s="509"/>
      <c r="BB23" s="509"/>
      <c r="BC23" s="509"/>
      <c r="BD23" s="509"/>
      <c r="BE23" s="509"/>
      <c r="BF23" s="509"/>
      <c r="BG23" s="509"/>
      <c r="BH23" s="509"/>
      <c r="BI23" s="509"/>
      <c r="BJ23" s="509"/>
      <c r="BK23" s="509"/>
      <c r="BL23" s="509"/>
      <c r="BM23" s="509"/>
      <c r="BN23" s="509"/>
      <c r="BO23" s="509"/>
      <c r="BP23" s="509"/>
      <c r="BQ23" s="509"/>
      <c r="BR23" s="509"/>
      <c r="BS23" s="509"/>
      <c r="BT23" s="511"/>
      <c r="BU23" s="511"/>
      <c r="BV23" s="511"/>
      <c r="BW23" s="511"/>
      <c r="BX23" s="48"/>
      <c r="BY23" s="48"/>
      <c r="BZ23" s="48"/>
      <c r="CA23" s="49"/>
      <c r="CB23" s="49"/>
      <c r="CC23" s="49"/>
      <c r="CD23" s="487"/>
      <c r="CE23" s="487"/>
      <c r="CF23" s="2142"/>
      <c r="CG23" s="2143"/>
      <c r="CH23" s="2143"/>
      <c r="CI23" s="2143"/>
      <c r="CJ23" s="2143"/>
      <c r="CK23" s="2143"/>
      <c r="CL23" s="2143"/>
      <c r="CM23" s="2143"/>
      <c r="CN23" s="550" t="s">
        <v>35</v>
      </c>
      <c r="CO23" s="551"/>
      <c r="CP23" s="551"/>
      <c r="CQ23" s="552"/>
      <c r="CR23" s="2134"/>
      <c r="CS23" s="2134"/>
      <c r="CT23" s="2134"/>
      <c r="CU23" s="2134"/>
      <c r="CV23" s="2134"/>
      <c r="CW23" s="2134"/>
      <c r="CX23" s="2134"/>
      <c r="CY23" s="2134"/>
      <c r="CZ23" s="2134"/>
      <c r="DA23" s="2134"/>
      <c r="DB23" s="561"/>
      <c r="DC23" s="561"/>
      <c r="DD23" s="561"/>
      <c r="DE23" s="561"/>
      <c r="DF23" s="561"/>
      <c r="DG23" s="561"/>
      <c r="DH23" s="561"/>
      <c r="DI23" s="561"/>
      <c r="DJ23" s="561"/>
      <c r="DK23" s="561"/>
      <c r="DL23" s="561"/>
      <c r="DM23" s="561"/>
      <c r="DN23" s="561"/>
      <c r="DO23" s="561"/>
      <c r="DP23" s="561"/>
      <c r="DQ23" s="561"/>
      <c r="DR23" s="561"/>
      <c r="DS23" s="561"/>
      <c r="DT23" s="561"/>
      <c r="DU23" s="561"/>
      <c r="DV23" s="561"/>
      <c r="DW23" s="561"/>
      <c r="DX23" s="561"/>
      <c r="DY23" s="561"/>
      <c r="DZ23" s="561"/>
      <c r="EA23" s="561"/>
      <c r="EB23" s="561"/>
      <c r="EC23" s="561"/>
      <c r="ED23" s="561"/>
      <c r="EE23" s="561"/>
      <c r="EF23" s="561"/>
      <c r="EG23" s="561"/>
      <c r="EH23" s="561"/>
      <c r="EI23" s="561"/>
      <c r="EJ23" s="561"/>
      <c r="EK23" s="561"/>
      <c r="EL23" s="561"/>
      <c r="EM23" s="561"/>
      <c r="EN23" s="561"/>
      <c r="EO23" s="561"/>
      <c r="EP23" s="561"/>
      <c r="EQ23" s="561"/>
      <c r="ER23" s="561"/>
      <c r="ES23" s="561"/>
      <c r="ET23" s="561"/>
      <c r="EU23" s="561"/>
      <c r="EV23" s="561"/>
      <c r="EW23" s="493"/>
      <c r="EX23" s="493"/>
      <c r="EY23" s="493"/>
      <c r="EZ23" s="493"/>
      <c r="FA23" s="49"/>
      <c r="FB23" s="340"/>
      <c r="FC23" s="341"/>
      <c r="FD23" s="359"/>
      <c r="FE23" s="359"/>
      <c r="FF23" s="359"/>
      <c r="FG23" s="378"/>
      <c r="FH23" s="359"/>
      <c r="FI23" s="360"/>
      <c r="FJ23" s="361"/>
      <c r="FK23" s="362"/>
      <c r="FL23" s="342"/>
      <c r="FM23" s="340"/>
      <c r="FN23" s="340"/>
    </row>
    <row r="24" spans="1:170" ht="9.25" customHeight="1" thickBot="1">
      <c r="A24" s="418"/>
      <c r="B24" s="419"/>
      <c r="C24" s="2147"/>
      <c r="D24" s="2148"/>
      <c r="E24" s="2148"/>
      <c r="F24" s="2148"/>
      <c r="G24" s="2149"/>
      <c r="H24" s="2149"/>
      <c r="I24" s="2149"/>
      <c r="J24" s="2149"/>
      <c r="K24" s="505"/>
      <c r="L24" s="506"/>
      <c r="M24" s="506"/>
      <c r="N24" s="549"/>
      <c r="O24" s="2139"/>
      <c r="P24" s="2139"/>
      <c r="Q24" s="2139"/>
      <c r="R24" s="2139"/>
      <c r="S24" s="2139"/>
      <c r="T24" s="2139"/>
      <c r="U24" s="2139"/>
      <c r="V24" s="2139"/>
      <c r="W24" s="2139"/>
      <c r="X24" s="2139"/>
      <c r="Y24" s="507" t="s">
        <v>125</v>
      </c>
      <c r="Z24" s="507"/>
      <c r="AA24" s="507"/>
      <c r="AB24" s="507"/>
      <c r="AC24" s="507"/>
      <c r="AD24" s="507"/>
      <c r="AE24" s="507"/>
      <c r="AF24" s="507"/>
      <c r="AG24" s="507" t="s">
        <v>126</v>
      </c>
      <c r="AH24" s="507"/>
      <c r="AI24" s="507"/>
      <c r="AJ24" s="507"/>
      <c r="AK24" s="507"/>
      <c r="AL24" s="507"/>
      <c r="AM24" s="507"/>
      <c r="AN24" s="507"/>
      <c r="AO24" s="507"/>
      <c r="AP24" s="507"/>
      <c r="AQ24" s="507"/>
      <c r="AR24" s="507" t="s">
        <v>127</v>
      </c>
      <c r="AS24" s="507"/>
      <c r="AT24" s="507"/>
      <c r="AU24" s="507"/>
      <c r="AV24" s="507"/>
      <c r="AW24" s="507"/>
      <c r="AX24" s="507"/>
      <c r="AY24" s="507"/>
      <c r="AZ24" s="509"/>
      <c r="BA24" s="509"/>
      <c r="BB24" s="509"/>
      <c r="BC24" s="509"/>
      <c r="BD24" s="509"/>
      <c r="BE24" s="507" t="s">
        <v>128</v>
      </c>
      <c r="BF24" s="507"/>
      <c r="BG24" s="507"/>
      <c r="BH24" s="507"/>
      <c r="BI24" s="507"/>
      <c r="BJ24" s="507"/>
      <c r="BK24" s="507"/>
      <c r="BL24" s="507"/>
      <c r="BM24" s="507"/>
      <c r="BN24" s="507"/>
      <c r="BO24" s="507" t="s">
        <v>36</v>
      </c>
      <c r="BP24" s="507"/>
      <c r="BQ24" s="507"/>
      <c r="BR24" s="507"/>
      <c r="BS24" s="507"/>
      <c r="BT24" s="511"/>
      <c r="BU24" s="511"/>
      <c r="BV24" s="511"/>
      <c r="BW24" s="511"/>
      <c r="BX24" s="48"/>
      <c r="BY24" s="48"/>
      <c r="BZ24" s="48"/>
      <c r="CA24" s="49"/>
      <c r="CB24" s="49"/>
      <c r="CC24" s="49"/>
      <c r="CD24" s="487"/>
      <c r="CE24" s="487"/>
      <c r="CF24" s="2142"/>
      <c r="CG24" s="2143"/>
      <c r="CH24" s="2143"/>
      <c r="CI24" s="2143"/>
      <c r="CJ24" s="2144"/>
      <c r="CK24" s="2144"/>
      <c r="CL24" s="2144"/>
      <c r="CM24" s="2144"/>
      <c r="CN24" s="553"/>
      <c r="CO24" s="554"/>
      <c r="CP24" s="554"/>
      <c r="CQ24" s="555"/>
      <c r="CR24" s="2135"/>
      <c r="CS24" s="2135"/>
      <c r="CT24" s="2135"/>
      <c r="CU24" s="2135"/>
      <c r="CV24" s="2135"/>
      <c r="CW24" s="2135"/>
      <c r="CX24" s="2135"/>
      <c r="CY24" s="2135"/>
      <c r="CZ24" s="2135"/>
      <c r="DA24" s="2135"/>
      <c r="DB24" s="494" t="s">
        <v>125</v>
      </c>
      <c r="DC24" s="494"/>
      <c r="DD24" s="494"/>
      <c r="DE24" s="494"/>
      <c r="DF24" s="494"/>
      <c r="DG24" s="495"/>
      <c r="DH24" s="495"/>
      <c r="DI24" s="495"/>
      <c r="DJ24" s="494" t="s">
        <v>126</v>
      </c>
      <c r="DK24" s="494"/>
      <c r="DL24" s="494"/>
      <c r="DM24" s="494"/>
      <c r="DN24" s="494"/>
      <c r="DO24" s="494"/>
      <c r="DP24" s="494"/>
      <c r="DQ24" s="494"/>
      <c r="DR24" s="495"/>
      <c r="DS24" s="495"/>
      <c r="DT24" s="495"/>
      <c r="DU24" s="494" t="s">
        <v>127</v>
      </c>
      <c r="DV24" s="494"/>
      <c r="DW24" s="494"/>
      <c r="DX24" s="494"/>
      <c r="DY24" s="494"/>
      <c r="DZ24" s="495"/>
      <c r="EA24" s="495"/>
      <c r="EB24" s="495"/>
      <c r="EC24" s="561"/>
      <c r="ED24" s="561"/>
      <c r="EE24" s="561"/>
      <c r="EF24" s="561"/>
      <c r="EG24" s="561"/>
      <c r="EH24" s="494" t="s">
        <v>128</v>
      </c>
      <c r="EI24" s="494"/>
      <c r="EJ24" s="494"/>
      <c r="EK24" s="494"/>
      <c r="EL24" s="494"/>
      <c r="EM24" s="494"/>
      <c r="EN24" s="494"/>
      <c r="EO24" s="494"/>
      <c r="EP24" s="494"/>
      <c r="EQ24" s="494"/>
      <c r="ER24" s="494" t="s">
        <v>36</v>
      </c>
      <c r="ES24" s="494"/>
      <c r="ET24" s="494"/>
      <c r="EU24" s="494"/>
      <c r="EV24" s="494"/>
      <c r="EW24" s="493"/>
      <c r="EX24" s="493"/>
      <c r="EY24" s="493"/>
      <c r="EZ24" s="493"/>
      <c r="FA24" s="49"/>
      <c r="FB24" s="340"/>
      <c r="FC24" s="341"/>
      <c r="FD24" s="353"/>
      <c r="FE24" s="353"/>
      <c r="FF24" s="353"/>
      <c r="FG24" s="378"/>
      <c r="FH24" s="353"/>
      <c r="FI24" s="352"/>
      <c r="FJ24" s="353"/>
      <c r="FK24" s="354"/>
      <c r="FL24" s="342"/>
      <c r="FM24" s="340"/>
      <c r="FN24" s="340"/>
    </row>
    <row r="25" spans="1:170" ht="9.25" customHeight="1" thickTop="1" thickBot="1">
      <c r="A25" s="418"/>
      <c r="B25" s="419"/>
      <c r="C25" s="478" t="s">
        <v>39</v>
      </c>
      <c r="D25" s="478"/>
      <c r="E25" s="478"/>
      <c r="F25" s="478"/>
      <c r="G25" s="478" t="s">
        <v>129</v>
      </c>
      <c r="H25" s="478"/>
      <c r="I25" s="478"/>
      <c r="J25" s="478"/>
      <c r="K25" s="168"/>
      <c r="L25" s="164"/>
      <c r="M25" s="164"/>
      <c r="N25" s="218"/>
      <c r="O25" s="168"/>
      <c r="P25" s="164"/>
      <c r="Q25" s="164"/>
      <c r="R25" s="164"/>
      <c r="S25" s="164"/>
      <c r="T25" s="164"/>
      <c r="U25" s="151"/>
      <c r="V25" s="151"/>
      <c r="W25" s="151"/>
      <c r="X25" s="152" t="s">
        <v>124</v>
      </c>
      <c r="Y25" s="150"/>
      <c r="Z25" s="151"/>
      <c r="AA25" s="151"/>
      <c r="AB25" s="151"/>
      <c r="AC25" s="152" t="s">
        <v>38</v>
      </c>
      <c r="AD25" s="153"/>
      <c r="AE25" s="154" t="s">
        <v>130</v>
      </c>
      <c r="AF25" s="155" t="s">
        <v>38</v>
      </c>
      <c r="AG25" s="217"/>
      <c r="AH25" s="151"/>
      <c r="AI25" s="216" t="s">
        <v>123</v>
      </c>
      <c r="AJ25" s="150"/>
      <c r="AK25" s="151"/>
      <c r="AL25" s="151"/>
      <c r="AM25" s="151"/>
      <c r="AN25" s="152" t="s">
        <v>38</v>
      </c>
      <c r="AO25" s="153"/>
      <c r="AP25" s="154" t="s">
        <v>130</v>
      </c>
      <c r="AQ25" s="155" t="s">
        <v>38</v>
      </c>
      <c r="AR25" s="150"/>
      <c r="AS25" s="151"/>
      <c r="AT25" s="151"/>
      <c r="AU25" s="151"/>
      <c r="AV25" s="152" t="s">
        <v>38</v>
      </c>
      <c r="AW25" s="153"/>
      <c r="AX25" s="165" t="s">
        <v>130</v>
      </c>
      <c r="AY25" s="169" t="s">
        <v>38</v>
      </c>
      <c r="AZ25" s="170"/>
      <c r="BA25" s="154"/>
      <c r="BB25" s="154"/>
      <c r="BC25" s="154"/>
      <c r="BD25" s="155" t="s">
        <v>38</v>
      </c>
      <c r="BE25" s="150"/>
      <c r="BF25" s="151"/>
      <c r="BG25" s="151"/>
      <c r="BH25" s="162"/>
      <c r="BI25" s="216" t="s">
        <v>123</v>
      </c>
      <c r="BJ25" s="163"/>
      <c r="BK25" s="151"/>
      <c r="BL25" s="151"/>
      <c r="BM25" s="151"/>
      <c r="BN25" s="152" t="s">
        <v>38</v>
      </c>
      <c r="BO25" s="150"/>
      <c r="BP25" s="151"/>
      <c r="BQ25" s="151"/>
      <c r="BR25" s="151"/>
      <c r="BS25" s="152" t="s">
        <v>38</v>
      </c>
      <c r="BT25" s="154"/>
      <c r="BU25" s="154"/>
      <c r="BV25" s="154"/>
      <c r="BW25" s="155" t="s">
        <v>38</v>
      </c>
      <c r="BX25" s="48"/>
      <c r="BY25" s="48"/>
      <c r="BZ25" s="48"/>
      <c r="CA25" s="49"/>
      <c r="CB25" s="49"/>
      <c r="CC25" s="49"/>
      <c r="CD25" s="487"/>
      <c r="CE25" s="487"/>
      <c r="CF25" s="536" t="s">
        <v>39</v>
      </c>
      <c r="CG25" s="537"/>
      <c r="CH25" s="537"/>
      <c r="CI25" s="538"/>
      <c r="CJ25" s="539" t="s">
        <v>129</v>
      </c>
      <c r="CK25" s="438"/>
      <c r="CL25" s="438"/>
      <c r="CM25" s="540"/>
      <c r="CN25" s="61"/>
      <c r="CO25" s="62"/>
      <c r="CP25" s="62"/>
      <c r="CQ25" s="63"/>
      <c r="CR25" s="61"/>
      <c r="CS25" s="62"/>
      <c r="CT25" s="62"/>
      <c r="CU25" s="54"/>
      <c r="CV25" s="54"/>
      <c r="CW25" s="54"/>
      <c r="CX25" s="54"/>
      <c r="CY25" s="54"/>
      <c r="CZ25" s="54"/>
      <c r="DA25" s="54" t="s">
        <v>124</v>
      </c>
      <c r="DB25" s="53"/>
      <c r="DC25" s="54"/>
      <c r="DD25" s="54"/>
      <c r="DE25" s="54"/>
      <c r="DF25" s="54" t="s">
        <v>38</v>
      </c>
      <c r="DG25" s="55"/>
      <c r="DH25" s="56" t="s">
        <v>130</v>
      </c>
      <c r="DI25" s="56" t="s">
        <v>38</v>
      </c>
      <c r="DJ25" s="64"/>
      <c r="DK25" s="54"/>
      <c r="DL25" s="65" t="s">
        <v>123</v>
      </c>
      <c r="DM25" s="66"/>
      <c r="DN25" s="54"/>
      <c r="DO25" s="54"/>
      <c r="DP25" s="54"/>
      <c r="DQ25" s="54" t="s">
        <v>38</v>
      </c>
      <c r="DR25" s="55"/>
      <c r="DS25" s="56" t="s">
        <v>130</v>
      </c>
      <c r="DT25" s="56" t="s">
        <v>38</v>
      </c>
      <c r="DU25" s="53"/>
      <c r="DV25" s="54"/>
      <c r="DW25" s="54"/>
      <c r="DX25" s="54"/>
      <c r="DY25" s="54" t="s">
        <v>38</v>
      </c>
      <c r="DZ25" s="67"/>
      <c r="EA25" s="68" t="s">
        <v>130</v>
      </c>
      <c r="EB25" s="68" t="s">
        <v>38</v>
      </c>
      <c r="EC25" s="69"/>
      <c r="ED25" s="56"/>
      <c r="EE25" s="56"/>
      <c r="EF25" s="56"/>
      <c r="EG25" s="70" t="s">
        <v>38</v>
      </c>
      <c r="EH25" s="53"/>
      <c r="EI25" s="54"/>
      <c r="EJ25" s="54"/>
      <c r="EK25" s="65"/>
      <c r="EL25" s="65" t="s">
        <v>123</v>
      </c>
      <c r="EM25" s="71"/>
      <c r="EN25" s="54"/>
      <c r="EO25" s="54"/>
      <c r="EP25" s="54"/>
      <c r="EQ25" s="54" t="s">
        <v>38</v>
      </c>
      <c r="ER25" s="66"/>
      <c r="ES25" s="54"/>
      <c r="ET25" s="54"/>
      <c r="EU25" s="54"/>
      <c r="EV25" s="54" t="s">
        <v>38</v>
      </c>
      <c r="EW25" s="55"/>
      <c r="EX25" s="56"/>
      <c r="EY25" s="56"/>
      <c r="EZ25" s="57" t="s">
        <v>38</v>
      </c>
      <c r="FA25" s="49"/>
      <c r="FB25" s="340"/>
      <c r="FC25" s="341"/>
      <c r="FD25" s="353"/>
      <c r="FE25" s="353"/>
      <c r="FF25" s="353"/>
      <c r="FG25" s="378"/>
      <c r="FH25" s="353"/>
      <c r="FI25" s="352"/>
      <c r="FJ25" s="353"/>
      <c r="FK25" s="354"/>
      <c r="FL25" s="342"/>
      <c r="FM25" s="340"/>
      <c r="FN25" s="340"/>
    </row>
    <row r="26" spans="1:170" ht="9.25" customHeight="1" thickBot="1">
      <c r="A26" s="418"/>
      <c r="B26" s="419"/>
      <c r="C26" s="446" t="str">
        <f>IF(所得税源泉徴収簿!A2="甲欄",IF(基礎控除申告書兼配偶者控除等申告書兼所得金額調整控除申告書!AK32="","",IF(基礎控除申告書兼配偶者控除等申告書兼所得金額調整控除申告書!CA52="②","○","")),"")</f>
        <v/>
      </c>
      <c r="D26" s="446"/>
      <c r="E26" s="446"/>
      <c r="F26" s="446"/>
      <c r="G26" s="446" t="str">
        <f>IF(所得税源泉徴収簿!A2="乙欄",IF(基礎控除申告書兼配偶者控除等申告書兼所得金額調整控除申告書!CA52="①","○",IF(基礎控除申告書兼配偶者控除等申告書兼所得金額調整控除申告書!CA52="②","○","")),"")</f>
        <v/>
      </c>
      <c r="H26" s="446"/>
      <c r="I26" s="446"/>
      <c r="J26" s="446"/>
      <c r="K26" s="525" t="str">
        <f>IF(所得税源泉徴収簿!A2="甲欄",IF(基礎控除申告書兼配偶者控除等申告書兼所得金額調整控除申告書!AK32="","",IF(基礎控除申告書兼配偶者控除等申告書兼所得金額調整控除申告書!CA52="①","○","")),"")</f>
        <v/>
      </c>
      <c r="L26" s="526"/>
      <c r="M26" s="526"/>
      <c r="N26" s="527"/>
      <c r="O26" s="541" t="str">
        <f>IF(OR(C26="○",G26="○",K26="○"),IF(基礎控除申告書兼配偶者控除等申告書兼所得金額調整控除申告書!CF58&gt;0,基礎控除申告書兼配偶者控除等申告書兼所得金額調整控除申告書!CF58,IF(基礎控除申告書兼配偶者控除等申告書兼所得金額調整控除申告書!CF63&gt;0,基礎控除申告書兼配偶者控除等申告書兼所得金額調整控除申告書!CF63,0)),"")</f>
        <v/>
      </c>
      <c r="P26" s="542"/>
      <c r="Q26" s="542"/>
      <c r="R26" s="542"/>
      <c r="S26" s="542"/>
      <c r="T26" s="542"/>
      <c r="U26" s="542"/>
      <c r="V26" s="542"/>
      <c r="W26" s="542"/>
      <c r="X26" s="543"/>
      <c r="Y26" s="525">
        <f>COUNTIF('給与所得者の扶養控除等（異動）申告書'!CB36:CE36,TRUE)</f>
        <v>0</v>
      </c>
      <c r="Z26" s="526"/>
      <c r="AA26" s="526"/>
      <c r="AB26" s="526"/>
      <c r="AC26" s="527"/>
      <c r="AD26" s="519"/>
      <c r="AE26" s="520"/>
      <c r="AF26" s="521"/>
      <c r="AG26" s="525">
        <f>COUNTIF('給与所得者の扶養控除等（異動）申告書'!CB34:CE34,TRUE)</f>
        <v>0</v>
      </c>
      <c r="AH26" s="526"/>
      <c r="AI26" s="527"/>
      <c r="AJ26" s="525">
        <f>COUNTIF('給与所得者の扶養控除等（異動）申告書'!CB35:CE35,TRUE)</f>
        <v>0</v>
      </c>
      <c r="AK26" s="526"/>
      <c r="AL26" s="526"/>
      <c r="AM26" s="526"/>
      <c r="AN26" s="527"/>
      <c r="AO26" s="519"/>
      <c r="AP26" s="520"/>
      <c r="AQ26" s="521"/>
      <c r="AR26" s="525">
        <f>IF(COUNTIF('給与所得者の扶養控除等（異動）申告書'!CB34:CE36,TRUE)&gt;0,"",COUNTIF('給与所得者の扶養控除等（異動）申告書'!H37,"&lt;&gt;")+COUNTIF('給与所得者の扶養控除等（異動）申告書'!H44,"&lt;&gt;")+COUNTIF('給与所得者の扶養控除等（異動）申告書'!H51,"&lt;&gt;")+COUNTIF('給与所得者の扶養控除等（異動）申告書'!H58,"&lt;&gt;"))</f>
        <v>0</v>
      </c>
      <c r="AS26" s="526"/>
      <c r="AT26" s="526"/>
      <c r="AU26" s="526"/>
      <c r="AV26" s="527"/>
      <c r="AW26" s="519"/>
      <c r="AX26" s="520"/>
      <c r="AY26" s="521"/>
      <c r="AZ26" s="519"/>
      <c r="BA26" s="520"/>
      <c r="BB26" s="520"/>
      <c r="BC26" s="520"/>
      <c r="BD26" s="521"/>
      <c r="BE26" s="525">
        <f>IF('給与所得者の扶養控除等（異動）申告書'!CD73=2,COUNTIF('給与所得者の扶養控除等（異動）申告書'!CC73,2)+'給与所得者の扶養控除等（異動）申告書'!Y73,COUNTIF('給与所得者の扶養控除等（異動）申告書'!CC73,2))</f>
        <v>0</v>
      </c>
      <c r="BF26" s="526"/>
      <c r="BG26" s="526"/>
      <c r="BH26" s="526"/>
      <c r="BI26" s="527"/>
      <c r="BJ26" s="525">
        <f>IF('給与所得者の扶養控除等（異動）申告書'!CD71=2,COUNTIF('給与所得者の扶養控除等（異動）申告書'!CC71,2)+'給与所得者の扶養控除等（異動）申告書'!Y70,COUNTIF('給与所得者の扶養控除等（異動）申告書'!CC71,2))</f>
        <v>0</v>
      </c>
      <c r="BK26" s="526"/>
      <c r="BL26" s="526"/>
      <c r="BM26" s="526"/>
      <c r="BN26" s="527"/>
      <c r="BO26" s="525">
        <f>IF('給与所得者の扶養控除等（異動）申告書'!CD69=2,COUNTIF('給与所得者の扶養控除等（異動）申告書'!CC69,2)+'給与所得者の扶養控除等（異動）申告書'!Y67,COUNTIF('給与所得者の扶養控除等（異動）申告書'!CC69,2))</f>
        <v>0</v>
      </c>
      <c r="BP26" s="526"/>
      <c r="BQ26" s="526"/>
      <c r="BR26" s="526"/>
      <c r="BS26" s="527"/>
      <c r="BT26" s="520"/>
      <c r="BU26" s="520"/>
      <c r="BV26" s="520"/>
      <c r="BW26" s="521"/>
      <c r="BX26" s="48"/>
      <c r="BY26" s="48"/>
      <c r="BZ26" s="48"/>
      <c r="CA26" s="49"/>
      <c r="CB26" s="49"/>
      <c r="CC26" s="49"/>
      <c r="CD26" s="487"/>
      <c r="CE26" s="487"/>
      <c r="CF26" s="531" t="str">
        <f>IF(C26="","",C26)</f>
        <v/>
      </c>
      <c r="CG26" s="444"/>
      <c r="CH26" s="444"/>
      <c r="CI26" s="532"/>
      <c r="CJ26" s="443" t="str">
        <f>IF(G26="","",G26)</f>
        <v/>
      </c>
      <c r="CK26" s="444"/>
      <c r="CL26" s="444"/>
      <c r="CM26" s="586"/>
      <c r="CN26" s="581" t="str">
        <f>IF(K26="","",K26)</f>
        <v/>
      </c>
      <c r="CO26" s="574"/>
      <c r="CP26" s="574"/>
      <c r="CQ26" s="584"/>
      <c r="CR26" s="588" t="str">
        <f>IF(O26="","",O26)</f>
        <v/>
      </c>
      <c r="CS26" s="589"/>
      <c r="CT26" s="589"/>
      <c r="CU26" s="589"/>
      <c r="CV26" s="589"/>
      <c r="CW26" s="589"/>
      <c r="CX26" s="589"/>
      <c r="CY26" s="589"/>
      <c r="CZ26" s="589"/>
      <c r="DA26" s="589"/>
      <c r="DB26" s="581">
        <f>IF(Y26="","",Y26)</f>
        <v>0</v>
      </c>
      <c r="DC26" s="574"/>
      <c r="DD26" s="574"/>
      <c r="DE26" s="574"/>
      <c r="DF26" s="574"/>
      <c r="DG26" s="573" t="str">
        <f>IF(AD26="","",AD26)</f>
        <v/>
      </c>
      <c r="DH26" s="574"/>
      <c r="DI26" s="574"/>
      <c r="DJ26" s="581">
        <f>IF(AG26="","",AG26)</f>
        <v>0</v>
      </c>
      <c r="DK26" s="574"/>
      <c r="DL26" s="574"/>
      <c r="DM26" s="573">
        <f>IF(AJ26="","",AJ26)</f>
        <v>0</v>
      </c>
      <c r="DN26" s="574"/>
      <c r="DO26" s="574"/>
      <c r="DP26" s="574"/>
      <c r="DQ26" s="574"/>
      <c r="DR26" s="573" t="str">
        <f>IF(AO26="","",AO26)</f>
        <v/>
      </c>
      <c r="DS26" s="574"/>
      <c r="DT26" s="574"/>
      <c r="DU26" s="581">
        <f>IF(AR26="","",AR26)</f>
        <v>0</v>
      </c>
      <c r="DV26" s="574"/>
      <c r="DW26" s="574"/>
      <c r="DX26" s="574"/>
      <c r="DY26" s="574"/>
      <c r="DZ26" s="581" t="str">
        <f>IF(AW26="","",AW26)</f>
        <v/>
      </c>
      <c r="EA26" s="574"/>
      <c r="EB26" s="574"/>
      <c r="EC26" s="573" t="str">
        <f>IF(AZ26="","",AZ26)</f>
        <v/>
      </c>
      <c r="ED26" s="574"/>
      <c r="EE26" s="574"/>
      <c r="EF26" s="574"/>
      <c r="EG26" s="584"/>
      <c r="EH26" s="581">
        <f>IF(BE26="","",BE26)</f>
        <v>0</v>
      </c>
      <c r="EI26" s="574"/>
      <c r="EJ26" s="574"/>
      <c r="EK26" s="574"/>
      <c r="EL26" s="574"/>
      <c r="EM26" s="573">
        <f>IF(BJ26="","",BJ26)</f>
        <v>0</v>
      </c>
      <c r="EN26" s="574"/>
      <c r="EO26" s="574"/>
      <c r="EP26" s="574"/>
      <c r="EQ26" s="574"/>
      <c r="ER26" s="573">
        <f>IF(BO26="","",BO26)</f>
        <v>0</v>
      </c>
      <c r="ES26" s="574"/>
      <c r="ET26" s="574"/>
      <c r="EU26" s="574"/>
      <c r="EV26" s="574"/>
      <c r="EW26" s="573" t="str">
        <f>IF(BT26="","",BT26)</f>
        <v/>
      </c>
      <c r="EX26" s="574"/>
      <c r="EY26" s="574"/>
      <c r="EZ26" s="577"/>
      <c r="FA26" s="49"/>
      <c r="FB26" s="340"/>
      <c r="FC26" s="341"/>
      <c r="FD26" s="365"/>
      <c r="FE26" s="365"/>
      <c r="FF26" s="365"/>
      <c r="FG26" s="378"/>
      <c r="FH26" s="365"/>
      <c r="FI26" s="366"/>
      <c r="FJ26" s="365"/>
      <c r="FK26" s="367"/>
      <c r="FL26" s="342"/>
      <c r="FM26" s="340"/>
      <c r="FN26" s="340"/>
    </row>
    <row r="27" spans="1:170" ht="9.25" customHeight="1" thickBot="1">
      <c r="A27" s="418"/>
      <c r="B27" s="419"/>
      <c r="C27" s="446"/>
      <c r="D27" s="446"/>
      <c r="E27" s="446"/>
      <c r="F27" s="446"/>
      <c r="G27" s="446"/>
      <c r="H27" s="446"/>
      <c r="I27" s="446"/>
      <c r="J27" s="446"/>
      <c r="K27" s="525"/>
      <c r="L27" s="526"/>
      <c r="M27" s="526"/>
      <c r="N27" s="527"/>
      <c r="O27" s="541"/>
      <c r="P27" s="542"/>
      <c r="Q27" s="542"/>
      <c r="R27" s="542"/>
      <c r="S27" s="542"/>
      <c r="T27" s="542"/>
      <c r="U27" s="542"/>
      <c r="V27" s="542"/>
      <c r="W27" s="542"/>
      <c r="X27" s="543"/>
      <c r="Y27" s="525"/>
      <c r="Z27" s="526"/>
      <c r="AA27" s="526"/>
      <c r="AB27" s="526"/>
      <c r="AC27" s="527"/>
      <c r="AD27" s="519"/>
      <c r="AE27" s="520"/>
      <c r="AF27" s="521"/>
      <c r="AG27" s="525"/>
      <c r="AH27" s="526"/>
      <c r="AI27" s="527"/>
      <c r="AJ27" s="525"/>
      <c r="AK27" s="526"/>
      <c r="AL27" s="526"/>
      <c r="AM27" s="526"/>
      <c r="AN27" s="527"/>
      <c r="AO27" s="519"/>
      <c r="AP27" s="520"/>
      <c r="AQ27" s="521"/>
      <c r="AR27" s="525"/>
      <c r="AS27" s="526"/>
      <c r="AT27" s="526"/>
      <c r="AU27" s="526"/>
      <c r="AV27" s="527"/>
      <c r="AW27" s="519"/>
      <c r="AX27" s="520"/>
      <c r="AY27" s="521"/>
      <c r="AZ27" s="519"/>
      <c r="BA27" s="520"/>
      <c r="BB27" s="520"/>
      <c r="BC27" s="520"/>
      <c r="BD27" s="521"/>
      <c r="BE27" s="525"/>
      <c r="BF27" s="526"/>
      <c r="BG27" s="526"/>
      <c r="BH27" s="526"/>
      <c r="BI27" s="527"/>
      <c r="BJ27" s="525"/>
      <c r="BK27" s="526"/>
      <c r="BL27" s="526"/>
      <c r="BM27" s="526"/>
      <c r="BN27" s="527"/>
      <c r="BO27" s="525"/>
      <c r="BP27" s="526"/>
      <c r="BQ27" s="526"/>
      <c r="BR27" s="526"/>
      <c r="BS27" s="527"/>
      <c r="BT27" s="520"/>
      <c r="BU27" s="520"/>
      <c r="BV27" s="520"/>
      <c r="BW27" s="521"/>
      <c r="BX27" s="48"/>
      <c r="BY27" s="48"/>
      <c r="BZ27" s="48"/>
      <c r="CA27" s="49"/>
      <c r="CB27" s="49"/>
      <c r="CC27" s="49"/>
      <c r="CD27" s="487"/>
      <c r="CE27" s="487"/>
      <c r="CF27" s="531"/>
      <c r="CG27" s="444"/>
      <c r="CH27" s="444"/>
      <c r="CI27" s="532"/>
      <c r="CJ27" s="443"/>
      <c r="CK27" s="444"/>
      <c r="CL27" s="444"/>
      <c r="CM27" s="586"/>
      <c r="CN27" s="581"/>
      <c r="CO27" s="574"/>
      <c r="CP27" s="574"/>
      <c r="CQ27" s="584"/>
      <c r="CR27" s="588"/>
      <c r="CS27" s="589"/>
      <c r="CT27" s="589"/>
      <c r="CU27" s="589"/>
      <c r="CV27" s="589"/>
      <c r="CW27" s="589"/>
      <c r="CX27" s="589"/>
      <c r="CY27" s="589"/>
      <c r="CZ27" s="589"/>
      <c r="DA27" s="589"/>
      <c r="DB27" s="581"/>
      <c r="DC27" s="574"/>
      <c r="DD27" s="574"/>
      <c r="DE27" s="574"/>
      <c r="DF27" s="574"/>
      <c r="DG27" s="573"/>
      <c r="DH27" s="574"/>
      <c r="DI27" s="574"/>
      <c r="DJ27" s="581"/>
      <c r="DK27" s="574"/>
      <c r="DL27" s="574"/>
      <c r="DM27" s="573"/>
      <c r="DN27" s="574"/>
      <c r="DO27" s="574"/>
      <c r="DP27" s="574"/>
      <c r="DQ27" s="574"/>
      <c r="DR27" s="573"/>
      <c r="DS27" s="574"/>
      <c r="DT27" s="574"/>
      <c r="DU27" s="581"/>
      <c r="DV27" s="574"/>
      <c r="DW27" s="574"/>
      <c r="DX27" s="574"/>
      <c r="DY27" s="574"/>
      <c r="DZ27" s="581"/>
      <c r="EA27" s="574"/>
      <c r="EB27" s="574"/>
      <c r="EC27" s="573"/>
      <c r="ED27" s="574"/>
      <c r="EE27" s="574"/>
      <c r="EF27" s="574"/>
      <c r="EG27" s="584"/>
      <c r="EH27" s="581"/>
      <c r="EI27" s="574"/>
      <c r="EJ27" s="574"/>
      <c r="EK27" s="574"/>
      <c r="EL27" s="574"/>
      <c r="EM27" s="573"/>
      <c r="EN27" s="574"/>
      <c r="EO27" s="574"/>
      <c r="EP27" s="574"/>
      <c r="EQ27" s="574"/>
      <c r="ER27" s="573"/>
      <c r="ES27" s="574"/>
      <c r="ET27" s="574"/>
      <c r="EU27" s="574"/>
      <c r="EV27" s="574"/>
      <c r="EW27" s="573"/>
      <c r="EX27" s="574"/>
      <c r="EY27" s="574"/>
      <c r="EZ27" s="577"/>
      <c r="FA27" s="49"/>
      <c r="FB27" s="340"/>
      <c r="FC27" s="341"/>
      <c r="FD27" s="365"/>
      <c r="FE27" s="365"/>
      <c r="FF27" s="365"/>
      <c r="FG27" s="378"/>
      <c r="FH27" s="365"/>
      <c r="FI27" s="366"/>
      <c r="FJ27" s="365"/>
      <c r="FK27" s="367"/>
      <c r="FL27" s="342"/>
      <c r="FM27" s="340"/>
      <c r="FN27" s="340"/>
    </row>
    <row r="28" spans="1:170" ht="9.25" customHeight="1" thickBot="1">
      <c r="A28" s="418"/>
      <c r="B28" s="419"/>
      <c r="C28" s="446"/>
      <c r="D28" s="446"/>
      <c r="E28" s="446"/>
      <c r="F28" s="446"/>
      <c r="G28" s="446"/>
      <c r="H28" s="446"/>
      <c r="I28" s="446"/>
      <c r="J28" s="446"/>
      <c r="K28" s="528"/>
      <c r="L28" s="529"/>
      <c r="M28" s="529"/>
      <c r="N28" s="530"/>
      <c r="O28" s="544"/>
      <c r="P28" s="545"/>
      <c r="Q28" s="545"/>
      <c r="R28" s="545"/>
      <c r="S28" s="545"/>
      <c r="T28" s="545"/>
      <c r="U28" s="545"/>
      <c r="V28" s="545"/>
      <c r="W28" s="545"/>
      <c r="X28" s="546"/>
      <c r="Y28" s="528"/>
      <c r="Z28" s="529"/>
      <c r="AA28" s="529"/>
      <c r="AB28" s="529"/>
      <c r="AC28" s="530"/>
      <c r="AD28" s="522"/>
      <c r="AE28" s="523"/>
      <c r="AF28" s="524"/>
      <c r="AG28" s="528"/>
      <c r="AH28" s="529"/>
      <c r="AI28" s="530"/>
      <c r="AJ28" s="528"/>
      <c r="AK28" s="529"/>
      <c r="AL28" s="529"/>
      <c r="AM28" s="529"/>
      <c r="AN28" s="530"/>
      <c r="AO28" s="522"/>
      <c r="AP28" s="523"/>
      <c r="AQ28" s="524"/>
      <c r="AR28" s="528"/>
      <c r="AS28" s="529"/>
      <c r="AT28" s="529"/>
      <c r="AU28" s="529"/>
      <c r="AV28" s="530"/>
      <c r="AW28" s="522"/>
      <c r="AX28" s="523"/>
      <c r="AY28" s="524"/>
      <c r="AZ28" s="522"/>
      <c r="BA28" s="523"/>
      <c r="BB28" s="523"/>
      <c r="BC28" s="523"/>
      <c r="BD28" s="524"/>
      <c r="BE28" s="528"/>
      <c r="BF28" s="529"/>
      <c r="BG28" s="529"/>
      <c r="BH28" s="529"/>
      <c r="BI28" s="530"/>
      <c r="BJ28" s="528"/>
      <c r="BK28" s="529"/>
      <c r="BL28" s="529"/>
      <c r="BM28" s="529"/>
      <c r="BN28" s="530"/>
      <c r="BO28" s="528"/>
      <c r="BP28" s="529"/>
      <c r="BQ28" s="529"/>
      <c r="BR28" s="529"/>
      <c r="BS28" s="530"/>
      <c r="BT28" s="523"/>
      <c r="BU28" s="523"/>
      <c r="BV28" s="523"/>
      <c r="BW28" s="524"/>
      <c r="BX28" s="48"/>
      <c r="BY28" s="48"/>
      <c r="BZ28" s="48"/>
      <c r="CA28" s="49"/>
      <c r="CB28" s="49"/>
      <c r="CC28" s="49"/>
      <c r="CD28" s="487"/>
      <c r="CE28" s="487"/>
      <c r="CF28" s="533"/>
      <c r="CG28" s="534"/>
      <c r="CH28" s="534"/>
      <c r="CI28" s="535"/>
      <c r="CJ28" s="443"/>
      <c r="CK28" s="444"/>
      <c r="CL28" s="444"/>
      <c r="CM28" s="586"/>
      <c r="CN28" s="582"/>
      <c r="CO28" s="576"/>
      <c r="CP28" s="576"/>
      <c r="CQ28" s="587"/>
      <c r="CR28" s="590"/>
      <c r="CS28" s="591"/>
      <c r="CT28" s="591"/>
      <c r="CU28" s="591"/>
      <c r="CV28" s="591"/>
      <c r="CW28" s="591"/>
      <c r="CX28" s="591"/>
      <c r="CY28" s="591"/>
      <c r="CZ28" s="591"/>
      <c r="DA28" s="591"/>
      <c r="DB28" s="582"/>
      <c r="DC28" s="576"/>
      <c r="DD28" s="576"/>
      <c r="DE28" s="576"/>
      <c r="DF28" s="576"/>
      <c r="DG28" s="578"/>
      <c r="DH28" s="579"/>
      <c r="DI28" s="579"/>
      <c r="DJ28" s="582"/>
      <c r="DK28" s="576"/>
      <c r="DL28" s="576"/>
      <c r="DM28" s="575"/>
      <c r="DN28" s="576"/>
      <c r="DO28" s="576"/>
      <c r="DP28" s="576"/>
      <c r="DQ28" s="576"/>
      <c r="DR28" s="578"/>
      <c r="DS28" s="579"/>
      <c r="DT28" s="579"/>
      <c r="DU28" s="582"/>
      <c r="DV28" s="576"/>
      <c r="DW28" s="576"/>
      <c r="DX28" s="576"/>
      <c r="DY28" s="576"/>
      <c r="DZ28" s="583"/>
      <c r="EA28" s="579"/>
      <c r="EB28" s="579"/>
      <c r="EC28" s="578"/>
      <c r="ED28" s="579"/>
      <c r="EE28" s="579"/>
      <c r="EF28" s="579"/>
      <c r="EG28" s="585"/>
      <c r="EH28" s="582"/>
      <c r="EI28" s="576"/>
      <c r="EJ28" s="576"/>
      <c r="EK28" s="576"/>
      <c r="EL28" s="576"/>
      <c r="EM28" s="575"/>
      <c r="EN28" s="576"/>
      <c r="EO28" s="576"/>
      <c r="EP28" s="576"/>
      <c r="EQ28" s="576"/>
      <c r="ER28" s="575"/>
      <c r="ES28" s="576"/>
      <c r="ET28" s="576"/>
      <c r="EU28" s="576"/>
      <c r="EV28" s="576"/>
      <c r="EW28" s="578"/>
      <c r="EX28" s="579"/>
      <c r="EY28" s="579"/>
      <c r="EZ28" s="580"/>
      <c r="FA28" s="49"/>
      <c r="FB28" s="340"/>
      <c r="FC28" s="341"/>
      <c r="FD28" s="368" t="s">
        <v>122</v>
      </c>
      <c r="FE28" s="368"/>
      <c r="FF28" s="368"/>
      <c r="FG28" s="369" t="s">
        <v>802</v>
      </c>
      <c r="FH28" s="368" t="s">
        <v>803</v>
      </c>
      <c r="FI28" s="352"/>
      <c r="FJ28" s="353"/>
      <c r="FK28" s="354"/>
      <c r="FL28" s="342"/>
      <c r="FM28" s="340"/>
      <c r="FN28" s="340"/>
    </row>
    <row r="29" spans="1:170" ht="9.25" customHeight="1" thickBot="1">
      <c r="A29" s="418"/>
      <c r="B29" s="419"/>
      <c r="C29" s="507" t="s">
        <v>131</v>
      </c>
      <c r="D29" s="507"/>
      <c r="E29" s="507"/>
      <c r="F29" s="507"/>
      <c r="G29" s="507"/>
      <c r="H29" s="507"/>
      <c r="I29" s="507"/>
      <c r="J29" s="507"/>
      <c r="K29" s="507"/>
      <c r="L29" s="507"/>
      <c r="M29" s="507"/>
      <c r="N29" s="507"/>
      <c r="O29" s="507"/>
      <c r="P29" s="507"/>
      <c r="Q29" s="507"/>
      <c r="R29" s="507"/>
      <c r="S29" s="507"/>
      <c r="T29" s="507"/>
      <c r="U29" s="507"/>
      <c r="V29" s="478" t="s">
        <v>132</v>
      </c>
      <c r="W29" s="478"/>
      <c r="X29" s="478"/>
      <c r="Y29" s="478"/>
      <c r="Z29" s="478"/>
      <c r="AA29" s="478"/>
      <c r="AB29" s="478"/>
      <c r="AC29" s="478"/>
      <c r="AD29" s="478"/>
      <c r="AE29" s="478"/>
      <c r="AF29" s="478"/>
      <c r="AG29" s="478"/>
      <c r="AH29" s="478"/>
      <c r="AI29" s="478"/>
      <c r="AJ29" s="478"/>
      <c r="AK29" s="478"/>
      <c r="AL29" s="478"/>
      <c r="AM29" s="478"/>
      <c r="AN29" s="478" t="s">
        <v>133</v>
      </c>
      <c r="AO29" s="478"/>
      <c r="AP29" s="478"/>
      <c r="AQ29" s="478"/>
      <c r="AR29" s="478"/>
      <c r="AS29" s="478"/>
      <c r="AT29" s="478"/>
      <c r="AU29" s="478"/>
      <c r="AV29" s="478"/>
      <c r="AW29" s="478"/>
      <c r="AX29" s="478"/>
      <c r="AY29" s="478"/>
      <c r="AZ29" s="478"/>
      <c r="BA29" s="478"/>
      <c r="BB29" s="478"/>
      <c r="BC29" s="478"/>
      <c r="BD29" s="478"/>
      <c r="BE29" s="478"/>
      <c r="BF29" s="478" t="s">
        <v>134</v>
      </c>
      <c r="BG29" s="478"/>
      <c r="BH29" s="478"/>
      <c r="BI29" s="478"/>
      <c r="BJ29" s="478"/>
      <c r="BK29" s="478"/>
      <c r="BL29" s="478"/>
      <c r="BM29" s="478"/>
      <c r="BN29" s="478"/>
      <c r="BO29" s="478"/>
      <c r="BP29" s="478"/>
      <c r="BQ29" s="478"/>
      <c r="BR29" s="478"/>
      <c r="BS29" s="478"/>
      <c r="BT29" s="478"/>
      <c r="BU29" s="478"/>
      <c r="BV29" s="478"/>
      <c r="BW29" s="478"/>
      <c r="BX29" s="48"/>
      <c r="BY29" s="48"/>
      <c r="BZ29" s="48"/>
      <c r="CA29" s="49"/>
      <c r="CB29" s="49"/>
      <c r="CC29" s="49"/>
      <c r="CD29" s="487"/>
      <c r="CE29" s="487"/>
      <c r="CF29" s="558" t="s">
        <v>131</v>
      </c>
      <c r="CG29" s="558"/>
      <c r="CH29" s="558"/>
      <c r="CI29" s="558"/>
      <c r="CJ29" s="495"/>
      <c r="CK29" s="495"/>
      <c r="CL29" s="495"/>
      <c r="CM29" s="495"/>
      <c r="CN29" s="558"/>
      <c r="CO29" s="558"/>
      <c r="CP29" s="558"/>
      <c r="CQ29" s="558"/>
      <c r="CR29" s="558"/>
      <c r="CS29" s="558"/>
      <c r="CT29" s="558"/>
      <c r="CU29" s="558"/>
      <c r="CV29" s="558"/>
      <c r="CW29" s="558"/>
      <c r="CX29" s="558"/>
      <c r="CY29" s="563" t="s">
        <v>132</v>
      </c>
      <c r="CZ29" s="563"/>
      <c r="DA29" s="563"/>
      <c r="DB29" s="563"/>
      <c r="DC29" s="563"/>
      <c r="DD29" s="563"/>
      <c r="DE29" s="563"/>
      <c r="DF29" s="563"/>
      <c r="DG29" s="438"/>
      <c r="DH29" s="438"/>
      <c r="DI29" s="438"/>
      <c r="DJ29" s="563"/>
      <c r="DK29" s="563"/>
      <c r="DL29" s="563"/>
      <c r="DM29" s="563"/>
      <c r="DN29" s="563"/>
      <c r="DO29" s="563"/>
      <c r="DP29" s="563"/>
      <c r="DQ29" s="563" t="s">
        <v>133</v>
      </c>
      <c r="DR29" s="438"/>
      <c r="DS29" s="438"/>
      <c r="DT29" s="438"/>
      <c r="DU29" s="563"/>
      <c r="DV29" s="563"/>
      <c r="DW29" s="563"/>
      <c r="DX29" s="563"/>
      <c r="DY29" s="563"/>
      <c r="DZ29" s="438"/>
      <c r="EA29" s="438"/>
      <c r="EB29" s="438"/>
      <c r="EC29" s="438"/>
      <c r="ED29" s="438"/>
      <c r="EE29" s="438"/>
      <c r="EF29" s="438"/>
      <c r="EG29" s="438"/>
      <c r="EH29" s="563"/>
      <c r="EI29" s="563" t="s">
        <v>134</v>
      </c>
      <c r="EJ29" s="563"/>
      <c r="EK29" s="563"/>
      <c r="EL29" s="563"/>
      <c r="EM29" s="563"/>
      <c r="EN29" s="563"/>
      <c r="EO29" s="563"/>
      <c r="EP29" s="563"/>
      <c r="EQ29" s="563"/>
      <c r="ER29" s="563"/>
      <c r="ES29" s="563"/>
      <c r="ET29" s="563"/>
      <c r="EU29" s="563"/>
      <c r="EV29" s="563"/>
      <c r="EW29" s="438"/>
      <c r="EX29" s="438"/>
      <c r="EY29" s="438"/>
      <c r="EZ29" s="438"/>
      <c r="FA29" s="49"/>
      <c r="FB29" s="340"/>
      <c r="FC29" s="341"/>
      <c r="FD29" s="368"/>
      <c r="FE29" s="368"/>
      <c r="FF29" s="368"/>
      <c r="FG29" s="369"/>
      <c r="FH29" s="368"/>
      <c r="FI29" s="352"/>
      <c r="FJ29" s="353"/>
      <c r="FK29" s="354"/>
      <c r="FL29" s="342"/>
      <c r="FM29" s="340"/>
      <c r="FN29" s="340"/>
    </row>
    <row r="30" spans="1:170" ht="9.25" customHeight="1" thickBot="1">
      <c r="A30" s="564" t="s">
        <v>201</v>
      </c>
      <c r="B30" s="565"/>
      <c r="C30" s="507"/>
      <c r="D30" s="507"/>
      <c r="E30" s="507"/>
      <c r="F30" s="507"/>
      <c r="G30" s="507"/>
      <c r="H30" s="507"/>
      <c r="I30" s="507"/>
      <c r="J30" s="507"/>
      <c r="K30" s="507"/>
      <c r="L30" s="507"/>
      <c r="M30" s="507"/>
      <c r="N30" s="507"/>
      <c r="O30" s="507"/>
      <c r="P30" s="507"/>
      <c r="Q30" s="507"/>
      <c r="R30" s="507"/>
      <c r="S30" s="507"/>
      <c r="T30" s="507"/>
      <c r="U30" s="507"/>
      <c r="V30" s="478"/>
      <c r="W30" s="478"/>
      <c r="X30" s="478"/>
      <c r="Y30" s="478"/>
      <c r="Z30" s="478"/>
      <c r="AA30" s="478"/>
      <c r="AB30" s="478"/>
      <c r="AC30" s="478"/>
      <c r="AD30" s="478"/>
      <c r="AE30" s="478"/>
      <c r="AF30" s="478"/>
      <c r="AG30" s="478"/>
      <c r="AH30" s="478"/>
      <c r="AI30" s="478"/>
      <c r="AJ30" s="478"/>
      <c r="AK30" s="478"/>
      <c r="AL30" s="478"/>
      <c r="AM30" s="478"/>
      <c r="AN30" s="478"/>
      <c r="AO30" s="478"/>
      <c r="AP30" s="478"/>
      <c r="AQ30" s="478"/>
      <c r="AR30" s="478"/>
      <c r="AS30" s="478"/>
      <c r="AT30" s="478"/>
      <c r="AU30" s="478"/>
      <c r="AV30" s="478"/>
      <c r="AW30" s="478"/>
      <c r="AX30" s="478"/>
      <c r="AY30" s="478"/>
      <c r="AZ30" s="478"/>
      <c r="BA30" s="478"/>
      <c r="BB30" s="478"/>
      <c r="BC30" s="478"/>
      <c r="BD30" s="478"/>
      <c r="BE30" s="478"/>
      <c r="BF30" s="478"/>
      <c r="BG30" s="478"/>
      <c r="BH30" s="478"/>
      <c r="BI30" s="478"/>
      <c r="BJ30" s="478"/>
      <c r="BK30" s="478"/>
      <c r="BL30" s="478"/>
      <c r="BM30" s="478"/>
      <c r="BN30" s="478"/>
      <c r="BO30" s="478"/>
      <c r="BP30" s="478"/>
      <c r="BQ30" s="478"/>
      <c r="BR30" s="478"/>
      <c r="BS30" s="478"/>
      <c r="BT30" s="478"/>
      <c r="BU30" s="478"/>
      <c r="BV30" s="478"/>
      <c r="BW30" s="478"/>
      <c r="BX30" s="48"/>
      <c r="BY30" s="48"/>
      <c r="BZ30" s="48"/>
      <c r="CA30" s="49"/>
      <c r="CB30" s="49"/>
      <c r="CC30" s="49"/>
      <c r="CD30" s="566" t="s">
        <v>201</v>
      </c>
      <c r="CE30" s="566"/>
      <c r="CF30" s="495"/>
      <c r="CG30" s="495"/>
      <c r="CH30" s="495"/>
      <c r="CI30" s="495"/>
      <c r="CJ30" s="495"/>
      <c r="CK30" s="495"/>
      <c r="CL30" s="495"/>
      <c r="CM30" s="495"/>
      <c r="CN30" s="495"/>
      <c r="CO30" s="495"/>
      <c r="CP30" s="495"/>
      <c r="CQ30" s="495"/>
      <c r="CR30" s="495"/>
      <c r="CS30" s="495"/>
      <c r="CT30" s="495"/>
      <c r="CU30" s="495"/>
      <c r="CV30" s="495"/>
      <c r="CW30" s="495"/>
      <c r="CX30" s="495"/>
      <c r="CY30" s="438"/>
      <c r="CZ30" s="438"/>
      <c r="DA30" s="438"/>
      <c r="DB30" s="438"/>
      <c r="DC30" s="438"/>
      <c r="DD30" s="438"/>
      <c r="DE30" s="438"/>
      <c r="DF30" s="438"/>
      <c r="DG30" s="438"/>
      <c r="DH30" s="438"/>
      <c r="DI30" s="438"/>
      <c r="DJ30" s="438"/>
      <c r="DK30" s="438"/>
      <c r="DL30" s="438"/>
      <c r="DM30" s="438"/>
      <c r="DN30" s="438"/>
      <c r="DO30" s="438"/>
      <c r="DP30" s="438"/>
      <c r="DQ30" s="438"/>
      <c r="DR30" s="438"/>
      <c r="DS30" s="438"/>
      <c r="DT30" s="438"/>
      <c r="DU30" s="438"/>
      <c r="DV30" s="438"/>
      <c r="DW30" s="438"/>
      <c r="DX30" s="438"/>
      <c r="DY30" s="438"/>
      <c r="DZ30" s="438"/>
      <c r="EA30" s="438"/>
      <c r="EB30" s="438"/>
      <c r="EC30" s="438"/>
      <c r="ED30" s="438"/>
      <c r="EE30" s="438"/>
      <c r="EF30" s="438"/>
      <c r="EG30" s="438"/>
      <c r="EH30" s="438"/>
      <c r="EI30" s="438"/>
      <c r="EJ30" s="438"/>
      <c r="EK30" s="438"/>
      <c r="EL30" s="438"/>
      <c r="EM30" s="438"/>
      <c r="EN30" s="438"/>
      <c r="EO30" s="438"/>
      <c r="EP30" s="438"/>
      <c r="EQ30" s="438"/>
      <c r="ER30" s="438"/>
      <c r="ES30" s="438"/>
      <c r="ET30" s="438"/>
      <c r="EU30" s="438"/>
      <c r="EV30" s="438"/>
      <c r="EW30" s="438"/>
      <c r="EX30" s="438"/>
      <c r="EY30" s="438"/>
      <c r="EZ30" s="438"/>
      <c r="FA30" s="49"/>
      <c r="FB30" s="340"/>
      <c r="FC30" s="341"/>
      <c r="FD30" s="359" t="s">
        <v>804</v>
      </c>
      <c r="FE30" s="359"/>
      <c r="FF30" s="359"/>
      <c r="FG30" s="360"/>
      <c r="FH30" s="361"/>
      <c r="FI30" s="360"/>
      <c r="FJ30" s="361"/>
      <c r="FK30" s="362"/>
      <c r="FL30" s="342"/>
      <c r="FM30" s="340"/>
      <c r="FN30" s="340"/>
    </row>
    <row r="31" spans="1:170" ht="9.25" customHeight="1">
      <c r="A31" s="564"/>
      <c r="B31" s="565"/>
      <c r="C31" s="150" t="s">
        <v>123</v>
      </c>
      <c r="D31" s="151"/>
      <c r="E31" s="151"/>
      <c r="F31" s="151"/>
      <c r="G31" s="151"/>
      <c r="H31" s="151"/>
      <c r="I31" s="151"/>
      <c r="J31" s="151"/>
      <c r="K31" s="151"/>
      <c r="L31" s="151"/>
      <c r="M31" s="151"/>
      <c r="N31" s="151"/>
      <c r="O31" s="151"/>
      <c r="P31" s="151"/>
      <c r="Q31" s="151"/>
      <c r="R31" s="151"/>
      <c r="S31" s="151"/>
      <c r="T31" s="151"/>
      <c r="U31" s="152" t="s">
        <v>124</v>
      </c>
      <c r="V31" s="163"/>
      <c r="W31" s="162"/>
      <c r="X31" s="162"/>
      <c r="Y31" s="162"/>
      <c r="Z31" s="162"/>
      <c r="AA31" s="162"/>
      <c r="AB31" s="162"/>
      <c r="AC31" s="162"/>
      <c r="AD31" s="151"/>
      <c r="AE31" s="151"/>
      <c r="AF31" s="162"/>
      <c r="AG31" s="162"/>
      <c r="AH31" s="162"/>
      <c r="AI31" s="151"/>
      <c r="AJ31" s="151"/>
      <c r="AK31" s="151"/>
      <c r="AL31" s="151"/>
      <c r="AM31" s="152" t="s">
        <v>124</v>
      </c>
      <c r="AN31" s="163"/>
      <c r="AO31" s="162"/>
      <c r="AP31" s="162"/>
      <c r="AQ31" s="162"/>
      <c r="AR31" s="162"/>
      <c r="AS31" s="162"/>
      <c r="AT31" s="162"/>
      <c r="AU31" s="162"/>
      <c r="AV31" s="151"/>
      <c r="AW31" s="151"/>
      <c r="AX31" s="162"/>
      <c r="AY31" s="162"/>
      <c r="AZ31" s="162"/>
      <c r="BA31" s="151"/>
      <c r="BB31" s="151"/>
      <c r="BC31" s="151"/>
      <c r="BD31" s="151"/>
      <c r="BE31" s="152" t="s">
        <v>124</v>
      </c>
      <c r="BF31" s="162"/>
      <c r="BG31" s="162"/>
      <c r="BH31" s="162"/>
      <c r="BI31" s="162"/>
      <c r="BJ31" s="162"/>
      <c r="BK31" s="162"/>
      <c r="BL31" s="162"/>
      <c r="BM31" s="162"/>
      <c r="BN31" s="151"/>
      <c r="BO31" s="151"/>
      <c r="BP31" s="162"/>
      <c r="BQ31" s="162"/>
      <c r="BR31" s="162"/>
      <c r="BS31" s="151"/>
      <c r="BT31" s="151"/>
      <c r="BU31" s="151"/>
      <c r="BV31" s="151"/>
      <c r="BW31" s="152" t="s">
        <v>124</v>
      </c>
      <c r="BX31" s="48"/>
      <c r="BY31" s="48"/>
      <c r="BZ31" s="48"/>
      <c r="CA31" s="49"/>
      <c r="CB31" s="49"/>
      <c r="CC31" s="49"/>
      <c r="CD31" s="566"/>
      <c r="CE31" s="566"/>
      <c r="CF31" s="55" t="s">
        <v>123</v>
      </c>
      <c r="CG31" s="56"/>
      <c r="CH31" s="56"/>
      <c r="CI31" s="56"/>
      <c r="CJ31" s="56"/>
      <c r="CK31" s="56"/>
      <c r="CL31" s="56"/>
      <c r="CM31" s="56"/>
      <c r="CN31" s="56"/>
      <c r="CO31" s="56"/>
      <c r="CP31" s="56"/>
      <c r="CQ31" s="56"/>
      <c r="CR31" s="56"/>
      <c r="CS31" s="56"/>
      <c r="CT31" s="56"/>
      <c r="CU31" s="56"/>
      <c r="CV31" s="56"/>
      <c r="CW31" s="56"/>
      <c r="CX31" s="56" t="s">
        <v>124</v>
      </c>
      <c r="CY31" s="69"/>
      <c r="CZ31" s="68"/>
      <c r="DA31" s="68"/>
      <c r="DB31" s="68"/>
      <c r="DC31" s="68"/>
      <c r="DD31" s="68"/>
      <c r="DE31" s="68"/>
      <c r="DF31" s="68"/>
      <c r="DG31" s="56"/>
      <c r="DH31" s="56"/>
      <c r="DI31" s="68"/>
      <c r="DJ31" s="68"/>
      <c r="DK31" s="68"/>
      <c r="DL31" s="56"/>
      <c r="DM31" s="56"/>
      <c r="DN31" s="56"/>
      <c r="DO31" s="56"/>
      <c r="DP31" s="56" t="s">
        <v>124</v>
      </c>
      <c r="DQ31" s="69"/>
      <c r="DR31" s="68"/>
      <c r="DS31" s="68"/>
      <c r="DT31" s="68"/>
      <c r="DU31" s="68"/>
      <c r="DV31" s="68"/>
      <c r="DW31" s="68"/>
      <c r="DX31" s="68"/>
      <c r="DY31" s="56"/>
      <c r="DZ31" s="56"/>
      <c r="EA31" s="68"/>
      <c r="EB31" s="68"/>
      <c r="EC31" s="68"/>
      <c r="ED31" s="56"/>
      <c r="EE31" s="56"/>
      <c r="EF31" s="56"/>
      <c r="EG31" s="56"/>
      <c r="EH31" s="56" t="s">
        <v>124</v>
      </c>
      <c r="EI31" s="69"/>
      <c r="EJ31" s="68"/>
      <c r="EK31" s="68"/>
      <c r="EL31" s="68"/>
      <c r="EM31" s="68"/>
      <c r="EN31" s="68"/>
      <c r="EO31" s="68"/>
      <c r="EP31" s="68"/>
      <c r="EQ31" s="56"/>
      <c r="ER31" s="56"/>
      <c r="ES31" s="68"/>
      <c r="ET31" s="68"/>
      <c r="EU31" s="68"/>
      <c r="EV31" s="56"/>
      <c r="EW31" s="56"/>
      <c r="EX31" s="56"/>
      <c r="EY31" s="56"/>
      <c r="EZ31" s="57" t="s">
        <v>124</v>
      </c>
      <c r="FA31" s="49"/>
      <c r="FB31" s="340"/>
      <c r="FC31" s="341"/>
      <c r="FD31" s="359"/>
      <c r="FE31" s="359"/>
      <c r="FF31" s="359"/>
      <c r="FG31" s="360"/>
      <c r="FH31" s="361"/>
      <c r="FI31" s="360"/>
      <c r="FJ31" s="361"/>
      <c r="FK31" s="362"/>
      <c r="FL31" s="342"/>
      <c r="FM31" s="340"/>
      <c r="FN31" s="340"/>
    </row>
    <row r="32" spans="1:170" ht="9.25" customHeight="1">
      <c r="A32" s="139"/>
      <c r="B32" s="139"/>
      <c r="C32" s="567">
        <f>所得税源泉徴収簿!AU51+所得税源泉徴収簿!AU54+所得税源泉徴収簿!AU57</f>
        <v>0</v>
      </c>
      <c r="D32" s="568"/>
      <c r="E32" s="568"/>
      <c r="F32" s="568"/>
      <c r="G32" s="568"/>
      <c r="H32" s="568"/>
      <c r="I32" s="568"/>
      <c r="J32" s="568"/>
      <c r="K32" s="568"/>
      <c r="L32" s="568"/>
      <c r="M32" s="568"/>
      <c r="N32" s="568"/>
      <c r="O32" s="568"/>
      <c r="P32" s="568"/>
      <c r="Q32" s="568"/>
      <c r="R32" s="568"/>
      <c r="S32" s="568"/>
      <c r="T32" s="568"/>
      <c r="U32" s="569"/>
      <c r="V32" s="567">
        <f>所得税源泉徴収簿!AU60</f>
        <v>0</v>
      </c>
      <c r="W32" s="568"/>
      <c r="X32" s="568"/>
      <c r="Y32" s="568"/>
      <c r="Z32" s="568"/>
      <c r="AA32" s="568"/>
      <c r="AB32" s="568"/>
      <c r="AC32" s="568"/>
      <c r="AD32" s="568"/>
      <c r="AE32" s="568"/>
      <c r="AF32" s="568"/>
      <c r="AG32" s="568"/>
      <c r="AH32" s="568"/>
      <c r="AI32" s="568"/>
      <c r="AJ32" s="568"/>
      <c r="AK32" s="568"/>
      <c r="AL32" s="568"/>
      <c r="AM32" s="569"/>
      <c r="AN32" s="567">
        <f>所得税源泉徴収簿!AU62</f>
        <v>0</v>
      </c>
      <c r="AO32" s="568"/>
      <c r="AP32" s="568"/>
      <c r="AQ32" s="568"/>
      <c r="AR32" s="568"/>
      <c r="AS32" s="568"/>
      <c r="AT32" s="568"/>
      <c r="AU32" s="568"/>
      <c r="AV32" s="568"/>
      <c r="AW32" s="568"/>
      <c r="AX32" s="568"/>
      <c r="AY32" s="568"/>
      <c r="AZ32" s="568"/>
      <c r="BA32" s="568"/>
      <c r="BB32" s="568"/>
      <c r="BC32" s="568"/>
      <c r="BD32" s="568"/>
      <c r="BE32" s="569"/>
      <c r="BF32" s="568">
        <f>所得税源泉徴収簿!BF78</f>
        <v>0</v>
      </c>
      <c r="BG32" s="568"/>
      <c r="BH32" s="568"/>
      <c r="BI32" s="568"/>
      <c r="BJ32" s="568"/>
      <c r="BK32" s="568"/>
      <c r="BL32" s="568"/>
      <c r="BM32" s="568"/>
      <c r="BN32" s="568"/>
      <c r="BO32" s="568"/>
      <c r="BP32" s="568"/>
      <c r="BQ32" s="568"/>
      <c r="BR32" s="568"/>
      <c r="BS32" s="568"/>
      <c r="BT32" s="568"/>
      <c r="BU32" s="568"/>
      <c r="BV32" s="568"/>
      <c r="BW32" s="569"/>
      <c r="BX32" s="48"/>
      <c r="BY32" s="48"/>
      <c r="BZ32" s="48"/>
      <c r="CA32" s="49"/>
      <c r="CB32" s="49"/>
      <c r="CC32" s="49"/>
      <c r="CD32" s="51"/>
      <c r="CE32" s="51"/>
      <c r="CF32" s="496">
        <f>IF(C32="","",C32)</f>
        <v>0</v>
      </c>
      <c r="CG32" s="497"/>
      <c r="CH32" s="497"/>
      <c r="CI32" s="497"/>
      <c r="CJ32" s="497"/>
      <c r="CK32" s="497"/>
      <c r="CL32" s="497"/>
      <c r="CM32" s="497"/>
      <c r="CN32" s="497"/>
      <c r="CO32" s="497"/>
      <c r="CP32" s="497"/>
      <c r="CQ32" s="497"/>
      <c r="CR32" s="497"/>
      <c r="CS32" s="497"/>
      <c r="CT32" s="497"/>
      <c r="CU32" s="497"/>
      <c r="CV32" s="497"/>
      <c r="CW32" s="497"/>
      <c r="CX32" s="497"/>
      <c r="CY32" s="496">
        <f>IF(V32="","",V32)</f>
        <v>0</v>
      </c>
      <c r="CZ32" s="497"/>
      <c r="DA32" s="497"/>
      <c r="DB32" s="497"/>
      <c r="DC32" s="497"/>
      <c r="DD32" s="497"/>
      <c r="DE32" s="497"/>
      <c r="DF32" s="497"/>
      <c r="DG32" s="497"/>
      <c r="DH32" s="497"/>
      <c r="DI32" s="497"/>
      <c r="DJ32" s="497"/>
      <c r="DK32" s="497"/>
      <c r="DL32" s="497"/>
      <c r="DM32" s="497"/>
      <c r="DN32" s="497"/>
      <c r="DO32" s="497"/>
      <c r="DP32" s="497"/>
      <c r="DQ32" s="496">
        <f>IF(AN32="","",AN32)</f>
        <v>0</v>
      </c>
      <c r="DR32" s="497"/>
      <c r="DS32" s="497"/>
      <c r="DT32" s="497"/>
      <c r="DU32" s="497"/>
      <c r="DV32" s="497"/>
      <c r="DW32" s="497"/>
      <c r="DX32" s="497"/>
      <c r="DY32" s="497"/>
      <c r="DZ32" s="497"/>
      <c r="EA32" s="497"/>
      <c r="EB32" s="497"/>
      <c r="EC32" s="497"/>
      <c r="ED32" s="497"/>
      <c r="EE32" s="497"/>
      <c r="EF32" s="497"/>
      <c r="EG32" s="497"/>
      <c r="EH32" s="497"/>
      <c r="EI32" s="496">
        <f>IF(BF32="","",BF32)</f>
        <v>0</v>
      </c>
      <c r="EJ32" s="497"/>
      <c r="EK32" s="497"/>
      <c r="EL32" s="497"/>
      <c r="EM32" s="497"/>
      <c r="EN32" s="497"/>
      <c r="EO32" s="497"/>
      <c r="EP32" s="497"/>
      <c r="EQ32" s="497"/>
      <c r="ER32" s="497"/>
      <c r="ES32" s="497"/>
      <c r="ET32" s="497"/>
      <c r="EU32" s="497"/>
      <c r="EV32" s="497"/>
      <c r="EW32" s="497"/>
      <c r="EX32" s="497"/>
      <c r="EY32" s="497"/>
      <c r="EZ32" s="500"/>
      <c r="FA32" s="49"/>
      <c r="FB32" s="340"/>
      <c r="FC32" s="341"/>
      <c r="FD32" s="345"/>
      <c r="FE32" s="351" t="s">
        <v>39</v>
      </c>
      <c r="FF32" s="351"/>
      <c r="FG32" s="376" t="s">
        <v>805</v>
      </c>
      <c r="FH32" s="377" t="s">
        <v>806</v>
      </c>
      <c r="FI32" s="386" t="s">
        <v>807</v>
      </c>
      <c r="FJ32" s="353"/>
      <c r="FK32" s="354"/>
      <c r="FL32" s="342"/>
      <c r="FM32" s="340"/>
      <c r="FN32" s="340"/>
    </row>
    <row r="33" spans="1:170" ht="9.25" customHeight="1">
      <c r="A33" s="139"/>
      <c r="B33" s="139"/>
      <c r="C33" s="567"/>
      <c r="D33" s="568"/>
      <c r="E33" s="568"/>
      <c r="F33" s="568"/>
      <c r="G33" s="568"/>
      <c r="H33" s="568"/>
      <c r="I33" s="568"/>
      <c r="J33" s="568"/>
      <c r="K33" s="568"/>
      <c r="L33" s="568"/>
      <c r="M33" s="568"/>
      <c r="N33" s="568"/>
      <c r="O33" s="568"/>
      <c r="P33" s="568"/>
      <c r="Q33" s="568"/>
      <c r="R33" s="568"/>
      <c r="S33" s="568"/>
      <c r="T33" s="568"/>
      <c r="U33" s="569"/>
      <c r="V33" s="567"/>
      <c r="W33" s="568"/>
      <c r="X33" s="568"/>
      <c r="Y33" s="568"/>
      <c r="Z33" s="568"/>
      <c r="AA33" s="568"/>
      <c r="AB33" s="568"/>
      <c r="AC33" s="568"/>
      <c r="AD33" s="568"/>
      <c r="AE33" s="568"/>
      <c r="AF33" s="568"/>
      <c r="AG33" s="568"/>
      <c r="AH33" s="568"/>
      <c r="AI33" s="568"/>
      <c r="AJ33" s="568"/>
      <c r="AK33" s="568"/>
      <c r="AL33" s="568"/>
      <c r="AM33" s="569"/>
      <c r="AN33" s="567"/>
      <c r="AO33" s="568"/>
      <c r="AP33" s="568"/>
      <c r="AQ33" s="568"/>
      <c r="AR33" s="568"/>
      <c r="AS33" s="568"/>
      <c r="AT33" s="568"/>
      <c r="AU33" s="568"/>
      <c r="AV33" s="568"/>
      <c r="AW33" s="568"/>
      <c r="AX33" s="568"/>
      <c r="AY33" s="568"/>
      <c r="AZ33" s="568"/>
      <c r="BA33" s="568"/>
      <c r="BB33" s="568"/>
      <c r="BC33" s="568"/>
      <c r="BD33" s="568"/>
      <c r="BE33" s="569"/>
      <c r="BF33" s="568"/>
      <c r="BG33" s="568"/>
      <c r="BH33" s="568"/>
      <c r="BI33" s="568"/>
      <c r="BJ33" s="568"/>
      <c r="BK33" s="568"/>
      <c r="BL33" s="568"/>
      <c r="BM33" s="568"/>
      <c r="BN33" s="568"/>
      <c r="BO33" s="568"/>
      <c r="BP33" s="568"/>
      <c r="BQ33" s="568"/>
      <c r="BR33" s="568"/>
      <c r="BS33" s="568"/>
      <c r="BT33" s="568"/>
      <c r="BU33" s="568"/>
      <c r="BV33" s="568"/>
      <c r="BW33" s="569"/>
      <c r="BX33" s="48"/>
      <c r="BY33" s="48"/>
      <c r="BZ33" s="48"/>
      <c r="CA33" s="49"/>
      <c r="CB33" s="49"/>
      <c r="CC33" s="49"/>
      <c r="CD33" s="51"/>
      <c r="CE33" s="51"/>
      <c r="CF33" s="496"/>
      <c r="CG33" s="497"/>
      <c r="CH33" s="497"/>
      <c r="CI33" s="497"/>
      <c r="CJ33" s="497"/>
      <c r="CK33" s="497"/>
      <c r="CL33" s="497"/>
      <c r="CM33" s="497"/>
      <c r="CN33" s="497"/>
      <c r="CO33" s="497"/>
      <c r="CP33" s="497"/>
      <c r="CQ33" s="497"/>
      <c r="CR33" s="497"/>
      <c r="CS33" s="497"/>
      <c r="CT33" s="497"/>
      <c r="CU33" s="497"/>
      <c r="CV33" s="497"/>
      <c r="CW33" s="497"/>
      <c r="CX33" s="497"/>
      <c r="CY33" s="496"/>
      <c r="CZ33" s="497"/>
      <c r="DA33" s="497"/>
      <c r="DB33" s="497"/>
      <c r="DC33" s="497"/>
      <c r="DD33" s="497"/>
      <c r="DE33" s="497"/>
      <c r="DF33" s="497"/>
      <c r="DG33" s="497"/>
      <c r="DH33" s="497"/>
      <c r="DI33" s="497"/>
      <c r="DJ33" s="497"/>
      <c r="DK33" s="497"/>
      <c r="DL33" s="497"/>
      <c r="DM33" s="497"/>
      <c r="DN33" s="497"/>
      <c r="DO33" s="497"/>
      <c r="DP33" s="497"/>
      <c r="DQ33" s="496"/>
      <c r="DR33" s="497"/>
      <c r="DS33" s="497"/>
      <c r="DT33" s="497"/>
      <c r="DU33" s="497"/>
      <c r="DV33" s="497"/>
      <c r="DW33" s="497"/>
      <c r="DX33" s="497"/>
      <c r="DY33" s="497"/>
      <c r="DZ33" s="497"/>
      <c r="EA33" s="497"/>
      <c r="EB33" s="497"/>
      <c r="EC33" s="497"/>
      <c r="ED33" s="497"/>
      <c r="EE33" s="497"/>
      <c r="EF33" s="497"/>
      <c r="EG33" s="497"/>
      <c r="EH33" s="497"/>
      <c r="EI33" s="496"/>
      <c r="EJ33" s="497"/>
      <c r="EK33" s="497"/>
      <c r="EL33" s="497"/>
      <c r="EM33" s="497"/>
      <c r="EN33" s="497"/>
      <c r="EO33" s="497"/>
      <c r="EP33" s="497"/>
      <c r="EQ33" s="497"/>
      <c r="ER33" s="497"/>
      <c r="ES33" s="497"/>
      <c r="ET33" s="497"/>
      <c r="EU33" s="497"/>
      <c r="EV33" s="497"/>
      <c r="EW33" s="497"/>
      <c r="EX33" s="497"/>
      <c r="EY33" s="497"/>
      <c r="EZ33" s="500"/>
      <c r="FA33" s="49"/>
      <c r="FB33" s="340"/>
      <c r="FC33" s="341"/>
      <c r="FD33" s="345"/>
      <c r="FE33" s="351"/>
      <c r="FF33" s="351"/>
      <c r="FG33" s="376"/>
      <c r="FH33" s="377"/>
      <c r="FI33" s="386"/>
      <c r="FJ33" s="353"/>
      <c r="FK33" s="354"/>
      <c r="FL33" s="342"/>
      <c r="FM33" s="340"/>
      <c r="FN33" s="340"/>
    </row>
    <row r="34" spans="1:170" ht="9.25" customHeight="1" thickBot="1">
      <c r="A34" s="139"/>
      <c r="B34" s="139"/>
      <c r="C34" s="570"/>
      <c r="D34" s="571"/>
      <c r="E34" s="571"/>
      <c r="F34" s="571"/>
      <c r="G34" s="571"/>
      <c r="H34" s="571"/>
      <c r="I34" s="571"/>
      <c r="J34" s="571"/>
      <c r="K34" s="571"/>
      <c r="L34" s="571"/>
      <c r="M34" s="571"/>
      <c r="N34" s="571"/>
      <c r="O34" s="571"/>
      <c r="P34" s="571"/>
      <c r="Q34" s="571"/>
      <c r="R34" s="571"/>
      <c r="S34" s="571"/>
      <c r="T34" s="571"/>
      <c r="U34" s="572"/>
      <c r="V34" s="570"/>
      <c r="W34" s="571"/>
      <c r="X34" s="571"/>
      <c r="Y34" s="571"/>
      <c r="Z34" s="571"/>
      <c r="AA34" s="571"/>
      <c r="AB34" s="571"/>
      <c r="AC34" s="571"/>
      <c r="AD34" s="571"/>
      <c r="AE34" s="571"/>
      <c r="AF34" s="571"/>
      <c r="AG34" s="571"/>
      <c r="AH34" s="571"/>
      <c r="AI34" s="571"/>
      <c r="AJ34" s="571"/>
      <c r="AK34" s="571"/>
      <c r="AL34" s="571"/>
      <c r="AM34" s="572"/>
      <c r="AN34" s="570"/>
      <c r="AO34" s="571"/>
      <c r="AP34" s="571"/>
      <c r="AQ34" s="571"/>
      <c r="AR34" s="571"/>
      <c r="AS34" s="571"/>
      <c r="AT34" s="571"/>
      <c r="AU34" s="571"/>
      <c r="AV34" s="571"/>
      <c r="AW34" s="571"/>
      <c r="AX34" s="571"/>
      <c r="AY34" s="571"/>
      <c r="AZ34" s="571"/>
      <c r="BA34" s="571"/>
      <c r="BB34" s="571"/>
      <c r="BC34" s="571"/>
      <c r="BD34" s="571"/>
      <c r="BE34" s="572"/>
      <c r="BF34" s="571"/>
      <c r="BG34" s="571"/>
      <c r="BH34" s="571"/>
      <c r="BI34" s="571"/>
      <c r="BJ34" s="571"/>
      <c r="BK34" s="571"/>
      <c r="BL34" s="571"/>
      <c r="BM34" s="571"/>
      <c r="BN34" s="571"/>
      <c r="BO34" s="571"/>
      <c r="BP34" s="571"/>
      <c r="BQ34" s="571"/>
      <c r="BR34" s="571"/>
      <c r="BS34" s="571"/>
      <c r="BT34" s="571"/>
      <c r="BU34" s="571"/>
      <c r="BV34" s="571"/>
      <c r="BW34" s="572"/>
      <c r="BX34" s="48"/>
      <c r="BY34" s="48"/>
      <c r="BZ34" s="48"/>
      <c r="CA34" s="49"/>
      <c r="CB34" s="49"/>
      <c r="CC34" s="49"/>
      <c r="CD34" s="51"/>
      <c r="CE34" s="51"/>
      <c r="CF34" s="498"/>
      <c r="CG34" s="499"/>
      <c r="CH34" s="499"/>
      <c r="CI34" s="499"/>
      <c r="CJ34" s="499"/>
      <c r="CK34" s="499"/>
      <c r="CL34" s="499"/>
      <c r="CM34" s="499"/>
      <c r="CN34" s="499"/>
      <c r="CO34" s="499"/>
      <c r="CP34" s="499"/>
      <c r="CQ34" s="499"/>
      <c r="CR34" s="499"/>
      <c r="CS34" s="499"/>
      <c r="CT34" s="499"/>
      <c r="CU34" s="499"/>
      <c r="CV34" s="499"/>
      <c r="CW34" s="499"/>
      <c r="CX34" s="499"/>
      <c r="CY34" s="498"/>
      <c r="CZ34" s="499"/>
      <c r="DA34" s="499"/>
      <c r="DB34" s="499"/>
      <c r="DC34" s="499"/>
      <c r="DD34" s="499"/>
      <c r="DE34" s="499"/>
      <c r="DF34" s="499"/>
      <c r="DG34" s="499"/>
      <c r="DH34" s="499"/>
      <c r="DI34" s="499"/>
      <c r="DJ34" s="499"/>
      <c r="DK34" s="499"/>
      <c r="DL34" s="499"/>
      <c r="DM34" s="499"/>
      <c r="DN34" s="499"/>
      <c r="DO34" s="499"/>
      <c r="DP34" s="499"/>
      <c r="DQ34" s="498"/>
      <c r="DR34" s="499"/>
      <c r="DS34" s="499"/>
      <c r="DT34" s="499"/>
      <c r="DU34" s="499"/>
      <c r="DV34" s="499"/>
      <c r="DW34" s="499"/>
      <c r="DX34" s="499"/>
      <c r="DY34" s="499"/>
      <c r="DZ34" s="499"/>
      <c r="EA34" s="499"/>
      <c r="EB34" s="499"/>
      <c r="EC34" s="499"/>
      <c r="ED34" s="499"/>
      <c r="EE34" s="499"/>
      <c r="EF34" s="499"/>
      <c r="EG34" s="499"/>
      <c r="EH34" s="499"/>
      <c r="EI34" s="498"/>
      <c r="EJ34" s="499"/>
      <c r="EK34" s="499"/>
      <c r="EL34" s="499"/>
      <c r="EM34" s="499"/>
      <c r="EN34" s="499"/>
      <c r="EO34" s="499"/>
      <c r="EP34" s="499"/>
      <c r="EQ34" s="499"/>
      <c r="ER34" s="499"/>
      <c r="ES34" s="499"/>
      <c r="ET34" s="499"/>
      <c r="EU34" s="499"/>
      <c r="EV34" s="499"/>
      <c r="EW34" s="499"/>
      <c r="EX34" s="499"/>
      <c r="EY34" s="499"/>
      <c r="EZ34" s="501"/>
      <c r="FA34" s="49"/>
      <c r="FB34" s="340"/>
      <c r="FC34" s="341"/>
      <c r="FD34" s="345"/>
      <c r="FE34" s="354"/>
      <c r="FF34" s="354"/>
      <c r="FG34" s="376"/>
      <c r="FH34" s="377"/>
      <c r="FI34" s="386"/>
      <c r="FJ34" s="353"/>
      <c r="FK34" s="354"/>
      <c r="FL34" s="342"/>
      <c r="FM34" s="340"/>
      <c r="FN34" s="340"/>
    </row>
    <row r="35" spans="1:170" ht="9.25" customHeight="1">
      <c r="A35" s="140"/>
      <c r="B35" s="139"/>
      <c r="C35" s="547" t="s">
        <v>135</v>
      </c>
      <c r="D35" s="502"/>
      <c r="E35" s="502"/>
      <c r="F35" s="502"/>
      <c r="G35" s="602"/>
      <c r="H35" s="602"/>
      <c r="I35" s="602"/>
      <c r="J35" s="602"/>
      <c r="K35" s="602"/>
      <c r="L35" s="602"/>
      <c r="M35" s="602"/>
      <c r="N35" s="602"/>
      <c r="O35" s="602"/>
      <c r="P35" s="602"/>
      <c r="Q35" s="602"/>
      <c r="R35" s="602"/>
      <c r="S35" s="602"/>
      <c r="T35" s="602"/>
      <c r="U35" s="602"/>
      <c r="V35" s="602"/>
      <c r="W35" s="602"/>
      <c r="X35" s="602"/>
      <c r="Y35" s="602"/>
      <c r="Z35" s="602"/>
      <c r="AA35" s="602"/>
      <c r="AB35" s="602"/>
      <c r="AC35" s="602"/>
      <c r="AD35" s="602"/>
      <c r="AE35" s="602"/>
      <c r="AF35" s="602"/>
      <c r="AG35" s="602"/>
      <c r="AH35" s="602"/>
      <c r="AI35" s="602"/>
      <c r="AJ35" s="602"/>
      <c r="AK35" s="602"/>
      <c r="AL35" s="602"/>
      <c r="AM35" s="602"/>
      <c r="AN35" s="602"/>
      <c r="AO35" s="602"/>
      <c r="AP35" s="602"/>
      <c r="AQ35" s="602"/>
      <c r="AR35" s="602"/>
      <c r="AS35" s="602"/>
      <c r="AT35" s="602"/>
      <c r="AU35" s="602"/>
      <c r="AV35" s="602"/>
      <c r="AW35" s="602"/>
      <c r="AX35" s="602"/>
      <c r="AY35" s="602"/>
      <c r="AZ35" s="602"/>
      <c r="BA35" s="602"/>
      <c r="BB35" s="602"/>
      <c r="BC35" s="602"/>
      <c r="BD35" s="602"/>
      <c r="BE35" s="602"/>
      <c r="BF35" s="602"/>
      <c r="BG35" s="602"/>
      <c r="BH35" s="602"/>
      <c r="BI35" s="602"/>
      <c r="BJ35" s="602"/>
      <c r="BK35" s="602"/>
      <c r="BL35" s="602"/>
      <c r="BM35" s="602"/>
      <c r="BN35" s="602"/>
      <c r="BO35" s="602"/>
      <c r="BP35" s="602"/>
      <c r="BQ35" s="602"/>
      <c r="BR35" s="602"/>
      <c r="BS35" s="602"/>
      <c r="BT35" s="602"/>
      <c r="BU35" s="602"/>
      <c r="BV35" s="602"/>
      <c r="BW35" s="603"/>
      <c r="BX35" s="48"/>
      <c r="BY35" s="48"/>
      <c r="BZ35" s="48"/>
      <c r="CA35" s="49"/>
      <c r="CB35" s="49"/>
      <c r="CC35" s="49"/>
      <c r="CD35" s="72"/>
      <c r="CE35" s="51"/>
      <c r="CF35" s="550" t="s">
        <v>135</v>
      </c>
      <c r="CG35" s="551"/>
      <c r="CH35" s="551"/>
      <c r="CI35" s="551"/>
      <c r="CJ35" s="604" t="str">
        <f>IF(G35="","",G35)</f>
        <v/>
      </c>
      <c r="CK35" s="604"/>
      <c r="CL35" s="604"/>
      <c r="CM35" s="604"/>
      <c r="CN35" s="604"/>
      <c r="CO35" s="604"/>
      <c r="CP35" s="604"/>
      <c r="CQ35" s="604"/>
      <c r="CR35" s="604"/>
      <c r="CS35" s="604"/>
      <c r="CT35" s="604"/>
      <c r="CU35" s="604"/>
      <c r="CV35" s="604"/>
      <c r="CW35" s="604"/>
      <c r="CX35" s="604"/>
      <c r="CY35" s="604"/>
      <c r="CZ35" s="604"/>
      <c r="DA35" s="604"/>
      <c r="DB35" s="604"/>
      <c r="DC35" s="604"/>
      <c r="DD35" s="604"/>
      <c r="DE35" s="604"/>
      <c r="DF35" s="604"/>
      <c r="DG35" s="604"/>
      <c r="DH35" s="604"/>
      <c r="DI35" s="604"/>
      <c r="DJ35" s="604"/>
      <c r="DK35" s="604"/>
      <c r="DL35" s="604"/>
      <c r="DM35" s="604"/>
      <c r="DN35" s="604"/>
      <c r="DO35" s="604"/>
      <c r="DP35" s="604"/>
      <c r="DQ35" s="604"/>
      <c r="DR35" s="604"/>
      <c r="DS35" s="604"/>
      <c r="DT35" s="604"/>
      <c r="DU35" s="604"/>
      <c r="DV35" s="604"/>
      <c r="DW35" s="604"/>
      <c r="DX35" s="604"/>
      <c r="DY35" s="604"/>
      <c r="DZ35" s="604"/>
      <c r="EA35" s="604"/>
      <c r="EB35" s="604"/>
      <c r="EC35" s="604"/>
      <c r="ED35" s="604"/>
      <c r="EE35" s="604"/>
      <c r="EF35" s="604"/>
      <c r="EG35" s="604"/>
      <c r="EH35" s="604"/>
      <c r="EI35" s="604"/>
      <c r="EJ35" s="604"/>
      <c r="EK35" s="604"/>
      <c r="EL35" s="604"/>
      <c r="EM35" s="604"/>
      <c r="EN35" s="604"/>
      <c r="EO35" s="604"/>
      <c r="EP35" s="604"/>
      <c r="EQ35" s="604"/>
      <c r="ER35" s="604"/>
      <c r="ES35" s="604"/>
      <c r="ET35" s="604"/>
      <c r="EU35" s="604"/>
      <c r="EV35" s="604"/>
      <c r="EW35" s="604"/>
      <c r="EX35" s="604"/>
      <c r="EY35" s="604"/>
      <c r="EZ35" s="605"/>
      <c r="FA35" s="49"/>
      <c r="FB35" s="340"/>
      <c r="FC35" s="341"/>
      <c r="FD35" s="345"/>
      <c r="FE35" s="354"/>
      <c r="FF35" s="354"/>
      <c r="FG35" s="376"/>
      <c r="FH35" s="377"/>
      <c r="FI35" s="386"/>
      <c r="FJ35" s="353"/>
      <c r="FK35" s="354"/>
      <c r="FL35" s="342"/>
      <c r="FM35" s="340"/>
      <c r="FN35" s="340"/>
    </row>
    <row r="36" spans="1:170" ht="9.25" customHeight="1">
      <c r="A36" s="139"/>
      <c r="B36" s="139"/>
      <c r="C36" s="503"/>
      <c r="D36" s="504"/>
      <c r="E36" s="504"/>
      <c r="F36" s="504"/>
      <c r="G36" s="593"/>
      <c r="H36" s="593"/>
      <c r="I36" s="593"/>
      <c r="J36" s="593"/>
      <c r="K36" s="593"/>
      <c r="L36" s="593"/>
      <c r="M36" s="593"/>
      <c r="N36" s="593"/>
      <c r="O36" s="593"/>
      <c r="P36" s="593"/>
      <c r="Q36" s="593"/>
      <c r="R36" s="593"/>
      <c r="S36" s="593"/>
      <c r="T36" s="593"/>
      <c r="U36" s="593"/>
      <c r="V36" s="593"/>
      <c r="W36" s="593"/>
      <c r="X36" s="593"/>
      <c r="Y36" s="593"/>
      <c r="Z36" s="593"/>
      <c r="AA36" s="593"/>
      <c r="AB36" s="593"/>
      <c r="AC36" s="593"/>
      <c r="AD36" s="593"/>
      <c r="AE36" s="593"/>
      <c r="AF36" s="593"/>
      <c r="AG36" s="593"/>
      <c r="AH36" s="593"/>
      <c r="AI36" s="593"/>
      <c r="AJ36" s="593"/>
      <c r="AK36" s="593"/>
      <c r="AL36" s="593"/>
      <c r="AM36" s="593"/>
      <c r="AN36" s="593"/>
      <c r="AO36" s="593"/>
      <c r="AP36" s="593"/>
      <c r="AQ36" s="593"/>
      <c r="AR36" s="593"/>
      <c r="AS36" s="593"/>
      <c r="AT36" s="593"/>
      <c r="AU36" s="593"/>
      <c r="AV36" s="593"/>
      <c r="AW36" s="593"/>
      <c r="AX36" s="593"/>
      <c r="AY36" s="593"/>
      <c r="AZ36" s="593"/>
      <c r="BA36" s="593"/>
      <c r="BB36" s="593"/>
      <c r="BC36" s="593"/>
      <c r="BD36" s="593"/>
      <c r="BE36" s="593"/>
      <c r="BF36" s="593"/>
      <c r="BG36" s="593"/>
      <c r="BH36" s="593"/>
      <c r="BI36" s="593"/>
      <c r="BJ36" s="593"/>
      <c r="BK36" s="593"/>
      <c r="BL36" s="593"/>
      <c r="BM36" s="593"/>
      <c r="BN36" s="593"/>
      <c r="BO36" s="593"/>
      <c r="BP36" s="593"/>
      <c r="BQ36" s="593"/>
      <c r="BR36" s="593"/>
      <c r="BS36" s="593"/>
      <c r="BT36" s="593"/>
      <c r="BU36" s="593"/>
      <c r="BV36" s="593"/>
      <c r="BW36" s="594"/>
      <c r="BX36" s="48"/>
      <c r="BY36" s="48"/>
      <c r="BZ36" s="48"/>
      <c r="CA36" s="49"/>
      <c r="CB36" s="49"/>
      <c r="CC36" s="49"/>
      <c r="CD36" s="51"/>
      <c r="CE36" s="51"/>
      <c r="CF36" s="553"/>
      <c r="CG36" s="554"/>
      <c r="CH36" s="554"/>
      <c r="CI36" s="554"/>
      <c r="CJ36" s="432"/>
      <c r="CK36" s="432"/>
      <c r="CL36" s="432"/>
      <c r="CM36" s="432"/>
      <c r="CN36" s="432"/>
      <c r="CO36" s="432"/>
      <c r="CP36" s="432"/>
      <c r="CQ36" s="432"/>
      <c r="CR36" s="432"/>
      <c r="CS36" s="432"/>
      <c r="CT36" s="432"/>
      <c r="CU36" s="432"/>
      <c r="CV36" s="432"/>
      <c r="CW36" s="432"/>
      <c r="CX36" s="432"/>
      <c r="CY36" s="432"/>
      <c r="CZ36" s="432"/>
      <c r="DA36" s="432"/>
      <c r="DB36" s="432"/>
      <c r="DC36" s="432"/>
      <c r="DD36" s="432"/>
      <c r="DE36" s="432"/>
      <c r="DF36" s="432"/>
      <c r="DG36" s="432"/>
      <c r="DH36" s="432"/>
      <c r="DI36" s="432"/>
      <c r="DJ36" s="432"/>
      <c r="DK36" s="432"/>
      <c r="DL36" s="432"/>
      <c r="DM36" s="432"/>
      <c r="DN36" s="432"/>
      <c r="DO36" s="432"/>
      <c r="DP36" s="432"/>
      <c r="DQ36" s="432"/>
      <c r="DR36" s="432"/>
      <c r="DS36" s="432"/>
      <c r="DT36" s="432"/>
      <c r="DU36" s="432"/>
      <c r="DV36" s="432"/>
      <c r="DW36" s="432"/>
      <c r="DX36" s="432"/>
      <c r="DY36" s="432"/>
      <c r="DZ36" s="432"/>
      <c r="EA36" s="432"/>
      <c r="EB36" s="432"/>
      <c r="EC36" s="432"/>
      <c r="ED36" s="432"/>
      <c r="EE36" s="432"/>
      <c r="EF36" s="432"/>
      <c r="EG36" s="432"/>
      <c r="EH36" s="432"/>
      <c r="EI36" s="432"/>
      <c r="EJ36" s="432"/>
      <c r="EK36" s="432"/>
      <c r="EL36" s="432"/>
      <c r="EM36" s="432"/>
      <c r="EN36" s="432"/>
      <c r="EO36" s="432"/>
      <c r="EP36" s="432"/>
      <c r="EQ36" s="432"/>
      <c r="ER36" s="432"/>
      <c r="ES36" s="432"/>
      <c r="ET36" s="432"/>
      <c r="EU36" s="432"/>
      <c r="EV36" s="432"/>
      <c r="EW36" s="432"/>
      <c r="EX36" s="432"/>
      <c r="EY36" s="432"/>
      <c r="EZ36" s="433"/>
      <c r="FA36" s="49"/>
      <c r="FB36" s="340"/>
      <c r="FC36" s="341"/>
      <c r="FD36" s="345"/>
      <c r="FE36" s="354"/>
      <c r="FF36" s="354"/>
      <c r="FG36" s="376" t="s">
        <v>808</v>
      </c>
      <c r="FH36" s="353"/>
      <c r="FI36" s="352"/>
      <c r="FJ36" s="353"/>
      <c r="FK36" s="354"/>
      <c r="FL36" s="342"/>
      <c r="FM36" s="340"/>
      <c r="FN36" s="340"/>
    </row>
    <row r="37" spans="1:170" ht="9.25" customHeight="1">
      <c r="A37" s="139"/>
      <c r="B37" s="139"/>
      <c r="C37" s="592"/>
      <c r="D37" s="593"/>
      <c r="E37" s="593"/>
      <c r="F37" s="593"/>
      <c r="G37" s="593"/>
      <c r="H37" s="593"/>
      <c r="I37" s="593"/>
      <c r="J37" s="593"/>
      <c r="K37" s="593"/>
      <c r="L37" s="593"/>
      <c r="M37" s="593"/>
      <c r="N37" s="593"/>
      <c r="O37" s="593"/>
      <c r="P37" s="593"/>
      <c r="Q37" s="593"/>
      <c r="R37" s="593"/>
      <c r="S37" s="593"/>
      <c r="T37" s="593"/>
      <c r="U37" s="593"/>
      <c r="V37" s="593"/>
      <c r="W37" s="593"/>
      <c r="X37" s="593"/>
      <c r="Y37" s="593"/>
      <c r="Z37" s="593"/>
      <c r="AA37" s="593"/>
      <c r="AB37" s="593"/>
      <c r="AC37" s="593"/>
      <c r="AD37" s="593"/>
      <c r="AE37" s="593"/>
      <c r="AF37" s="593"/>
      <c r="AG37" s="593"/>
      <c r="AH37" s="593"/>
      <c r="AI37" s="593"/>
      <c r="AJ37" s="593"/>
      <c r="AK37" s="593"/>
      <c r="AL37" s="593"/>
      <c r="AM37" s="593"/>
      <c r="AN37" s="593"/>
      <c r="AO37" s="593"/>
      <c r="AP37" s="593"/>
      <c r="AQ37" s="593"/>
      <c r="AR37" s="593"/>
      <c r="AS37" s="593"/>
      <c r="AT37" s="593"/>
      <c r="AU37" s="593"/>
      <c r="AV37" s="593"/>
      <c r="AW37" s="593"/>
      <c r="AX37" s="593"/>
      <c r="AY37" s="593"/>
      <c r="AZ37" s="593"/>
      <c r="BA37" s="593"/>
      <c r="BB37" s="593"/>
      <c r="BC37" s="593"/>
      <c r="BD37" s="593"/>
      <c r="BE37" s="593"/>
      <c r="BF37" s="593"/>
      <c r="BG37" s="593"/>
      <c r="BH37" s="593"/>
      <c r="BI37" s="593"/>
      <c r="BJ37" s="593"/>
      <c r="BK37" s="593"/>
      <c r="BL37" s="593"/>
      <c r="BM37" s="593"/>
      <c r="BN37" s="593"/>
      <c r="BO37" s="593"/>
      <c r="BP37" s="593"/>
      <c r="BQ37" s="593"/>
      <c r="BR37" s="593"/>
      <c r="BS37" s="593"/>
      <c r="BT37" s="593"/>
      <c r="BU37" s="593"/>
      <c r="BV37" s="593"/>
      <c r="BW37" s="594"/>
      <c r="BX37" s="48"/>
      <c r="BY37" s="48"/>
      <c r="BZ37" s="48"/>
      <c r="CA37" s="49"/>
      <c r="CB37" s="49"/>
      <c r="CC37" s="49"/>
      <c r="CD37" s="51"/>
      <c r="CE37" s="51"/>
      <c r="CF37" s="431" t="str">
        <f>IF(C37="","",C37)</f>
        <v/>
      </c>
      <c r="CG37" s="432"/>
      <c r="CH37" s="432"/>
      <c r="CI37" s="432"/>
      <c r="CJ37" s="432"/>
      <c r="CK37" s="432"/>
      <c r="CL37" s="432"/>
      <c r="CM37" s="432"/>
      <c r="CN37" s="432"/>
      <c r="CO37" s="432"/>
      <c r="CP37" s="432"/>
      <c r="CQ37" s="432"/>
      <c r="CR37" s="432"/>
      <c r="CS37" s="432"/>
      <c r="CT37" s="432"/>
      <c r="CU37" s="432"/>
      <c r="CV37" s="432"/>
      <c r="CW37" s="432"/>
      <c r="CX37" s="432"/>
      <c r="CY37" s="432"/>
      <c r="CZ37" s="432"/>
      <c r="DA37" s="432"/>
      <c r="DB37" s="432"/>
      <c r="DC37" s="432"/>
      <c r="DD37" s="432"/>
      <c r="DE37" s="432"/>
      <c r="DF37" s="432"/>
      <c r="DG37" s="432"/>
      <c r="DH37" s="432"/>
      <c r="DI37" s="432"/>
      <c r="DJ37" s="432"/>
      <c r="DK37" s="432"/>
      <c r="DL37" s="432"/>
      <c r="DM37" s="432"/>
      <c r="DN37" s="432"/>
      <c r="DO37" s="432"/>
      <c r="DP37" s="432"/>
      <c r="DQ37" s="432"/>
      <c r="DR37" s="432"/>
      <c r="DS37" s="432"/>
      <c r="DT37" s="432"/>
      <c r="DU37" s="432"/>
      <c r="DV37" s="432"/>
      <c r="DW37" s="432"/>
      <c r="DX37" s="432"/>
      <c r="DY37" s="432"/>
      <c r="DZ37" s="432"/>
      <c r="EA37" s="432"/>
      <c r="EB37" s="432"/>
      <c r="EC37" s="432"/>
      <c r="ED37" s="432"/>
      <c r="EE37" s="432"/>
      <c r="EF37" s="432"/>
      <c r="EG37" s="432"/>
      <c r="EH37" s="432"/>
      <c r="EI37" s="432"/>
      <c r="EJ37" s="432"/>
      <c r="EK37" s="432"/>
      <c r="EL37" s="432"/>
      <c r="EM37" s="432"/>
      <c r="EN37" s="432"/>
      <c r="EO37" s="432"/>
      <c r="EP37" s="432"/>
      <c r="EQ37" s="432"/>
      <c r="ER37" s="432"/>
      <c r="ES37" s="432"/>
      <c r="ET37" s="432"/>
      <c r="EU37" s="432"/>
      <c r="EV37" s="432"/>
      <c r="EW37" s="432"/>
      <c r="EX37" s="432"/>
      <c r="EY37" s="432"/>
      <c r="EZ37" s="433"/>
      <c r="FA37" s="49"/>
      <c r="FB37" s="340"/>
      <c r="FC37" s="341"/>
      <c r="FD37" s="345"/>
      <c r="FE37" s="354"/>
      <c r="FF37" s="354"/>
      <c r="FG37" s="376"/>
      <c r="FH37" s="353"/>
      <c r="FI37" s="352"/>
      <c r="FJ37" s="353"/>
      <c r="FK37" s="354"/>
      <c r="FL37" s="342"/>
      <c r="FM37" s="340"/>
      <c r="FN37" s="340"/>
    </row>
    <row r="38" spans="1:170" ht="9.25" customHeight="1">
      <c r="A38" s="141"/>
      <c r="B38" s="139"/>
      <c r="C38" s="592"/>
      <c r="D38" s="593"/>
      <c r="E38" s="593"/>
      <c r="F38" s="593"/>
      <c r="G38" s="593"/>
      <c r="H38" s="593"/>
      <c r="I38" s="593"/>
      <c r="J38" s="593"/>
      <c r="K38" s="593"/>
      <c r="L38" s="593"/>
      <c r="M38" s="593"/>
      <c r="N38" s="593"/>
      <c r="O38" s="593"/>
      <c r="P38" s="593"/>
      <c r="Q38" s="593"/>
      <c r="R38" s="593"/>
      <c r="S38" s="593"/>
      <c r="T38" s="593"/>
      <c r="U38" s="593"/>
      <c r="V38" s="593"/>
      <c r="W38" s="593"/>
      <c r="X38" s="593"/>
      <c r="Y38" s="593"/>
      <c r="Z38" s="593"/>
      <c r="AA38" s="593"/>
      <c r="AB38" s="593"/>
      <c r="AC38" s="593"/>
      <c r="AD38" s="593"/>
      <c r="AE38" s="593"/>
      <c r="AF38" s="593"/>
      <c r="AG38" s="593"/>
      <c r="AH38" s="593"/>
      <c r="AI38" s="593"/>
      <c r="AJ38" s="593"/>
      <c r="AK38" s="593"/>
      <c r="AL38" s="593"/>
      <c r="AM38" s="593"/>
      <c r="AN38" s="593"/>
      <c r="AO38" s="593"/>
      <c r="AP38" s="593"/>
      <c r="AQ38" s="593"/>
      <c r="AR38" s="593"/>
      <c r="AS38" s="593"/>
      <c r="AT38" s="593"/>
      <c r="AU38" s="593"/>
      <c r="AV38" s="593"/>
      <c r="AW38" s="593"/>
      <c r="AX38" s="593"/>
      <c r="AY38" s="593"/>
      <c r="AZ38" s="593"/>
      <c r="BA38" s="593"/>
      <c r="BB38" s="593"/>
      <c r="BC38" s="593"/>
      <c r="BD38" s="593"/>
      <c r="BE38" s="593"/>
      <c r="BF38" s="593"/>
      <c r="BG38" s="593"/>
      <c r="BH38" s="593"/>
      <c r="BI38" s="593"/>
      <c r="BJ38" s="593"/>
      <c r="BK38" s="593"/>
      <c r="BL38" s="593"/>
      <c r="BM38" s="593"/>
      <c r="BN38" s="593"/>
      <c r="BO38" s="593"/>
      <c r="BP38" s="593"/>
      <c r="BQ38" s="593"/>
      <c r="BR38" s="593"/>
      <c r="BS38" s="593"/>
      <c r="BT38" s="593"/>
      <c r="BU38" s="593"/>
      <c r="BV38" s="593"/>
      <c r="BW38" s="594"/>
      <c r="BX38" s="48"/>
      <c r="BY38" s="48"/>
      <c r="BZ38" s="48"/>
      <c r="CA38" s="49"/>
      <c r="CB38" s="49"/>
      <c r="CC38" s="49"/>
      <c r="CD38" s="73"/>
      <c r="CE38" s="51"/>
      <c r="CF38" s="431"/>
      <c r="CG38" s="432"/>
      <c r="CH38" s="432"/>
      <c r="CI38" s="432"/>
      <c r="CJ38" s="432"/>
      <c r="CK38" s="432"/>
      <c r="CL38" s="432"/>
      <c r="CM38" s="432"/>
      <c r="CN38" s="432"/>
      <c r="CO38" s="432"/>
      <c r="CP38" s="432"/>
      <c r="CQ38" s="432"/>
      <c r="CR38" s="432"/>
      <c r="CS38" s="432"/>
      <c r="CT38" s="432"/>
      <c r="CU38" s="432"/>
      <c r="CV38" s="432"/>
      <c r="CW38" s="432"/>
      <c r="CX38" s="432"/>
      <c r="CY38" s="432"/>
      <c r="CZ38" s="432"/>
      <c r="DA38" s="432"/>
      <c r="DB38" s="432"/>
      <c r="DC38" s="432"/>
      <c r="DD38" s="432"/>
      <c r="DE38" s="432"/>
      <c r="DF38" s="432"/>
      <c r="DG38" s="432"/>
      <c r="DH38" s="432"/>
      <c r="DI38" s="432"/>
      <c r="DJ38" s="432"/>
      <c r="DK38" s="432"/>
      <c r="DL38" s="432"/>
      <c r="DM38" s="432"/>
      <c r="DN38" s="432"/>
      <c r="DO38" s="432"/>
      <c r="DP38" s="432"/>
      <c r="DQ38" s="432"/>
      <c r="DR38" s="432"/>
      <c r="DS38" s="432"/>
      <c r="DT38" s="432"/>
      <c r="DU38" s="432"/>
      <c r="DV38" s="432"/>
      <c r="DW38" s="432"/>
      <c r="DX38" s="432"/>
      <c r="DY38" s="432"/>
      <c r="DZ38" s="432"/>
      <c r="EA38" s="432"/>
      <c r="EB38" s="432"/>
      <c r="EC38" s="432"/>
      <c r="ED38" s="432"/>
      <c r="EE38" s="432"/>
      <c r="EF38" s="432"/>
      <c r="EG38" s="432"/>
      <c r="EH38" s="432"/>
      <c r="EI38" s="432"/>
      <c r="EJ38" s="432"/>
      <c r="EK38" s="432"/>
      <c r="EL38" s="432"/>
      <c r="EM38" s="432"/>
      <c r="EN38" s="432"/>
      <c r="EO38" s="432"/>
      <c r="EP38" s="432"/>
      <c r="EQ38" s="432"/>
      <c r="ER38" s="432"/>
      <c r="ES38" s="432"/>
      <c r="ET38" s="432"/>
      <c r="EU38" s="432"/>
      <c r="EV38" s="432"/>
      <c r="EW38" s="432"/>
      <c r="EX38" s="432"/>
      <c r="EY38" s="432"/>
      <c r="EZ38" s="433"/>
      <c r="FA38" s="49"/>
      <c r="FB38" s="340"/>
      <c r="FC38" s="341"/>
      <c r="FD38" s="345"/>
      <c r="FE38" s="354"/>
      <c r="FF38" s="354"/>
      <c r="FG38" s="376"/>
      <c r="FH38" s="353"/>
      <c r="FI38" s="352"/>
      <c r="FJ38" s="353"/>
      <c r="FK38" s="354"/>
      <c r="FL38" s="342"/>
      <c r="FM38" s="340"/>
      <c r="FN38" s="340"/>
    </row>
    <row r="39" spans="1:170" ht="9.25" customHeight="1">
      <c r="A39" s="141"/>
      <c r="B39" s="139"/>
      <c r="C39" s="592"/>
      <c r="D39" s="593"/>
      <c r="E39" s="593"/>
      <c r="F39" s="593"/>
      <c r="G39" s="593"/>
      <c r="H39" s="593"/>
      <c r="I39" s="593"/>
      <c r="J39" s="593"/>
      <c r="K39" s="593"/>
      <c r="L39" s="593"/>
      <c r="M39" s="593"/>
      <c r="N39" s="593"/>
      <c r="O39" s="593"/>
      <c r="P39" s="593"/>
      <c r="Q39" s="593"/>
      <c r="R39" s="593"/>
      <c r="S39" s="593"/>
      <c r="T39" s="593"/>
      <c r="U39" s="593"/>
      <c r="V39" s="593"/>
      <c r="W39" s="593"/>
      <c r="X39" s="593"/>
      <c r="Y39" s="593"/>
      <c r="Z39" s="593"/>
      <c r="AA39" s="593"/>
      <c r="AB39" s="593"/>
      <c r="AC39" s="593"/>
      <c r="AD39" s="593"/>
      <c r="AE39" s="593"/>
      <c r="AF39" s="593"/>
      <c r="AG39" s="593"/>
      <c r="AH39" s="593"/>
      <c r="AI39" s="593"/>
      <c r="AJ39" s="593"/>
      <c r="AK39" s="593"/>
      <c r="AL39" s="593"/>
      <c r="AM39" s="593"/>
      <c r="AN39" s="593"/>
      <c r="AO39" s="593"/>
      <c r="AP39" s="593"/>
      <c r="AQ39" s="593"/>
      <c r="AR39" s="593"/>
      <c r="AS39" s="593"/>
      <c r="AT39" s="593"/>
      <c r="AU39" s="593"/>
      <c r="AV39" s="593"/>
      <c r="AW39" s="593"/>
      <c r="AX39" s="593"/>
      <c r="AY39" s="593"/>
      <c r="AZ39" s="593"/>
      <c r="BA39" s="593"/>
      <c r="BB39" s="593"/>
      <c r="BC39" s="593"/>
      <c r="BD39" s="593"/>
      <c r="BE39" s="593"/>
      <c r="BF39" s="593"/>
      <c r="BG39" s="593"/>
      <c r="BH39" s="593"/>
      <c r="BI39" s="593"/>
      <c r="BJ39" s="593"/>
      <c r="BK39" s="593"/>
      <c r="BL39" s="593"/>
      <c r="BM39" s="593"/>
      <c r="BN39" s="593"/>
      <c r="BO39" s="593"/>
      <c r="BP39" s="593"/>
      <c r="BQ39" s="593"/>
      <c r="BR39" s="593"/>
      <c r="BS39" s="593"/>
      <c r="BT39" s="593"/>
      <c r="BU39" s="593"/>
      <c r="BV39" s="593"/>
      <c r="BW39" s="594"/>
      <c r="BX39" s="48"/>
      <c r="BY39" s="48"/>
      <c r="BZ39" s="48"/>
      <c r="CA39" s="49"/>
      <c r="CB39" s="49"/>
      <c r="CC39" s="49"/>
      <c r="CD39" s="73"/>
      <c r="CE39" s="51"/>
      <c r="CF39" s="431" t="str">
        <f>IF(C39="","",C39)</f>
        <v/>
      </c>
      <c r="CG39" s="432"/>
      <c r="CH39" s="432"/>
      <c r="CI39" s="432"/>
      <c r="CJ39" s="432"/>
      <c r="CK39" s="432"/>
      <c r="CL39" s="432"/>
      <c r="CM39" s="432"/>
      <c r="CN39" s="432"/>
      <c r="CO39" s="432"/>
      <c r="CP39" s="432"/>
      <c r="CQ39" s="432"/>
      <c r="CR39" s="432"/>
      <c r="CS39" s="432"/>
      <c r="CT39" s="432"/>
      <c r="CU39" s="432"/>
      <c r="CV39" s="432"/>
      <c r="CW39" s="432"/>
      <c r="CX39" s="432"/>
      <c r="CY39" s="432"/>
      <c r="CZ39" s="432"/>
      <c r="DA39" s="432"/>
      <c r="DB39" s="432"/>
      <c r="DC39" s="432"/>
      <c r="DD39" s="432"/>
      <c r="DE39" s="432"/>
      <c r="DF39" s="432"/>
      <c r="DG39" s="432"/>
      <c r="DH39" s="432"/>
      <c r="DI39" s="432"/>
      <c r="DJ39" s="432"/>
      <c r="DK39" s="432"/>
      <c r="DL39" s="432"/>
      <c r="DM39" s="432"/>
      <c r="DN39" s="432"/>
      <c r="DO39" s="432"/>
      <c r="DP39" s="432"/>
      <c r="DQ39" s="432"/>
      <c r="DR39" s="432"/>
      <c r="DS39" s="432"/>
      <c r="DT39" s="432"/>
      <c r="DU39" s="432"/>
      <c r="DV39" s="432"/>
      <c r="DW39" s="432"/>
      <c r="DX39" s="432"/>
      <c r="DY39" s="432"/>
      <c r="DZ39" s="432"/>
      <c r="EA39" s="432"/>
      <c r="EB39" s="432"/>
      <c r="EC39" s="432"/>
      <c r="ED39" s="432"/>
      <c r="EE39" s="432"/>
      <c r="EF39" s="432"/>
      <c r="EG39" s="432"/>
      <c r="EH39" s="432"/>
      <c r="EI39" s="432"/>
      <c r="EJ39" s="432"/>
      <c r="EK39" s="432"/>
      <c r="EL39" s="432"/>
      <c r="EM39" s="432"/>
      <c r="EN39" s="432"/>
      <c r="EO39" s="432"/>
      <c r="EP39" s="432"/>
      <c r="EQ39" s="432"/>
      <c r="ER39" s="432"/>
      <c r="ES39" s="432"/>
      <c r="ET39" s="432"/>
      <c r="EU39" s="432"/>
      <c r="EV39" s="432"/>
      <c r="EW39" s="432"/>
      <c r="EX39" s="432"/>
      <c r="EY39" s="432"/>
      <c r="EZ39" s="433"/>
      <c r="FA39" s="49"/>
      <c r="FB39" s="340"/>
      <c r="FC39" s="341"/>
      <c r="FD39" s="345"/>
      <c r="FE39" s="354"/>
      <c r="FF39" s="354"/>
      <c r="FG39" s="376"/>
      <c r="FH39" s="353"/>
      <c r="FI39" s="352"/>
      <c r="FJ39" s="353"/>
      <c r="FK39" s="354"/>
      <c r="FL39" s="342"/>
      <c r="FM39" s="340"/>
      <c r="FN39" s="340"/>
    </row>
    <row r="40" spans="1:170" ht="9.25" customHeight="1">
      <c r="A40" s="141"/>
      <c r="B40" s="139"/>
      <c r="C40" s="592"/>
      <c r="D40" s="593"/>
      <c r="E40" s="593"/>
      <c r="F40" s="593"/>
      <c r="G40" s="593"/>
      <c r="H40" s="593"/>
      <c r="I40" s="593"/>
      <c r="J40" s="593"/>
      <c r="K40" s="593"/>
      <c r="L40" s="593"/>
      <c r="M40" s="593"/>
      <c r="N40" s="593"/>
      <c r="O40" s="593"/>
      <c r="P40" s="593"/>
      <c r="Q40" s="593"/>
      <c r="R40" s="593"/>
      <c r="S40" s="593"/>
      <c r="T40" s="593"/>
      <c r="U40" s="593"/>
      <c r="V40" s="593"/>
      <c r="W40" s="593"/>
      <c r="X40" s="593"/>
      <c r="Y40" s="593"/>
      <c r="Z40" s="593"/>
      <c r="AA40" s="593"/>
      <c r="AB40" s="593"/>
      <c r="AC40" s="593"/>
      <c r="AD40" s="593"/>
      <c r="AE40" s="593"/>
      <c r="AF40" s="593"/>
      <c r="AG40" s="593"/>
      <c r="AH40" s="593"/>
      <c r="AI40" s="593"/>
      <c r="AJ40" s="593"/>
      <c r="AK40" s="593"/>
      <c r="AL40" s="593"/>
      <c r="AM40" s="593"/>
      <c r="AN40" s="593"/>
      <c r="AO40" s="593"/>
      <c r="AP40" s="593"/>
      <c r="AQ40" s="593"/>
      <c r="AR40" s="593"/>
      <c r="AS40" s="593"/>
      <c r="AT40" s="593"/>
      <c r="AU40" s="593"/>
      <c r="AV40" s="593"/>
      <c r="AW40" s="593"/>
      <c r="AX40" s="593"/>
      <c r="AY40" s="593"/>
      <c r="AZ40" s="593"/>
      <c r="BA40" s="593"/>
      <c r="BB40" s="593"/>
      <c r="BC40" s="593"/>
      <c r="BD40" s="593"/>
      <c r="BE40" s="593"/>
      <c r="BF40" s="593"/>
      <c r="BG40" s="593"/>
      <c r="BH40" s="593"/>
      <c r="BI40" s="593"/>
      <c r="BJ40" s="593"/>
      <c r="BK40" s="593"/>
      <c r="BL40" s="593"/>
      <c r="BM40" s="593"/>
      <c r="BN40" s="593"/>
      <c r="BO40" s="593"/>
      <c r="BP40" s="593"/>
      <c r="BQ40" s="593"/>
      <c r="BR40" s="593"/>
      <c r="BS40" s="593"/>
      <c r="BT40" s="593"/>
      <c r="BU40" s="593"/>
      <c r="BV40" s="593"/>
      <c r="BW40" s="594"/>
      <c r="BX40" s="48"/>
      <c r="BY40" s="48"/>
      <c r="BZ40" s="48"/>
      <c r="CA40" s="49"/>
      <c r="CB40" s="49"/>
      <c r="CC40" s="49"/>
      <c r="CD40" s="73"/>
      <c r="CE40" s="51"/>
      <c r="CF40" s="431"/>
      <c r="CG40" s="432"/>
      <c r="CH40" s="432"/>
      <c r="CI40" s="432"/>
      <c r="CJ40" s="432"/>
      <c r="CK40" s="432"/>
      <c r="CL40" s="432"/>
      <c r="CM40" s="432"/>
      <c r="CN40" s="432"/>
      <c r="CO40" s="432"/>
      <c r="CP40" s="432"/>
      <c r="CQ40" s="432"/>
      <c r="CR40" s="432"/>
      <c r="CS40" s="432"/>
      <c r="CT40" s="432"/>
      <c r="CU40" s="432"/>
      <c r="CV40" s="432"/>
      <c r="CW40" s="432"/>
      <c r="CX40" s="432"/>
      <c r="CY40" s="432"/>
      <c r="CZ40" s="432"/>
      <c r="DA40" s="432"/>
      <c r="DB40" s="432"/>
      <c r="DC40" s="432"/>
      <c r="DD40" s="432"/>
      <c r="DE40" s="432"/>
      <c r="DF40" s="432"/>
      <c r="DG40" s="432"/>
      <c r="DH40" s="432"/>
      <c r="DI40" s="432"/>
      <c r="DJ40" s="432"/>
      <c r="DK40" s="432"/>
      <c r="DL40" s="432"/>
      <c r="DM40" s="432"/>
      <c r="DN40" s="432"/>
      <c r="DO40" s="432"/>
      <c r="DP40" s="432"/>
      <c r="DQ40" s="432"/>
      <c r="DR40" s="432"/>
      <c r="DS40" s="432"/>
      <c r="DT40" s="432"/>
      <c r="DU40" s="432"/>
      <c r="DV40" s="432"/>
      <c r="DW40" s="432"/>
      <c r="DX40" s="432"/>
      <c r="DY40" s="432"/>
      <c r="DZ40" s="432"/>
      <c r="EA40" s="432"/>
      <c r="EB40" s="432"/>
      <c r="EC40" s="432"/>
      <c r="ED40" s="432"/>
      <c r="EE40" s="432"/>
      <c r="EF40" s="432"/>
      <c r="EG40" s="432"/>
      <c r="EH40" s="432"/>
      <c r="EI40" s="432"/>
      <c r="EJ40" s="432"/>
      <c r="EK40" s="432"/>
      <c r="EL40" s="432"/>
      <c r="EM40" s="432"/>
      <c r="EN40" s="432"/>
      <c r="EO40" s="432"/>
      <c r="EP40" s="432"/>
      <c r="EQ40" s="432"/>
      <c r="ER40" s="432"/>
      <c r="ES40" s="432"/>
      <c r="ET40" s="432"/>
      <c r="EU40" s="432"/>
      <c r="EV40" s="432"/>
      <c r="EW40" s="432"/>
      <c r="EX40" s="432"/>
      <c r="EY40" s="432"/>
      <c r="EZ40" s="433"/>
      <c r="FA40" s="49"/>
      <c r="FB40" s="340"/>
      <c r="FC40" s="341"/>
      <c r="FD40" s="345"/>
      <c r="FE40" s="351" t="s">
        <v>129</v>
      </c>
      <c r="FF40" s="351"/>
      <c r="FG40" s="376" t="s">
        <v>809</v>
      </c>
      <c r="FH40" s="377" t="s">
        <v>810</v>
      </c>
      <c r="FI40" s="369" t="s">
        <v>811</v>
      </c>
      <c r="FJ40" s="353"/>
      <c r="FK40" s="354"/>
      <c r="FL40" s="342"/>
      <c r="FM40" s="340"/>
      <c r="FN40" s="340"/>
    </row>
    <row r="41" spans="1:170" ht="9.25" customHeight="1">
      <c r="A41" s="141"/>
      <c r="B41" s="139"/>
      <c r="C41" s="592"/>
      <c r="D41" s="593"/>
      <c r="E41" s="593"/>
      <c r="F41" s="593"/>
      <c r="G41" s="593"/>
      <c r="H41" s="593"/>
      <c r="I41" s="593"/>
      <c r="J41" s="593"/>
      <c r="K41" s="593"/>
      <c r="L41" s="593"/>
      <c r="M41" s="593"/>
      <c r="N41" s="593"/>
      <c r="O41" s="593"/>
      <c r="P41" s="593"/>
      <c r="Q41" s="593"/>
      <c r="R41" s="593"/>
      <c r="S41" s="593"/>
      <c r="T41" s="593"/>
      <c r="U41" s="593"/>
      <c r="V41" s="593"/>
      <c r="W41" s="593"/>
      <c r="X41" s="593"/>
      <c r="Y41" s="593"/>
      <c r="Z41" s="593"/>
      <c r="AA41" s="593"/>
      <c r="AB41" s="593"/>
      <c r="AC41" s="593"/>
      <c r="AD41" s="593"/>
      <c r="AE41" s="593"/>
      <c r="AF41" s="593"/>
      <c r="AG41" s="593"/>
      <c r="AH41" s="593"/>
      <c r="AI41" s="593"/>
      <c r="AJ41" s="593"/>
      <c r="AK41" s="593"/>
      <c r="AL41" s="593"/>
      <c r="AM41" s="593"/>
      <c r="AN41" s="593"/>
      <c r="AO41" s="593"/>
      <c r="AP41" s="593"/>
      <c r="AQ41" s="593"/>
      <c r="AR41" s="593"/>
      <c r="AS41" s="593"/>
      <c r="AT41" s="593"/>
      <c r="AU41" s="593"/>
      <c r="AV41" s="593"/>
      <c r="AW41" s="593"/>
      <c r="AX41" s="593"/>
      <c r="AY41" s="593"/>
      <c r="AZ41" s="593"/>
      <c r="BA41" s="593"/>
      <c r="BB41" s="593"/>
      <c r="BC41" s="593"/>
      <c r="BD41" s="593"/>
      <c r="BE41" s="593"/>
      <c r="BF41" s="593"/>
      <c r="BG41" s="593"/>
      <c r="BH41" s="593"/>
      <c r="BI41" s="593"/>
      <c r="BJ41" s="593"/>
      <c r="BK41" s="593"/>
      <c r="BL41" s="593"/>
      <c r="BM41" s="593"/>
      <c r="BN41" s="593"/>
      <c r="BO41" s="593"/>
      <c r="BP41" s="593"/>
      <c r="BQ41" s="593"/>
      <c r="BR41" s="593"/>
      <c r="BS41" s="593"/>
      <c r="BT41" s="593"/>
      <c r="BU41" s="593"/>
      <c r="BV41" s="593"/>
      <c r="BW41" s="594"/>
      <c r="BX41" s="48"/>
      <c r="BY41" s="48"/>
      <c r="BZ41" s="48"/>
      <c r="CA41" s="49"/>
      <c r="CB41" s="49"/>
      <c r="CC41" s="49"/>
      <c r="CD41" s="73"/>
      <c r="CE41" s="51"/>
      <c r="CF41" s="431" t="str">
        <f>IF(C41="","",C41)</f>
        <v/>
      </c>
      <c r="CG41" s="432"/>
      <c r="CH41" s="432"/>
      <c r="CI41" s="432"/>
      <c r="CJ41" s="432"/>
      <c r="CK41" s="432"/>
      <c r="CL41" s="432"/>
      <c r="CM41" s="432"/>
      <c r="CN41" s="432"/>
      <c r="CO41" s="432"/>
      <c r="CP41" s="432"/>
      <c r="CQ41" s="432"/>
      <c r="CR41" s="432"/>
      <c r="CS41" s="432"/>
      <c r="CT41" s="432"/>
      <c r="CU41" s="432"/>
      <c r="CV41" s="432"/>
      <c r="CW41" s="432"/>
      <c r="CX41" s="432"/>
      <c r="CY41" s="432"/>
      <c r="CZ41" s="432"/>
      <c r="DA41" s="432"/>
      <c r="DB41" s="432"/>
      <c r="DC41" s="432"/>
      <c r="DD41" s="432"/>
      <c r="DE41" s="432"/>
      <c r="DF41" s="432"/>
      <c r="DG41" s="432"/>
      <c r="DH41" s="432"/>
      <c r="DI41" s="432"/>
      <c r="DJ41" s="432"/>
      <c r="DK41" s="432"/>
      <c r="DL41" s="432"/>
      <c r="DM41" s="432"/>
      <c r="DN41" s="432"/>
      <c r="DO41" s="432"/>
      <c r="DP41" s="432"/>
      <c r="DQ41" s="432"/>
      <c r="DR41" s="432"/>
      <c r="DS41" s="432"/>
      <c r="DT41" s="432"/>
      <c r="DU41" s="432"/>
      <c r="DV41" s="432"/>
      <c r="DW41" s="432"/>
      <c r="DX41" s="432"/>
      <c r="DY41" s="432"/>
      <c r="DZ41" s="432"/>
      <c r="EA41" s="432"/>
      <c r="EB41" s="432"/>
      <c r="EC41" s="432"/>
      <c r="ED41" s="432"/>
      <c r="EE41" s="432"/>
      <c r="EF41" s="432"/>
      <c r="EG41" s="432"/>
      <c r="EH41" s="432"/>
      <c r="EI41" s="432"/>
      <c r="EJ41" s="432"/>
      <c r="EK41" s="432"/>
      <c r="EL41" s="432"/>
      <c r="EM41" s="432"/>
      <c r="EN41" s="432"/>
      <c r="EO41" s="432"/>
      <c r="EP41" s="432"/>
      <c r="EQ41" s="432"/>
      <c r="ER41" s="432"/>
      <c r="ES41" s="432"/>
      <c r="ET41" s="432"/>
      <c r="EU41" s="432"/>
      <c r="EV41" s="432"/>
      <c r="EW41" s="432"/>
      <c r="EX41" s="432"/>
      <c r="EY41" s="432"/>
      <c r="EZ41" s="433"/>
      <c r="FA41" s="49"/>
      <c r="FB41" s="340"/>
      <c r="FC41" s="341"/>
      <c r="FD41" s="345"/>
      <c r="FE41" s="351"/>
      <c r="FF41" s="351"/>
      <c r="FG41" s="376"/>
      <c r="FH41" s="377"/>
      <c r="FI41" s="369"/>
      <c r="FJ41" s="353"/>
      <c r="FK41" s="354"/>
      <c r="FL41" s="342"/>
      <c r="FM41" s="340"/>
      <c r="FN41" s="340"/>
    </row>
    <row r="42" spans="1:170" ht="9.25" customHeight="1" thickBot="1">
      <c r="A42" s="141"/>
      <c r="B42" s="139"/>
      <c r="C42" s="595"/>
      <c r="D42" s="596"/>
      <c r="E42" s="596"/>
      <c r="F42" s="596"/>
      <c r="G42" s="596"/>
      <c r="H42" s="596"/>
      <c r="I42" s="596"/>
      <c r="J42" s="596"/>
      <c r="K42" s="596"/>
      <c r="L42" s="596"/>
      <c r="M42" s="596"/>
      <c r="N42" s="596"/>
      <c r="O42" s="596"/>
      <c r="P42" s="596"/>
      <c r="Q42" s="596"/>
      <c r="R42" s="596"/>
      <c r="S42" s="596"/>
      <c r="T42" s="596"/>
      <c r="U42" s="596"/>
      <c r="V42" s="596"/>
      <c r="W42" s="596"/>
      <c r="X42" s="596"/>
      <c r="Y42" s="596"/>
      <c r="Z42" s="596"/>
      <c r="AA42" s="596"/>
      <c r="AB42" s="596"/>
      <c r="AC42" s="596"/>
      <c r="AD42" s="596"/>
      <c r="AE42" s="596"/>
      <c r="AF42" s="596"/>
      <c r="AG42" s="596"/>
      <c r="AH42" s="596"/>
      <c r="AI42" s="596"/>
      <c r="AJ42" s="596"/>
      <c r="AK42" s="596"/>
      <c r="AL42" s="596"/>
      <c r="AM42" s="596"/>
      <c r="AN42" s="596"/>
      <c r="AO42" s="596"/>
      <c r="AP42" s="596"/>
      <c r="AQ42" s="596"/>
      <c r="AR42" s="596"/>
      <c r="AS42" s="596"/>
      <c r="AT42" s="596"/>
      <c r="AU42" s="596"/>
      <c r="AV42" s="596"/>
      <c r="AW42" s="596"/>
      <c r="AX42" s="596"/>
      <c r="AY42" s="596"/>
      <c r="AZ42" s="596"/>
      <c r="BA42" s="596"/>
      <c r="BB42" s="596"/>
      <c r="BC42" s="596"/>
      <c r="BD42" s="596"/>
      <c r="BE42" s="596"/>
      <c r="BF42" s="596"/>
      <c r="BG42" s="596"/>
      <c r="BH42" s="596"/>
      <c r="BI42" s="596"/>
      <c r="BJ42" s="596"/>
      <c r="BK42" s="596"/>
      <c r="BL42" s="596"/>
      <c r="BM42" s="596"/>
      <c r="BN42" s="596"/>
      <c r="BO42" s="596"/>
      <c r="BP42" s="596"/>
      <c r="BQ42" s="596"/>
      <c r="BR42" s="596"/>
      <c r="BS42" s="596"/>
      <c r="BT42" s="596"/>
      <c r="BU42" s="596"/>
      <c r="BV42" s="596"/>
      <c r="BW42" s="597"/>
      <c r="BX42" s="48"/>
      <c r="BY42" s="48"/>
      <c r="BZ42" s="48"/>
      <c r="CA42" s="49"/>
      <c r="CB42" s="49"/>
      <c r="CC42" s="49"/>
      <c r="CD42" s="73"/>
      <c r="CE42" s="51"/>
      <c r="CF42" s="598"/>
      <c r="CG42" s="599"/>
      <c r="CH42" s="599"/>
      <c r="CI42" s="599"/>
      <c r="CJ42" s="599"/>
      <c r="CK42" s="599"/>
      <c r="CL42" s="599"/>
      <c r="CM42" s="599"/>
      <c r="CN42" s="599"/>
      <c r="CO42" s="599"/>
      <c r="CP42" s="599"/>
      <c r="CQ42" s="599"/>
      <c r="CR42" s="599"/>
      <c r="CS42" s="599"/>
      <c r="CT42" s="599"/>
      <c r="CU42" s="599"/>
      <c r="CV42" s="599"/>
      <c r="CW42" s="599"/>
      <c r="CX42" s="599"/>
      <c r="CY42" s="599"/>
      <c r="CZ42" s="599"/>
      <c r="DA42" s="599"/>
      <c r="DB42" s="599"/>
      <c r="DC42" s="599"/>
      <c r="DD42" s="599"/>
      <c r="DE42" s="599"/>
      <c r="DF42" s="599"/>
      <c r="DG42" s="599"/>
      <c r="DH42" s="599"/>
      <c r="DI42" s="599"/>
      <c r="DJ42" s="599"/>
      <c r="DK42" s="599"/>
      <c r="DL42" s="599"/>
      <c r="DM42" s="599"/>
      <c r="DN42" s="599"/>
      <c r="DO42" s="599"/>
      <c r="DP42" s="599"/>
      <c r="DQ42" s="599"/>
      <c r="DR42" s="599"/>
      <c r="DS42" s="599"/>
      <c r="DT42" s="599"/>
      <c r="DU42" s="599"/>
      <c r="DV42" s="599"/>
      <c r="DW42" s="599"/>
      <c r="DX42" s="599"/>
      <c r="DY42" s="599"/>
      <c r="DZ42" s="599"/>
      <c r="EA42" s="599"/>
      <c r="EB42" s="599"/>
      <c r="EC42" s="599"/>
      <c r="ED42" s="599"/>
      <c r="EE42" s="599"/>
      <c r="EF42" s="599"/>
      <c r="EG42" s="599"/>
      <c r="EH42" s="599"/>
      <c r="EI42" s="599"/>
      <c r="EJ42" s="599"/>
      <c r="EK42" s="599"/>
      <c r="EL42" s="599"/>
      <c r="EM42" s="599"/>
      <c r="EN42" s="599"/>
      <c r="EO42" s="599"/>
      <c r="EP42" s="599"/>
      <c r="EQ42" s="599"/>
      <c r="ER42" s="599"/>
      <c r="ES42" s="599"/>
      <c r="ET42" s="599"/>
      <c r="EU42" s="599"/>
      <c r="EV42" s="599"/>
      <c r="EW42" s="599"/>
      <c r="EX42" s="599"/>
      <c r="EY42" s="599"/>
      <c r="EZ42" s="600"/>
      <c r="FA42" s="49"/>
      <c r="FB42" s="340"/>
      <c r="FC42" s="341"/>
      <c r="FD42" s="345"/>
      <c r="FE42" s="354"/>
      <c r="FF42" s="354"/>
      <c r="FG42" s="376"/>
      <c r="FH42" s="353"/>
      <c r="FI42" s="352"/>
      <c r="FJ42" s="353"/>
      <c r="FK42" s="354"/>
      <c r="FL42" s="342"/>
      <c r="FM42" s="340"/>
      <c r="FN42" s="340"/>
    </row>
    <row r="43" spans="1:170" ht="9.25" customHeight="1" thickBot="1">
      <c r="A43" s="141"/>
      <c r="B43" s="139"/>
      <c r="C43" s="409" t="s">
        <v>136</v>
      </c>
      <c r="D43" s="410" t="s">
        <v>137</v>
      </c>
      <c r="E43" s="415" t="s">
        <v>138</v>
      </c>
      <c r="F43" s="601" t="s">
        <v>210</v>
      </c>
      <c r="G43" s="478"/>
      <c r="H43" s="478"/>
      <c r="I43" s="478"/>
      <c r="J43" s="478"/>
      <c r="K43" s="478"/>
      <c r="L43" s="478"/>
      <c r="M43" s="150"/>
      <c r="N43" s="151"/>
      <c r="O43" s="151"/>
      <c r="P43" s="151"/>
      <c r="Q43" s="151"/>
      <c r="R43" s="151"/>
      <c r="S43" s="152" t="s">
        <v>124</v>
      </c>
      <c r="T43" s="601" t="s">
        <v>211</v>
      </c>
      <c r="U43" s="478"/>
      <c r="V43" s="478"/>
      <c r="W43" s="478"/>
      <c r="X43" s="478"/>
      <c r="Y43" s="478"/>
      <c r="Z43" s="478"/>
      <c r="AA43" s="150"/>
      <c r="AB43" s="151"/>
      <c r="AC43" s="151"/>
      <c r="AD43" s="151"/>
      <c r="AE43" s="151"/>
      <c r="AF43" s="151"/>
      <c r="AG43" s="152" t="s">
        <v>124</v>
      </c>
      <c r="AH43" s="601" t="s">
        <v>212</v>
      </c>
      <c r="AI43" s="478"/>
      <c r="AJ43" s="478"/>
      <c r="AK43" s="478"/>
      <c r="AL43" s="478"/>
      <c r="AM43" s="478"/>
      <c r="AN43" s="478"/>
      <c r="AO43" s="150"/>
      <c r="AP43" s="151"/>
      <c r="AQ43" s="151"/>
      <c r="AR43" s="151"/>
      <c r="AS43" s="151"/>
      <c r="AT43" s="151"/>
      <c r="AU43" s="152" t="s">
        <v>124</v>
      </c>
      <c r="AV43" s="601" t="s">
        <v>213</v>
      </c>
      <c r="AW43" s="478"/>
      <c r="AX43" s="478"/>
      <c r="AY43" s="478"/>
      <c r="AZ43" s="478"/>
      <c r="BA43" s="478"/>
      <c r="BB43" s="478"/>
      <c r="BC43" s="150"/>
      <c r="BD43" s="151"/>
      <c r="BE43" s="151"/>
      <c r="BF43" s="151"/>
      <c r="BG43" s="151"/>
      <c r="BH43" s="151"/>
      <c r="BI43" s="152" t="s">
        <v>124</v>
      </c>
      <c r="BJ43" s="601" t="s">
        <v>214</v>
      </c>
      <c r="BK43" s="478"/>
      <c r="BL43" s="478"/>
      <c r="BM43" s="478"/>
      <c r="BN43" s="478"/>
      <c r="BO43" s="478"/>
      <c r="BP43" s="478"/>
      <c r="BQ43" s="150"/>
      <c r="BR43" s="151"/>
      <c r="BS43" s="151"/>
      <c r="BT43" s="151"/>
      <c r="BU43" s="151"/>
      <c r="BV43" s="151"/>
      <c r="BW43" s="152" t="s">
        <v>124</v>
      </c>
      <c r="BX43" s="48"/>
      <c r="BY43" s="48"/>
      <c r="BZ43" s="48"/>
      <c r="CA43" s="49"/>
      <c r="CB43" s="49"/>
      <c r="CC43" s="49"/>
      <c r="CD43" s="73"/>
      <c r="CE43" s="51"/>
      <c r="CF43" s="618" t="s">
        <v>136</v>
      </c>
      <c r="CG43" s="619" t="s">
        <v>137</v>
      </c>
      <c r="CH43" s="620" t="s">
        <v>138</v>
      </c>
      <c r="CI43" s="611" t="s">
        <v>210</v>
      </c>
      <c r="CJ43" s="438"/>
      <c r="CK43" s="438"/>
      <c r="CL43" s="438"/>
      <c r="CM43" s="438"/>
      <c r="CN43" s="438"/>
      <c r="CO43" s="438"/>
      <c r="CP43" s="55"/>
      <c r="CQ43" s="56"/>
      <c r="CR43" s="56"/>
      <c r="CS43" s="56"/>
      <c r="CT43" s="56"/>
      <c r="CU43" s="56"/>
      <c r="CV43" s="57" t="s">
        <v>124</v>
      </c>
      <c r="CW43" s="611" t="s">
        <v>211</v>
      </c>
      <c r="CX43" s="438"/>
      <c r="CY43" s="438"/>
      <c r="CZ43" s="438"/>
      <c r="DA43" s="438"/>
      <c r="DB43" s="438"/>
      <c r="DC43" s="438"/>
      <c r="DD43" s="55"/>
      <c r="DE43" s="56"/>
      <c r="DF43" s="56"/>
      <c r="DG43" s="56"/>
      <c r="DH43" s="56"/>
      <c r="DI43" s="56"/>
      <c r="DJ43" s="57" t="s">
        <v>124</v>
      </c>
      <c r="DK43" s="611" t="s">
        <v>212</v>
      </c>
      <c r="DL43" s="438"/>
      <c r="DM43" s="438"/>
      <c r="DN43" s="438"/>
      <c r="DO43" s="438"/>
      <c r="DP43" s="438"/>
      <c r="DQ43" s="438"/>
      <c r="DR43" s="55"/>
      <c r="DS43" s="56"/>
      <c r="DT43" s="56"/>
      <c r="DU43" s="56"/>
      <c r="DV43" s="56"/>
      <c r="DW43" s="56"/>
      <c r="DX43" s="57" t="s">
        <v>124</v>
      </c>
      <c r="DY43" s="611" t="s">
        <v>213</v>
      </c>
      <c r="DZ43" s="438"/>
      <c r="EA43" s="438"/>
      <c r="EB43" s="438"/>
      <c r="EC43" s="438"/>
      <c r="ED43" s="438"/>
      <c r="EE43" s="438"/>
      <c r="EF43" s="55"/>
      <c r="EG43" s="56"/>
      <c r="EH43" s="56"/>
      <c r="EI43" s="56"/>
      <c r="EJ43" s="56"/>
      <c r="EK43" s="56"/>
      <c r="EL43" s="57" t="s">
        <v>124</v>
      </c>
      <c r="EM43" s="611" t="s">
        <v>214</v>
      </c>
      <c r="EN43" s="438"/>
      <c r="EO43" s="438"/>
      <c r="EP43" s="438"/>
      <c r="EQ43" s="438"/>
      <c r="ER43" s="438"/>
      <c r="ES43" s="438"/>
      <c r="ET43" s="55"/>
      <c r="EU43" s="56"/>
      <c r="EV43" s="56"/>
      <c r="EW43" s="56"/>
      <c r="EX43" s="56"/>
      <c r="EY43" s="56"/>
      <c r="EZ43" s="57" t="s">
        <v>124</v>
      </c>
      <c r="FA43" s="49"/>
      <c r="FB43" s="340"/>
      <c r="FC43" s="341"/>
      <c r="FD43" s="345"/>
      <c r="FE43" s="354"/>
      <c r="FF43" s="354"/>
      <c r="FG43" s="376"/>
      <c r="FH43" s="353"/>
      <c r="FI43" s="352"/>
      <c r="FJ43" s="353"/>
      <c r="FK43" s="354"/>
      <c r="FL43" s="342"/>
      <c r="FM43" s="340"/>
      <c r="FN43" s="340"/>
    </row>
    <row r="44" spans="1:170" ht="9.25" customHeight="1" thickBot="1">
      <c r="A44" s="141"/>
      <c r="B44" s="139"/>
      <c r="C44" s="411"/>
      <c r="D44" s="412"/>
      <c r="E44" s="416"/>
      <c r="F44" s="478"/>
      <c r="G44" s="478"/>
      <c r="H44" s="478"/>
      <c r="I44" s="478"/>
      <c r="J44" s="478"/>
      <c r="K44" s="478"/>
      <c r="L44" s="478"/>
      <c r="M44" s="541" t="str">
        <f>IF(保険料控除申告書!K35=0,"",保険料控除申告書!K35)</f>
        <v/>
      </c>
      <c r="N44" s="542"/>
      <c r="O44" s="542"/>
      <c r="P44" s="542"/>
      <c r="Q44" s="542"/>
      <c r="R44" s="542"/>
      <c r="S44" s="543"/>
      <c r="T44" s="478"/>
      <c r="U44" s="478"/>
      <c r="V44" s="478"/>
      <c r="W44" s="478"/>
      <c r="X44" s="478"/>
      <c r="Y44" s="478"/>
      <c r="Z44" s="478"/>
      <c r="AA44" s="541" t="str">
        <f>IF(保険料控除申告書!K39=0,"",保険料控除申告書!K39)</f>
        <v/>
      </c>
      <c r="AB44" s="542"/>
      <c r="AC44" s="542"/>
      <c r="AD44" s="542"/>
      <c r="AE44" s="542"/>
      <c r="AF44" s="542"/>
      <c r="AG44" s="543"/>
      <c r="AH44" s="478"/>
      <c r="AI44" s="478"/>
      <c r="AJ44" s="478"/>
      <c r="AK44" s="478"/>
      <c r="AL44" s="478"/>
      <c r="AM44" s="478"/>
      <c r="AN44" s="478"/>
      <c r="AO44" s="541" t="str">
        <f>IF(保険料控除申告書!K52=0,"",保険料控除申告書!K52)</f>
        <v/>
      </c>
      <c r="AP44" s="542"/>
      <c r="AQ44" s="542"/>
      <c r="AR44" s="542"/>
      <c r="AS44" s="542"/>
      <c r="AT44" s="542"/>
      <c r="AU44" s="543"/>
      <c r="AV44" s="478"/>
      <c r="AW44" s="478"/>
      <c r="AX44" s="478"/>
      <c r="AY44" s="478"/>
      <c r="AZ44" s="478"/>
      <c r="BA44" s="478"/>
      <c r="BB44" s="478"/>
      <c r="BC44" s="541" t="str">
        <f>IF(保険料控除申告書!K65=0,"",保険料控除申告書!K65)</f>
        <v/>
      </c>
      <c r="BD44" s="542"/>
      <c r="BE44" s="542"/>
      <c r="BF44" s="542"/>
      <c r="BG44" s="542"/>
      <c r="BH44" s="542"/>
      <c r="BI44" s="543"/>
      <c r="BJ44" s="478"/>
      <c r="BK44" s="478"/>
      <c r="BL44" s="478"/>
      <c r="BM44" s="478"/>
      <c r="BN44" s="478"/>
      <c r="BO44" s="478"/>
      <c r="BP44" s="478"/>
      <c r="BQ44" s="612" t="str">
        <f>IF(保険料控除申告書!K69=0,"",保険料控除申告書!K69)</f>
        <v/>
      </c>
      <c r="BR44" s="613"/>
      <c r="BS44" s="613"/>
      <c r="BT44" s="613"/>
      <c r="BU44" s="613"/>
      <c r="BV44" s="613"/>
      <c r="BW44" s="614"/>
      <c r="BX44" s="48"/>
      <c r="BY44" s="48"/>
      <c r="BZ44" s="48"/>
      <c r="CA44" s="49"/>
      <c r="CB44" s="49"/>
      <c r="CC44" s="49"/>
      <c r="CD44" s="73"/>
      <c r="CE44" s="51"/>
      <c r="CF44" s="618"/>
      <c r="CG44" s="619"/>
      <c r="CH44" s="620"/>
      <c r="CI44" s="438"/>
      <c r="CJ44" s="438"/>
      <c r="CK44" s="438"/>
      <c r="CL44" s="438"/>
      <c r="CM44" s="438"/>
      <c r="CN44" s="438"/>
      <c r="CO44" s="438"/>
      <c r="CP44" s="606" t="str">
        <f>IF(M44="","",M44)</f>
        <v/>
      </c>
      <c r="CQ44" s="589"/>
      <c r="CR44" s="589"/>
      <c r="CS44" s="589"/>
      <c r="CT44" s="589"/>
      <c r="CU44" s="589"/>
      <c r="CV44" s="607"/>
      <c r="CW44" s="438"/>
      <c r="CX44" s="438"/>
      <c r="CY44" s="438"/>
      <c r="CZ44" s="438"/>
      <c r="DA44" s="438"/>
      <c r="DB44" s="438"/>
      <c r="DC44" s="438"/>
      <c r="DD44" s="606" t="str">
        <f>IF(AA44="","",AA44)</f>
        <v/>
      </c>
      <c r="DE44" s="589"/>
      <c r="DF44" s="589"/>
      <c r="DG44" s="589"/>
      <c r="DH44" s="589"/>
      <c r="DI44" s="589"/>
      <c r="DJ44" s="607"/>
      <c r="DK44" s="438"/>
      <c r="DL44" s="438"/>
      <c r="DM44" s="438"/>
      <c r="DN44" s="438"/>
      <c r="DO44" s="438"/>
      <c r="DP44" s="438"/>
      <c r="DQ44" s="438"/>
      <c r="DR44" s="606" t="str">
        <f>IF(AO44="","",AO44)</f>
        <v/>
      </c>
      <c r="DS44" s="589"/>
      <c r="DT44" s="589"/>
      <c r="DU44" s="589"/>
      <c r="DV44" s="589"/>
      <c r="DW44" s="589"/>
      <c r="DX44" s="607"/>
      <c r="DY44" s="438"/>
      <c r="DZ44" s="438"/>
      <c r="EA44" s="438"/>
      <c r="EB44" s="438"/>
      <c r="EC44" s="438"/>
      <c r="ED44" s="438"/>
      <c r="EE44" s="438"/>
      <c r="EF44" s="606" t="str">
        <f>IF(BC44="","",BC44)</f>
        <v/>
      </c>
      <c r="EG44" s="589"/>
      <c r="EH44" s="589"/>
      <c r="EI44" s="589"/>
      <c r="EJ44" s="589"/>
      <c r="EK44" s="589"/>
      <c r="EL44" s="607"/>
      <c r="EM44" s="438"/>
      <c r="EN44" s="438"/>
      <c r="EO44" s="438"/>
      <c r="EP44" s="438"/>
      <c r="EQ44" s="438"/>
      <c r="ER44" s="438"/>
      <c r="ES44" s="438"/>
      <c r="ET44" s="606" t="str">
        <f>IF(BQ44="","",BQ44)</f>
        <v/>
      </c>
      <c r="EU44" s="589"/>
      <c r="EV44" s="589"/>
      <c r="EW44" s="589"/>
      <c r="EX44" s="589"/>
      <c r="EY44" s="589"/>
      <c r="EZ44" s="607"/>
      <c r="FA44" s="49"/>
      <c r="FB44" s="340"/>
      <c r="FC44" s="341"/>
      <c r="FD44" s="345"/>
      <c r="FE44" s="351" t="s">
        <v>35</v>
      </c>
      <c r="FF44" s="351"/>
      <c r="FG44" s="376" t="s">
        <v>812</v>
      </c>
      <c r="FH44" s="353"/>
      <c r="FI44" s="386" t="s">
        <v>813</v>
      </c>
      <c r="FJ44" s="353"/>
      <c r="FK44" s="354"/>
      <c r="FL44" s="342"/>
      <c r="FM44" s="340"/>
      <c r="FN44" s="340"/>
    </row>
    <row r="45" spans="1:170" ht="9.25" customHeight="1" thickBot="1">
      <c r="A45" s="141"/>
      <c r="B45" s="139"/>
      <c r="C45" s="411"/>
      <c r="D45" s="412"/>
      <c r="E45" s="416"/>
      <c r="F45" s="478"/>
      <c r="G45" s="478"/>
      <c r="H45" s="478"/>
      <c r="I45" s="478"/>
      <c r="J45" s="478"/>
      <c r="K45" s="478"/>
      <c r="L45" s="478"/>
      <c r="M45" s="541"/>
      <c r="N45" s="542"/>
      <c r="O45" s="542"/>
      <c r="P45" s="542"/>
      <c r="Q45" s="542"/>
      <c r="R45" s="542"/>
      <c r="S45" s="543"/>
      <c r="T45" s="478"/>
      <c r="U45" s="478"/>
      <c r="V45" s="478"/>
      <c r="W45" s="478"/>
      <c r="X45" s="478"/>
      <c r="Y45" s="478"/>
      <c r="Z45" s="478"/>
      <c r="AA45" s="541"/>
      <c r="AB45" s="542"/>
      <c r="AC45" s="542"/>
      <c r="AD45" s="542"/>
      <c r="AE45" s="542"/>
      <c r="AF45" s="542"/>
      <c r="AG45" s="543"/>
      <c r="AH45" s="478"/>
      <c r="AI45" s="478"/>
      <c r="AJ45" s="478"/>
      <c r="AK45" s="478"/>
      <c r="AL45" s="478"/>
      <c r="AM45" s="478"/>
      <c r="AN45" s="478"/>
      <c r="AO45" s="541"/>
      <c r="AP45" s="542"/>
      <c r="AQ45" s="542"/>
      <c r="AR45" s="542"/>
      <c r="AS45" s="542"/>
      <c r="AT45" s="542"/>
      <c r="AU45" s="543"/>
      <c r="AV45" s="478"/>
      <c r="AW45" s="478"/>
      <c r="AX45" s="478"/>
      <c r="AY45" s="478"/>
      <c r="AZ45" s="478"/>
      <c r="BA45" s="478"/>
      <c r="BB45" s="478"/>
      <c r="BC45" s="541"/>
      <c r="BD45" s="542"/>
      <c r="BE45" s="542"/>
      <c r="BF45" s="542"/>
      <c r="BG45" s="542"/>
      <c r="BH45" s="542"/>
      <c r="BI45" s="543"/>
      <c r="BJ45" s="478"/>
      <c r="BK45" s="478"/>
      <c r="BL45" s="478"/>
      <c r="BM45" s="478"/>
      <c r="BN45" s="478"/>
      <c r="BO45" s="478"/>
      <c r="BP45" s="478"/>
      <c r="BQ45" s="612"/>
      <c r="BR45" s="613"/>
      <c r="BS45" s="613"/>
      <c r="BT45" s="613"/>
      <c r="BU45" s="613"/>
      <c r="BV45" s="613"/>
      <c r="BW45" s="614"/>
      <c r="BX45" s="48"/>
      <c r="BY45" s="48"/>
      <c r="BZ45" s="48"/>
      <c r="CA45" s="49"/>
      <c r="CB45" s="49"/>
      <c r="CC45" s="49"/>
      <c r="CD45" s="73"/>
      <c r="CE45" s="51"/>
      <c r="CF45" s="618"/>
      <c r="CG45" s="619"/>
      <c r="CH45" s="620"/>
      <c r="CI45" s="438"/>
      <c r="CJ45" s="438"/>
      <c r="CK45" s="438"/>
      <c r="CL45" s="438"/>
      <c r="CM45" s="438"/>
      <c r="CN45" s="438"/>
      <c r="CO45" s="438"/>
      <c r="CP45" s="606"/>
      <c r="CQ45" s="589"/>
      <c r="CR45" s="589"/>
      <c r="CS45" s="589"/>
      <c r="CT45" s="589"/>
      <c r="CU45" s="589"/>
      <c r="CV45" s="607"/>
      <c r="CW45" s="438"/>
      <c r="CX45" s="438"/>
      <c r="CY45" s="438"/>
      <c r="CZ45" s="438"/>
      <c r="DA45" s="438"/>
      <c r="DB45" s="438"/>
      <c r="DC45" s="438"/>
      <c r="DD45" s="606"/>
      <c r="DE45" s="589"/>
      <c r="DF45" s="589"/>
      <c r="DG45" s="589"/>
      <c r="DH45" s="589"/>
      <c r="DI45" s="589"/>
      <c r="DJ45" s="607"/>
      <c r="DK45" s="438"/>
      <c r="DL45" s="438"/>
      <c r="DM45" s="438"/>
      <c r="DN45" s="438"/>
      <c r="DO45" s="438"/>
      <c r="DP45" s="438"/>
      <c r="DQ45" s="438"/>
      <c r="DR45" s="606"/>
      <c r="DS45" s="589"/>
      <c r="DT45" s="589"/>
      <c r="DU45" s="589"/>
      <c r="DV45" s="589"/>
      <c r="DW45" s="589"/>
      <c r="DX45" s="607"/>
      <c r="DY45" s="438"/>
      <c r="DZ45" s="438"/>
      <c r="EA45" s="438"/>
      <c r="EB45" s="438"/>
      <c r="EC45" s="438"/>
      <c r="ED45" s="438"/>
      <c r="EE45" s="438"/>
      <c r="EF45" s="606"/>
      <c r="EG45" s="589"/>
      <c r="EH45" s="589"/>
      <c r="EI45" s="589"/>
      <c r="EJ45" s="589"/>
      <c r="EK45" s="589"/>
      <c r="EL45" s="607"/>
      <c r="EM45" s="438"/>
      <c r="EN45" s="438"/>
      <c r="EO45" s="438"/>
      <c r="EP45" s="438"/>
      <c r="EQ45" s="438"/>
      <c r="ER45" s="438"/>
      <c r="ES45" s="438"/>
      <c r="ET45" s="606"/>
      <c r="EU45" s="589"/>
      <c r="EV45" s="589"/>
      <c r="EW45" s="589"/>
      <c r="EX45" s="589"/>
      <c r="EY45" s="589"/>
      <c r="EZ45" s="607"/>
      <c r="FA45" s="49"/>
      <c r="FB45" s="340"/>
      <c r="FC45" s="341"/>
      <c r="FD45" s="345"/>
      <c r="FE45" s="351"/>
      <c r="FF45" s="351"/>
      <c r="FG45" s="376"/>
      <c r="FH45" s="353"/>
      <c r="FI45" s="386"/>
      <c r="FJ45" s="353"/>
      <c r="FK45" s="354"/>
      <c r="FL45" s="342"/>
      <c r="FM45" s="340"/>
      <c r="FN45" s="340"/>
    </row>
    <row r="46" spans="1:170" ht="9.25" customHeight="1" thickBot="1">
      <c r="A46" s="141"/>
      <c r="B46" s="139"/>
      <c r="C46" s="411"/>
      <c r="D46" s="412"/>
      <c r="E46" s="416"/>
      <c r="F46" s="478"/>
      <c r="G46" s="478"/>
      <c r="H46" s="478"/>
      <c r="I46" s="478"/>
      <c r="J46" s="478"/>
      <c r="K46" s="478"/>
      <c r="L46" s="478"/>
      <c r="M46" s="541"/>
      <c r="N46" s="542"/>
      <c r="O46" s="542"/>
      <c r="P46" s="542"/>
      <c r="Q46" s="542"/>
      <c r="R46" s="542"/>
      <c r="S46" s="543"/>
      <c r="T46" s="478"/>
      <c r="U46" s="478"/>
      <c r="V46" s="478"/>
      <c r="W46" s="478"/>
      <c r="X46" s="478"/>
      <c r="Y46" s="478"/>
      <c r="Z46" s="478"/>
      <c r="AA46" s="541"/>
      <c r="AB46" s="542"/>
      <c r="AC46" s="542"/>
      <c r="AD46" s="542"/>
      <c r="AE46" s="542"/>
      <c r="AF46" s="542"/>
      <c r="AG46" s="543"/>
      <c r="AH46" s="478"/>
      <c r="AI46" s="478"/>
      <c r="AJ46" s="478"/>
      <c r="AK46" s="478"/>
      <c r="AL46" s="478"/>
      <c r="AM46" s="478"/>
      <c r="AN46" s="478"/>
      <c r="AO46" s="541"/>
      <c r="AP46" s="542"/>
      <c r="AQ46" s="542"/>
      <c r="AR46" s="542"/>
      <c r="AS46" s="542"/>
      <c r="AT46" s="542"/>
      <c r="AU46" s="543"/>
      <c r="AV46" s="478"/>
      <c r="AW46" s="478"/>
      <c r="AX46" s="478"/>
      <c r="AY46" s="478"/>
      <c r="AZ46" s="478"/>
      <c r="BA46" s="478"/>
      <c r="BB46" s="478"/>
      <c r="BC46" s="541"/>
      <c r="BD46" s="542"/>
      <c r="BE46" s="542"/>
      <c r="BF46" s="542"/>
      <c r="BG46" s="542"/>
      <c r="BH46" s="542"/>
      <c r="BI46" s="543"/>
      <c r="BJ46" s="478"/>
      <c r="BK46" s="478"/>
      <c r="BL46" s="478"/>
      <c r="BM46" s="478"/>
      <c r="BN46" s="478"/>
      <c r="BO46" s="478"/>
      <c r="BP46" s="478"/>
      <c r="BQ46" s="612"/>
      <c r="BR46" s="613"/>
      <c r="BS46" s="613"/>
      <c r="BT46" s="613"/>
      <c r="BU46" s="613"/>
      <c r="BV46" s="613"/>
      <c r="BW46" s="614"/>
      <c r="BX46" s="48"/>
      <c r="BY46" s="48"/>
      <c r="BZ46" s="48"/>
      <c r="CA46" s="49"/>
      <c r="CB46" s="49"/>
      <c r="CC46" s="49"/>
      <c r="CD46" s="73"/>
      <c r="CE46" s="51"/>
      <c r="CF46" s="618"/>
      <c r="CG46" s="619"/>
      <c r="CH46" s="620"/>
      <c r="CI46" s="438"/>
      <c r="CJ46" s="438"/>
      <c r="CK46" s="438"/>
      <c r="CL46" s="438"/>
      <c r="CM46" s="438"/>
      <c r="CN46" s="438"/>
      <c r="CO46" s="438"/>
      <c r="CP46" s="606"/>
      <c r="CQ46" s="589"/>
      <c r="CR46" s="589"/>
      <c r="CS46" s="589"/>
      <c r="CT46" s="589"/>
      <c r="CU46" s="589"/>
      <c r="CV46" s="607"/>
      <c r="CW46" s="438"/>
      <c r="CX46" s="438"/>
      <c r="CY46" s="438"/>
      <c r="CZ46" s="438"/>
      <c r="DA46" s="438"/>
      <c r="DB46" s="438"/>
      <c r="DC46" s="438"/>
      <c r="DD46" s="606"/>
      <c r="DE46" s="589"/>
      <c r="DF46" s="589"/>
      <c r="DG46" s="589"/>
      <c r="DH46" s="589"/>
      <c r="DI46" s="589"/>
      <c r="DJ46" s="607"/>
      <c r="DK46" s="438"/>
      <c r="DL46" s="438"/>
      <c r="DM46" s="438"/>
      <c r="DN46" s="438"/>
      <c r="DO46" s="438"/>
      <c r="DP46" s="438"/>
      <c r="DQ46" s="438"/>
      <c r="DR46" s="606"/>
      <c r="DS46" s="589"/>
      <c r="DT46" s="589"/>
      <c r="DU46" s="589"/>
      <c r="DV46" s="589"/>
      <c r="DW46" s="589"/>
      <c r="DX46" s="607"/>
      <c r="DY46" s="438"/>
      <c r="DZ46" s="438"/>
      <c r="EA46" s="438"/>
      <c r="EB46" s="438"/>
      <c r="EC46" s="438"/>
      <c r="ED46" s="438"/>
      <c r="EE46" s="438"/>
      <c r="EF46" s="606"/>
      <c r="EG46" s="589"/>
      <c r="EH46" s="589"/>
      <c r="EI46" s="589"/>
      <c r="EJ46" s="589"/>
      <c r="EK46" s="589"/>
      <c r="EL46" s="607"/>
      <c r="EM46" s="438"/>
      <c r="EN46" s="438"/>
      <c r="EO46" s="438"/>
      <c r="EP46" s="438"/>
      <c r="EQ46" s="438"/>
      <c r="ER46" s="438"/>
      <c r="ES46" s="438"/>
      <c r="ET46" s="606"/>
      <c r="EU46" s="589"/>
      <c r="EV46" s="589"/>
      <c r="EW46" s="589"/>
      <c r="EX46" s="589"/>
      <c r="EY46" s="589"/>
      <c r="EZ46" s="607"/>
      <c r="FA46" s="49"/>
      <c r="FB46" s="340"/>
      <c r="FC46" s="341"/>
      <c r="FD46" s="345"/>
      <c r="FE46" s="354"/>
      <c r="FF46" s="354"/>
      <c r="FG46" s="376"/>
      <c r="FH46" s="353"/>
      <c r="FI46" s="386"/>
      <c r="FJ46" s="353"/>
      <c r="FK46" s="354"/>
      <c r="FL46" s="342"/>
      <c r="FM46" s="340"/>
      <c r="FN46" s="340"/>
    </row>
    <row r="47" spans="1:170" ht="9.25" customHeight="1" thickBot="1">
      <c r="A47" s="141"/>
      <c r="B47" s="139"/>
      <c r="C47" s="411"/>
      <c r="D47" s="412"/>
      <c r="E47" s="416"/>
      <c r="F47" s="478"/>
      <c r="G47" s="478"/>
      <c r="H47" s="478"/>
      <c r="I47" s="478"/>
      <c r="J47" s="478"/>
      <c r="K47" s="478"/>
      <c r="L47" s="478"/>
      <c r="M47" s="544"/>
      <c r="N47" s="545"/>
      <c r="O47" s="545"/>
      <c r="P47" s="545"/>
      <c r="Q47" s="545"/>
      <c r="R47" s="545"/>
      <c r="S47" s="546"/>
      <c r="T47" s="478"/>
      <c r="U47" s="478"/>
      <c r="V47" s="478"/>
      <c r="W47" s="478"/>
      <c r="X47" s="478"/>
      <c r="Y47" s="478"/>
      <c r="Z47" s="478"/>
      <c r="AA47" s="544"/>
      <c r="AB47" s="545"/>
      <c r="AC47" s="545"/>
      <c r="AD47" s="545"/>
      <c r="AE47" s="545"/>
      <c r="AF47" s="545"/>
      <c r="AG47" s="546"/>
      <c r="AH47" s="478"/>
      <c r="AI47" s="478"/>
      <c r="AJ47" s="478"/>
      <c r="AK47" s="478"/>
      <c r="AL47" s="478"/>
      <c r="AM47" s="478"/>
      <c r="AN47" s="478"/>
      <c r="AO47" s="544"/>
      <c r="AP47" s="545"/>
      <c r="AQ47" s="545"/>
      <c r="AR47" s="545"/>
      <c r="AS47" s="545"/>
      <c r="AT47" s="545"/>
      <c r="AU47" s="546"/>
      <c r="AV47" s="478"/>
      <c r="AW47" s="478"/>
      <c r="AX47" s="478"/>
      <c r="AY47" s="478"/>
      <c r="AZ47" s="478"/>
      <c r="BA47" s="478"/>
      <c r="BB47" s="478"/>
      <c r="BC47" s="544"/>
      <c r="BD47" s="545"/>
      <c r="BE47" s="545"/>
      <c r="BF47" s="545"/>
      <c r="BG47" s="545"/>
      <c r="BH47" s="545"/>
      <c r="BI47" s="546"/>
      <c r="BJ47" s="478"/>
      <c r="BK47" s="478"/>
      <c r="BL47" s="478"/>
      <c r="BM47" s="478"/>
      <c r="BN47" s="478"/>
      <c r="BO47" s="478"/>
      <c r="BP47" s="478"/>
      <c r="BQ47" s="615"/>
      <c r="BR47" s="616"/>
      <c r="BS47" s="616"/>
      <c r="BT47" s="616"/>
      <c r="BU47" s="616"/>
      <c r="BV47" s="616"/>
      <c r="BW47" s="617"/>
      <c r="BX47" s="48"/>
      <c r="BY47" s="48"/>
      <c r="BZ47" s="48"/>
      <c r="CA47" s="49"/>
      <c r="CB47" s="49"/>
      <c r="CC47" s="49"/>
      <c r="CD47" s="73"/>
      <c r="CE47" s="51"/>
      <c r="CF47" s="618"/>
      <c r="CG47" s="619"/>
      <c r="CH47" s="620"/>
      <c r="CI47" s="438"/>
      <c r="CJ47" s="438"/>
      <c r="CK47" s="438"/>
      <c r="CL47" s="438"/>
      <c r="CM47" s="438"/>
      <c r="CN47" s="438"/>
      <c r="CO47" s="438"/>
      <c r="CP47" s="608"/>
      <c r="CQ47" s="609"/>
      <c r="CR47" s="609"/>
      <c r="CS47" s="609"/>
      <c r="CT47" s="609"/>
      <c r="CU47" s="609"/>
      <c r="CV47" s="610"/>
      <c r="CW47" s="438"/>
      <c r="CX47" s="438"/>
      <c r="CY47" s="438"/>
      <c r="CZ47" s="438"/>
      <c r="DA47" s="438"/>
      <c r="DB47" s="438"/>
      <c r="DC47" s="438"/>
      <c r="DD47" s="608"/>
      <c r="DE47" s="609"/>
      <c r="DF47" s="609"/>
      <c r="DG47" s="609"/>
      <c r="DH47" s="609"/>
      <c r="DI47" s="609"/>
      <c r="DJ47" s="610"/>
      <c r="DK47" s="438"/>
      <c r="DL47" s="438"/>
      <c r="DM47" s="438"/>
      <c r="DN47" s="438"/>
      <c r="DO47" s="438"/>
      <c r="DP47" s="438"/>
      <c r="DQ47" s="438"/>
      <c r="DR47" s="608"/>
      <c r="DS47" s="609"/>
      <c r="DT47" s="609"/>
      <c r="DU47" s="609"/>
      <c r="DV47" s="609"/>
      <c r="DW47" s="609"/>
      <c r="DX47" s="610"/>
      <c r="DY47" s="438"/>
      <c r="DZ47" s="438"/>
      <c r="EA47" s="438"/>
      <c r="EB47" s="438"/>
      <c r="EC47" s="438"/>
      <c r="ED47" s="438"/>
      <c r="EE47" s="438"/>
      <c r="EF47" s="608"/>
      <c r="EG47" s="609"/>
      <c r="EH47" s="609"/>
      <c r="EI47" s="609"/>
      <c r="EJ47" s="609"/>
      <c r="EK47" s="609"/>
      <c r="EL47" s="610"/>
      <c r="EM47" s="438"/>
      <c r="EN47" s="438"/>
      <c r="EO47" s="438"/>
      <c r="EP47" s="438"/>
      <c r="EQ47" s="438"/>
      <c r="ER47" s="438"/>
      <c r="ES47" s="438"/>
      <c r="ET47" s="608"/>
      <c r="EU47" s="609"/>
      <c r="EV47" s="609"/>
      <c r="EW47" s="609"/>
      <c r="EX47" s="609"/>
      <c r="EY47" s="609"/>
      <c r="EZ47" s="610"/>
      <c r="FA47" s="49"/>
      <c r="FB47" s="340"/>
      <c r="FC47" s="341"/>
      <c r="FD47" s="345"/>
      <c r="FE47" s="354"/>
      <c r="FF47" s="354"/>
      <c r="FG47" s="376"/>
      <c r="FH47" s="353"/>
      <c r="FI47" s="386"/>
      <c r="FJ47" s="353"/>
      <c r="FK47" s="354"/>
      <c r="FL47" s="342"/>
      <c r="FM47" s="340"/>
      <c r="FN47" s="340"/>
    </row>
    <row r="48" spans="1:170" ht="9.25" customHeight="1" thickBot="1">
      <c r="A48" s="141"/>
      <c r="B48" s="139"/>
      <c r="C48" s="411" t="s">
        <v>139</v>
      </c>
      <c r="D48" s="412" t="s">
        <v>140</v>
      </c>
      <c r="E48" s="416" t="s">
        <v>141</v>
      </c>
      <c r="F48" s="601" t="s">
        <v>215</v>
      </c>
      <c r="G48" s="478"/>
      <c r="H48" s="478"/>
      <c r="I48" s="478"/>
      <c r="J48" s="478"/>
      <c r="K48" s="478"/>
      <c r="L48" s="478"/>
      <c r="M48" s="159" t="e">
        <f>IF(#REF!,#REF!,IF(#REF!,#REF!,IF(#REF!,#REF!,IF(#REF!,#REF!,""))))</f>
        <v>#REF!</v>
      </c>
      <c r="N48" s="160"/>
      <c r="O48" s="160"/>
      <c r="P48" s="160"/>
      <c r="Q48" s="160"/>
      <c r="R48" s="160"/>
      <c r="S48" s="161"/>
      <c r="T48" s="601" t="s">
        <v>216</v>
      </c>
      <c r="U48" s="478"/>
      <c r="V48" s="478"/>
      <c r="W48" s="478"/>
      <c r="X48" s="478"/>
      <c r="Y48" s="478"/>
      <c r="Z48" s="478"/>
      <c r="AA48" s="153"/>
      <c r="AB48" s="154"/>
      <c r="AC48" s="154"/>
      <c r="AD48" s="154"/>
      <c r="AE48" s="154"/>
      <c r="AF48" s="154" t="s">
        <v>11</v>
      </c>
      <c r="AG48" s="154"/>
      <c r="AH48" s="154"/>
      <c r="AI48" s="154"/>
      <c r="AJ48" s="154" t="s">
        <v>12</v>
      </c>
      <c r="AK48" s="154"/>
      <c r="AL48" s="154"/>
      <c r="AM48" s="154"/>
      <c r="AN48" s="155" t="s">
        <v>40</v>
      </c>
      <c r="AO48" s="601" t="s">
        <v>217</v>
      </c>
      <c r="AP48" s="478"/>
      <c r="AQ48" s="478"/>
      <c r="AR48" s="478"/>
      <c r="AS48" s="478"/>
      <c r="AT48" s="478"/>
      <c r="AU48" s="478"/>
      <c r="AV48" s="159"/>
      <c r="AW48" s="160"/>
      <c r="AX48" s="160"/>
      <c r="AY48" s="160"/>
      <c r="AZ48" s="160"/>
      <c r="BA48" s="160"/>
      <c r="BB48" s="161"/>
      <c r="BC48" s="601" t="s">
        <v>218</v>
      </c>
      <c r="BD48" s="478"/>
      <c r="BE48" s="478"/>
      <c r="BF48" s="478"/>
      <c r="BG48" s="478"/>
      <c r="BH48" s="478"/>
      <c r="BI48" s="478"/>
      <c r="BJ48" s="153"/>
      <c r="BK48" s="154"/>
      <c r="BL48" s="154"/>
      <c r="BM48" s="154"/>
      <c r="BN48" s="154"/>
      <c r="BO48" s="154"/>
      <c r="BP48" s="154"/>
      <c r="BQ48" s="154"/>
      <c r="BR48" s="154"/>
      <c r="BS48" s="154"/>
      <c r="BT48" s="154"/>
      <c r="BU48" s="154"/>
      <c r="BV48" s="154"/>
      <c r="BW48" s="155" t="s">
        <v>124</v>
      </c>
      <c r="BX48" s="74"/>
      <c r="BY48" s="74"/>
      <c r="BZ48" s="48"/>
      <c r="CA48" s="49"/>
      <c r="CB48" s="49"/>
      <c r="CC48" s="49"/>
      <c r="CD48" s="73"/>
      <c r="CE48" s="51"/>
      <c r="CF48" s="618" t="s">
        <v>139</v>
      </c>
      <c r="CG48" s="619" t="s">
        <v>140</v>
      </c>
      <c r="CH48" s="620" t="s">
        <v>141</v>
      </c>
      <c r="CI48" s="611" t="s">
        <v>215</v>
      </c>
      <c r="CJ48" s="438"/>
      <c r="CK48" s="438"/>
      <c r="CL48" s="438"/>
      <c r="CM48" s="438"/>
      <c r="CN48" s="438"/>
      <c r="CO48" s="438"/>
      <c r="CP48" s="75"/>
      <c r="CQ48" s="76"/>
      <c r="CR48" s="76"/>
      <c r="CS48" s="76"/>
      <c r="CT48" s="76"/>
      <c r="CU48" s="76"/>
      <c r="CV48" s="77"/>
      <c r="CW48" s="611" t="s">
        <v>216</v>
      </c>
      <c r="CX48" s="438"/>
      <c r="CY48" s="438"/>
      <c r="CZ48" s="438"/>
      <c r="DA48" s="438"/>
      <c r="DB48" s="438"/>
      <c r="DC48" s="438"/>
      <c r="DD48" s="55"/>
      <c r="DE48" s="56"/>
      <c r="DF48" s="56"/>
      <c r="DG48" s="56"/>
      <c r="DH48" s="56"/>
      <c r="DI48" s="56" t="s">
        <v>11</v>
      </c>
      <c r="DJ48" s="55"/>
      <c r="DK48" s="56"/>
      <c r="DL48" s="56"/>
      <c r="DM48" s="56" t="s">
        <v>12</v>
      </c>
      <c r="DN48" s="55"/>
      <c r="DO48" s="56"/>
      <c r="DP48" s="56"/>
      <c r="DQ48" s="57" t="s">
        <v>40</v>
      </c>
      <c r="DR48" s="611" t="s">
        <v>217</v>
      </c>
      <c r="DS48" s="438"/>
      <c r="DT48" s="438"/>
      <c r="DU48" s="438"/>
      <c r="DV48" s="438"/>
      <c r="DW48" s="438"/>
      <c r="DX48" s="438"/>
      <c r="DY48" s="78"/>
      <c r="DZ48" s="58"/>
      <c r="EA48" s="58"/>
      <c r="EB48" s="58"/>
      <c r="EC48" s="58"/>
      <c r="ED48" s="58"/>
      <c r="EE48" s="79"/>
      <c r="EF48" s="611" t="s">
        <v>218</v>
      </c>
      <c r="EG48" s="438"/>
      <c r="EH48" s="438"/>
      <c r="EI48" s="438"/>
      <c r="EJ48" s="438"/>
      <c r="EK48" s="438"/>
      <c r="EL48" s="438"/>
      <c r="EM48" s="55"/>
      <c r="EN48" s="56"/>
      <c r="EO48" s="56"/>
      <c r="EP48" s="56"/>
      <c r="EQ48" s="56"/>
      <c r="ER48" s="56"/>
      <c r="ES48" s="56"/>
      <c r="ET48" s="56"/>
      <c r="EU48" s="56"/>
      <c r="EV48" s="56"/>
      <c r="EW48" s="56"/>
      <c r="EX48" s="56"/>
      <c r="EY48" s="56"/>
      <c r="EZ48" s="57" t="s">
        <v>124</v>
      </c>
      <c r="FA48" s="49"/>
      <c r="FB48" s="340"/>
      <c r="FC48" s="341"/>
      <c r="FD48" s="359" t="s">
        <v>814</v>
      </c>
      <c r="FE48" s="359"/>
      <c r="FF48" s="359"/>
      <c r="FG48" s="378" t="s">
        <v>815</v>
      </c>
      <c r="FH48" s="372"/>
      <c r="FI48" s="378" t="s">
        <v>816</v>
      </c>
      <c r="FJ48" s="361"/>
      <c r="FK48" s="362"/>
      <c r="FL48" s="342"/>
      <c r="FM48" s="340"/>
      <c r="FN48" s="340"/>
    </row>
    <row r="49" spans="1:170" ht="9.25" customHeight="1" thickBot="1">
      <c r="A49" s="141"/>
      <c r="B49" s="139"/>
      <c r="C49" s="411"/>
      <c r="D49" s="412"/>
      <c r="E49" s="416"/>
      <c r="F49" s="478"/>
      <c r="G49" s="478"/>
      <c r="H49" s="478"/>
      <c r="I49" s="478"/>
      <c r="J49" s="478"/>
      <c r="K49" s="478"/>
      <c r="L49" s="478"/>
      <c r="M49" s="627"/>
      <c r="N49" s="628"/>
      <c r="O49" s="628"/>
      <c r="P49" s="628"/>
      <c r="Q49" s="628"/>
      <c r="R49" s="628"/>
      <c r="S49" s="629"/>
      <c r="T49" s="478"/>
      <c r="U49" s="478"/>
      <c r="V49" s="478"/>
      <c r="W49" s="478"/>
      <c r="X49" s="478"/>
      <c r="Y49" s="478"/>
      <c r="Z49" s="478"/>
      <c r="AA49" s="519"/>
      <c r="AB49" s="520"/>
      <c r="AC49" s="520"/>
      <c r="AD49" s="520"/>
      <c r="AE49" s="520"/>
      <c r="AF49" s="520"/>
      <c r="AG49" s="520"/>
      <c r="AH49" s="520"/>
      <c r="AI49" s="520"/>
      <c r="AJ49" s="520"/>
      <c r="AK49" s="520"/>
      <c r="AL49" s="520"/>
      <c r="AM49" s="520"/>
      <c r="AN49" s="521"/>
      <c r="AO49" s="478"/>
      <c r="AP49" s="478"/>
      <c r="AQ49" s="478"/>
      <c r="AR49" s="478"/>
      <c r="AS49" s="478"/>
      <c r="AT49" s="478"/>
      <c r="AU49" s="478"/>
      <c r="AV49" s="627"/>
      <c r="AW49" s="628"/>
      <c r="AX49" s="628"/>
      <c r="AY49" s="628"/>
      <c r="AZ49" s="628"/>
      <c r="BA49" s="628"/>
      <c r="BB49" s="629"/>
      <c r="BC49" s="478"/>
      <c r="BD49" s="478"/>
      <c r="BE49" s="478"/>
      <c r="BF49" s="478"/>
      <c r="BG49" s="478"/>
      <c r="BH49" s="478"/>
      <c r="BI49" s="478"/>
      <c r="BJ49" s="633"/>
      <c r="BK49" s="634"/>
      <c r="BL49" s="634"/>
      <c r="BM49" s="634"/>
      <c r="BN49" s="634"/>
      <c r="BO49" s="634"/>
      <c r="BP49" s="634"/>
      <c r="BQ49" s="634"/>
      <c r="BR49" s="634"/>
      <c r="BS49" s="634"/>
      <c r="BT49" s="634"/>
      <c r="BU49" s="634"/>
      <c r="BV49" s="634"/>
      <c r="BW49" s="635"/>
      <c r="BX49" s="48"/>
      <c r="BY49" s="48"/>
      <c r="BZ49" s="48"/>
      <c r="CA49" s="49"/>
      <c r="CB49" s="49"/>
      <c r="CC49" s="49"/>
      <c r="CD49" s="73"/>
      <c r="CE49" s="51"/>
      <c r="CF49" s="618"/>
      <c r="CG49" s="619"/>
      <c r="CH49" s="620"/>
      <c r="CI49" s="438"/>
      <c r="CJ49" s="438"/>
      <c r="CK49" s="438"/>
      <c r="CL49" s="438"/>
      <c r="CM49" s="438"/>
      <c r="CN49" s="438"/>
      <c r="CO49" s="438"/>
      <c r="CP49" s="639" t="str">
        <f>IF(M49="","",M49)</f>
        <v/>
      </c>
      <c r="CQ49" s="640"/>
      <c r="CR49" s="640"/>
      <c r="CS49" s="640"/>
      <c r="CT49" s="640"/>
      <c r="CU49" s="640"/>
      <c r="CV49" s="641"/>
      <c r="CW49" s="438"/>
      <c r="CX49" s="438"/>
      <c r="CY49" s="438"/>
      <c r="CZ49" s="438"/>
      <c r="DA49" s="438"/>
      <c r="DB49" s="438"/>
      <c r="DC49" s="438"/>
      <c r="DD49" s="639" t="str">
        <f>IF(AA49="","",AA49)</f>
        <v/>
      </c>
      <c r="DE49" s="640"/>
      <c r="DF49" s="640"/>
      <c r="DG49" s="640"/>
      <c r="DH49" s="640"/>
      <c r="DI49" s="640"/>
      <c r="DJ49" s="573" t="str">
        <f>IF(AG49="","",AG49)</f>
        <v/>
      </c>
      <c r="DK49" s="574"/>
      <c r="DL49" s="574"/>
      <c r="DM49" s="574"/>
      <c r="DN49" s="573" t="str">
        <f>IF(AK49="","",AK49)</f>
        <v/>
      </c>
      <c r="DO49" s="574"/>
      <c r="DP49" s="574"/>
      <c r="DQ49" s="577"/>
      <c r="DR49" s="438"/>
      <c r="DS49" s="438"/>
      <c r="DT49" s="438"/>
      <c r="DU49" s="438"/>
      <c r="DV49" s="438"/>
      <c r="DW49" s="438"/>
      <c r="DX49" s="438"/>
      <c r="DY49" s="621" t="str">
        <f>IF(AV49="","",AV49)</f>
        <v/>
      </c>
      <c r="DZ49" s="622"/>
      <c r="EA49" s="622"/>
      <c r="EB49" s="622"/>
      <c r="EC49" s="622"/>
      <c r="ED49" s="622"/>
      <c r="EE49" s="623"/>
      <c r="EF49" s="438"/>
      <c r="EG49" s="438"/>
      <c r="EH49" s="438"/>
      <c r="EI49" s="438"/>
      <c r="EJ49" s="438"/>
      <c r="EK49" s="438"/>
      <c r="EL49" s="438"/>
      <c r="EM49" s="606" t="str">
        <f>IF(BJ49="","",BJ49)</f>
        <v/>
      </c>
      <c r="EN49" s="589"/>
      <c r="EO49" s="589"/>
      <c r="EP49" s="589"/>
      <c r="EQ49" s="589"/>
      <c r="ER49" s="589"/>
      <c r="ES49" s="589"/>
      <c r="ET49" s="589"/>
      <c r="EU49" s="589"/>
      <c r="EV49" s="589"/>
      <c r="EW49" s="589"/>
      <c r="EX49" s="589"/>
      <c r="EY49" s="589"/>
      <c r="EZ49" s="607"/>
      <c r="FA49" s="49"/>
      <c r="FB49" s="340"/>
      <c r="FC49" s="341"/>
      <c r="FD49" s="359"/>
      <c r="FE49" s="359"/>
      <c r="FF49" s="359"/>
      <c r="FG49" s="378"/>
      <c r="FH49" s="372"/>
      <c r="FI49" s="378"/>
      <c r="FJ49" s="361"/>
      <c r="FK49" s="362"/>
      <c r="FL49" s="342"/>
      <c r="FM49" s="340"/>
      <c r="FN49" s="340"/>
    </row>
    <row r="50" spans="1:170" ht="9.25" customHeight="1" thickBot="1">
      <c r="A50" s="141"/>
      <c r="B50" s="139"/>
      <c r="C50" s="411"/>
      <c r="D50" s="412"/>
      <c r="E50" s="416"/>
      <c r="F50" s="478"/>
      <c r="G50" s="478"/>
      <c r="H50" s="478"/>
      <c r="I50" s="478"/>
      <c r="J50" s="478"/>
      <c r="K50" s="478"/>
      <c r="L50" s="478"/>
      <c r="M50" s="627"/>
      <c r="N50" s="628"/>
      <c r="O50" s="628"/>
      <c r="P50" s="628"/>
      <c r="Q50" s="628"/>
      <c r="R50" s="628"/>
      <c r="S50" s="629"/>
      <c r="T50" s="478"/>
      <c r="U50" s="478"/>
      <c r="V50" s="478"/>
      <c r="W50" s="478"/>
      <c r="X50" s="478"/>
      <c r="Y50" s="478"/>
      <c r="Z50" s="478"/>
      <c r="AA50" s="519"/>
      <c r="AB50" s="520"/>
      <c r="AC50" s="520"/>
      <c r="AD50" s="520"/>
      <c r="AE50" s="520"/>
      <c r="AF50" s="520"/>
      <c r="AG50" s="520"/>
      <c r="AH50" s="520"/>
      <c r="AI50" s="520"/>
      <c r="AJ50" s="520"/>
      <c r="AK50" s="520"/>
      <c r="AL50" s="520"/>
      <c r="AM50" s="520"/>
      <c r="AN50" s="521"/>
      <c r="AO50" s="478"/>
      <c r="AP50" s="478"/>
      <c r="AQ50" s="478"/>
      <c r="AR50" s="478"/>
      <c r="AS50" s="478"/>
      <c r="AT50" s="478"/>
      <c r="AU50" s="478"/>
      <c r="AV50" s="627"/>
      <c r="AW50" s="628"/>
      <c r="AX50" s="628"/>
      <c r="AY50" s="628"/>
      <c r="AZ50" s="628"/>
      <c r="BA50" s="628"/>
      <c r="BB50" s="629"/>
      <c r="BC50" s="478"/>
      <c r="BD50" s="478"/>
      <c r="BE50" s="478"/>
      <c r="BF50" s="478"/>
      <c r="BG50" s="478"/>
      <c r="BH50" s="478"/>
      <c r="BI50" s="478"/>
      <c r="BJ50" s="633"/>
      <c r="BK50" s="634"/>
      <c r="BL50" s="634"/>
      <c r="BM50" s="634"/>
      <c r="BN50" s="634"/>
      <c r="BO50" s="634"/>
      <c r="BP50" s="634"/>
      <c r="BQ50" s="634"/>
      <c r="BR50" s="634"/>
      <c r="BS50" s="634"/>
      <c r="BT50" s="634"/>
      <c r="BU50" s="634"/>
      <c r="BV50" s="634"/>
      <c r="BW50" s="635"/>
      <c r="BX50" s="48"/>
      <c r="BY50" s="48"/>
      <c r="BZ50" s="48"/>
      <c r="CA50" s="49"/>
      <c r="CB50" s="49"/>
      <c r="CC50" s="49"/>
      <c r="CD50" s="73"/>
      <c r="CE50" s="51"/>
      <c r="CF50" s="618"/>
      <c r="CG50" s="619"/>
      <c r="CH50" s="620"/>
      <c r="CI50" s="438"/>
      <c r="CJ50" s="438"/>
      <c r="CK50" s="438"/>
      <c r="CL50" s="438"/>
      <c r="CM50" s="438"/>
      <c r="CN50" s="438"/>
      <c r="CO50" s="438"/>
      <c r="CP50" s="639"/>
      <c r="CQ50" s="640"/>
      <c r="CR50" s="640"/>
      <c r="CS50" s="640"/>
      <c r="CT50" s="640"/>
      <c r="CU50" s="640"/>
      <c r="CV50" s="641"/>
      <c r="CW50" s="438"/>
      <c r="CX50" s="438"/>
      <c r="CY50" s="438"/>
      <c r="CZ50" s="438"/>
      <c r="DA50" s="438"/>
      <c r="DB50" s="438"/>
      <c r="DC50" s="438"/>
      <c r="DD50" s="639"/>
      <c r="DE50" s="640"/>
      <c r="DF50" s="640"/>
      <c r="DG50" s="640"/>
      <c r="DH50" s="640"/>
      <c r="DI50" s="640"/>
      <c r="DJ50" s="573"/>
      <c r="DK50" s="574"/>
      <c r="DL50" s="574"/>
      <c r="DM50" s="574"/>
      <c r="DN50" s="573"/>
      <c r="DO50" s="574"/>
      <c r="DP50" s="574"/>
      <c r="DQ50" s="577"/>
      <c r="DR50" s="438"/>
      <c r="DS50" s="438"/>
      <c r="DT50" s="438"/>
      <c r="DU50" s="438"/>
      <c r="DV50" s="438"/>
      <c r="DW50" s="438"/>
      <c r="DX50" s="438"/>
      <c r="DY50" s="621"/>
      <c r="DZ50" s="622"/>
      <c r="EA50" s="622"/>
      <c r="EB50" s="622"/>
      <c r="EC50" s="622"/>
      <c r="ED50" s="622"/>
      <c r="EE50" s="623"/>
      <c r="EF50" s="438"/>
      <c r="EG50" s="438"/>
      <c r="EH50" s="438"/>
      <c r="EI50" s="438"/>
      <c r="EJ50" s="438"/>
      <c r="EK50" s="438"/>
      <c r="EL50" s="438"/>
      <c r="EM50" s="606"/>
      <c r="EN50" s="589"/>
      <c r="EO50" s="589"/>
      <c r="EP50" s="589"/>
      <c r="EQ50" s="589"/>
      <c r="ER50" s="589"/>
      <c r="ES50" s="589"/>
      <c r="ET50" s="589"/>
      <c r="EU50" s="589"/>
      <c r="EV50" s="589"/>
      <c r="EW50" s="589"/>
      <c r="EX50" s="589"/>
      <c r="EY50" s="589"/>
      <c r="EZ50" s="607"/>
      <c r="FA50" s="49"/>
      <c r="FB50" s="340"/>
      <c r="FC50" s="341"/>
      <c r="FD50" s="365"/>
      <c r="FE50" s="365"/>
      <c r="FF50" s="365"/>
      <c r="FG50" s="378"/>
      <c r="FH50" s="372"/>
      <c r="FI50" s="378"/>
      <c r="FJ50" s="365"/>
      <c r="FK50" s="367"/>
      <c r="FL50" s="342"/>
      <c r="FM50" s="340"/>
      <c r="FN50" s="340"/>
    </row>
    <row r="51" spans="1:170" ht="9.25" customHeight="1" thickBot="1">
      <c r="A51" s="144"/>
      <c r="B51" s="139"/>
      <c r="C51" s="411"/>
      <c r="D51" s="412"/>
      <c r="E51" s="416"/>
      <c r="F51" s="478"/>
      <c r="G51" s="478"/>
      <c r="H51" s="478"/>
      <c r="I51" s="478"/>
      <c r="J51" s="478"/>
      <c r="K51" s="478"/>
      <c r="L51" s="478"/>
      <c r="M51" s="627"/>
      <c r="N51" s="628"/>
      <c r="O51" s="628"/>
      <c r="P51" s="628"/>
      <c r="Q51" s="628"/>
      <c r="R51" s="628"/>
      <c r="S51" s="629"/>
      <c r="T51" s="478"/>
      <c r="U51" s="478"/>
      <c r="V51" s="478"/>
      <c r="W51" s="478"/>
      <c r="X51" s="478"/>
      <c r="Y51" s="478"/>
      <c r="Z51" s="478"/>
      <c r="AA51" s="519"/>
      <c r="AB51" s="520"/>
      <c r="AC51" s="520"/>
      <c r="AD51" s="520"/>
      <c r="AE51" s="520"/>
      <c r="AF51" s="520"/>
      <c r="AG51" s="520"/>
      <c r="AH51" s="520"/>
      <c r="AI51" s="520"/>
      <c r="AJ51" s="520"/>
      <c r="AK51" s="520"/>
      <c r="AL51" s="520"/>
      <c r="AM51" s="520"/>
      <c r="AN51" s="521"/>
      <c r="AO51" s="478"/>
      <c r="AP51" s="478"/>
      <c r="AQ51" s="478"/>
      <c r="AR51" s="478"/>
      <c r="AS51" s="478"/>
      <c r="AT51" s="478"/>
      <c r="AU51" s="478"/>
      <c r="AV51" s="627"/>
      <c r="AW51" s="628"/>
      <c r="AX51" s="628"/>
      <c r="AY51" s="628"/>
      <c r="AZ51" s="628"/>
      <c r="BA51" s="628"/>
      <c r="BB51" s="629"/>
      <c r="BC51" s="478"/>
      <c r="BD51" s="478"/>
      <c r="BE51" s="478"/>
      <c r="BF51" s="478"/>
      <c r="BG51" s="478"/>
      <c r="BH51" s="478"/>
      <c r="BI51" s="478"/>
      <c r="BJ51" s="633"/>
      <c r="BK51" s="634"/>
      <c r="BL51" s="634"/>
      <c r="BM51" s="634"/>
      <c r="BN51" s="634"/>
      <c r="BO51" s="634"/>
      <c r="BP51" s="634"/>
      <c r="BQ51" s="634"/>
      <c r="BR51" s="634"/>
      <c r="BS51" s="634"/>
      <c r="BT51" s="634"/>
      <c r="BU51" s="634"/>
      <c r="BV51" s="634"/>
      <c r="BW51" s="635"/>
      <c r="BX51" s="48"/>
      <c r="BY51" s="48"/>
      <c r="BZ51" s="48"/>
      <c r="CA51" s="49"/>
      <c r="CB51" s="49"/>
      <c r="CC51" s="49"/>
      <c r="CD51" s="80"/>
      <c r="CE51" s="51"/>
      <c r="CF51" s="618"/>
      <c r="CG51" s="619"/>
      <c r="CH51" s="620"/>
      <c r="CI51" s="438"/>
      <c r="CJ51" s="438"/>
      <c r="CK51" s="438"/>
      <c r="CL51" s="438"/>
      <c r="CM51" s="438"/>
      <c r="CN51" s="438"/>
      <c r="CO51" s="438"/>
      <c r="CP51" s="639"/>
      <c r="CQ51" s="640"/>
      <c r="CR51" s="640"/>
      <c r="CS51" s="640"/>
      <c r="CT51" s="640"/>
      <c r="CU51" s="640"/>
      <c r="CV51" s="641"/>
      <c r="CW51" s="438"/>
      <c r="CX51" s="438"/>
      <c r="CY51" s="438"/>
      <c r="CZ51" s="438"/>
      <c r="DA51" s="438"/>
      <c r="DB51" s="438"/>
      <c r="DC51" s="438"/>
      <c r="DD51" s="639"/>
      <c r="DE51" s="640"/>
      <c r="DF51" s="640"/>
      <c r="DG51" s="640"/>
      <c r="DH51" s="640"/>
      <c r="DI51" s="640"/>
      <c r="DJ51" s="573"/>
      <c r="DK51" s="574"/>
      <c r="DL51" s="574"/>
      <c r="DM51" s="574"/>
      <c r="DN51" s="573"/>
      <c r="DO51" s="574"/>
      <c r="DP51" s="574"/>
      <c r="DQ51" s="577"/>
      <c r="DR51" s="438"/>
      <c r="DS51" s="438"/>
      <c r="DT51" s="438"/>
      <c r="DU51" s="438"/>
      <c r="DV51" s="438"/>
      <c r="DW51" s="438"/>
      <c r="DX51" s="438"/>
      <c r="DY51" s="621"/>
      <c r="DZ51" s="622"/>
      <c r="EA51" s="622"/>
      <c r="EB51" s="622"/>
      <c r="EC51" s="622"/>
      <c r="ED51" s="622"/>
      <c r="EE51" s="623"/>
      <c r="EF51" s="438"/>
      <c r="EG51" s="438"/>
      <c r="EH51" s="438"/>
      <c r="EI51" s="438"/>
      <c r="EJ51" s="438"/>
      <c r="EK51" s="438"/>
      <c r="EL51" s="438"/>
      <c r="EM51" s="606"/>
      <c r="EN51" s="589"/>
      <c r="EO51" s="589"/>
      <c r="EP51" s="589"/>
      <c r="EQ51" s="589"/>
      <c r="ER51" s="589"/>
      <c r="ES51" s="589"/>
      <c r="ET51" s="589"/>
      <c r="EU51" s="589"/>
      <c r="EV51" s="589"/>
      <c r="EW51" s="589"/>
      <c r="EX51" s="589"/>
      <c r="EY51" s="589"/>
      <c r="EZ51" s="607"/>
      <c r="FA51" s="49"/>
      <c r="FB51" s="340"/>
      <c r="FC51" s="341"/>
      <c r="FD51" s="365"/>
      <c r="FE51" s="365"/>
      <c r="FF51" s="365"/>
      <c r="FG51" s="378"/>
      <c r="FH51" s="372"/>
      <c r="FI51" s="378"/>
      <c r="FJ51" s="365"/>
      <c r="FK51" s="367"/>
      <c r="FL51" s="342"/>
      <c r="FM51" s="340"/>
      <c r="FN51" s="340"/>
    </row>
    <row r="52" spans="1:170" ht="9.25" customHeight="1" thickBot="1">
      <c r="A52" s="139"/>
      <c r="B52" s="139"/>
      <c r="C52" s="411"/>
      <c r="D52" s="412"/>
      <c r="E52" s="416"/>
      <c r="F52" s="478"/>
      <c r="G52" s="478"/>
      <c r="H52" s="478"/>
      <c r="I52" s="478"/>
      <c r="J52" s="478"/>
      <c r="K52" s="478"/>
      <c r="L52" s="478"/>
      <c r="M52" s="630"/>
      <c r="N52" s="631"/>
      <c r="O52" s="631"/>
      <c r="P52" s="631"/>
      <c r="Q52" s="631"/>
      <c r="R52" s="631"/>
      <c r="S52" s="632"/>
      <c r="T52" s="478"/>
      <c r="U52" s="478"/>
      <c r="V52" s="478"/>
      <c r="W52" s="478"/>
      <c r="X52" s="478"/>
      <c r="Y52" s="478"/>
      <c r="Z52" s="478"/>
      <c r="AA52" s="522"/>
      <c r="AB52" s="523"/>
      <c r="AC52" s="523"/>
      <c r="AD52" s="523"/>
      <c r="AE52" s="523"/>
      <c r="AF52" s="523"/>
      <c r="AG52" s="523"/>
      <c r="AH52" s="523"/>
      <c r="AI52" s="523"/>
      <c r="AJ52" s="523"/>
      <c r="AK52" s="523"/>
      <c r="AL52" s="523"/>
      <c r="AM52" s="523"/>
      <c r="AN52" s="524"/>
      <c r="AO52" s="478"/>
      <c r="AP52" s="478"/>
      <c r="AQ52" s="478"/>
      <c r="AR52" s="478"/>
      <c r="AS52" s="478"/>
      <c r="AT52" s="478"/>
      <c r="AU52" s="478"/>
      <c r="AV52" s="630"/>
      <c r="AW52" s="631"/>
      <c r="AX52" s="631"/>
      <c r="AY52" s="631"/>
      <c r="AZ52" s="631"/>
      <c r="BA52" s="631"/>
      <c r="BB52" s="632"/>
      <c r="BC52" s="478"/>
      <c r="BD52" s="478"/>
      <c r="BE52" s="478"/>
      <c r="BF52" s="478"/>
      <c r="BG52" s="478"/>
      <c r="BH52" s="478"/>
      <c r="BI52" s="478"/>
      <c r="BJ52" s="636"/>
      <c r="BK52" s="637"/>
      <c r="BL52" s="637"/>
      <c r="BM52" s="637"/>
      <c r="BN52" s="637"/>
      <c r="BO52" s="637"/>
      <c r="BP52" s="637"/>
      <c r="BQ52" s="637"/>
      <c r="BR52" s="637"/>
      <c r="BS52" s="637"/>
      <c r="BT52" s="637"/>
      <c r="BU52" s="637"/>
      <c r="BV52" s="637"/>
      <c r="BW52" s="638"/>
      <c r="BX52" s="48"/>
      <c r="BY52" s="48"/>
      <c r="BZ52" s="48"/>
      <c r="CA52" s="49"/>
      <c r="CB52" s="49"/>
      <c r="CC52" s="49"/>
      <c r="CD52" s="51"/>
      <c r="CE52" s="51"/>
      <c r="CF52" s="618"/>
      <c r="CG52" s="619"/>
      <c r="CH52" s="620"/>
      <c r="CI52" s="438"/>
      <c r="CJ52" s="438"/>
      <c r="CK52" s="438"/>
      <c r="CL52" s="438"/>
      <c r="CM52" s="438"/>
      <c r="CN52" s="438"/>
      <c r="CO52" s="438"/>
      <c r="CP52" s="642"/>
      <c r="CQ52" s="643"/>
      <c r="CR52" s="643"/>
      <c r="CS52" s="643"/>
      <c r="CT52" s="643"/>
      <c r="CU52" s="643"/>
      <c r="CV52" s="644"/>
      <c r="CW52" s="438"/>
      <c r="CX52" s="438"/>
      <c r="CY52" s="438"/>
      <c r="CZ52" s="438"/>
      <c r="DA52" s="438"/>
      <c r="DB52" s="438"/>
      <c r="DC52" s="438"/>
      <c r="DD52" s="642"/>
      <c r="DE52" s="643"/>
      <c r="DF52" s="643"/>
      <c r="DG52" s="643"/>
      <c r="DH52" s="643"/>
      <c r="DI52" s="643"/>
      <c r="DJ52" s="578"/>
      <c r="DK52" s="579"/>
      <c r="DL52" s="579"/>
      <c r="DM52" s="579"/>
      <c r="DN52" s="578"/>
      <c r="DO52" s="579"/>
      <c r="DP52" s="579"/>
      <c r="DQ52" s="580"/>
      <c r="DR52" s="438"/>
      <c r="DS52" s="438"/>
      <c r="DT52" s="438"/>
      <c r="DU52" s="438"/>
      <c r="DV52" s="438"/>
      <c r="DW52" s="438"/>
      <c r="DX52" s="438"/>
      <c r="DY52" s="624"/>
      <c r="DZ52" s="625"/>
      <c r="EA52" s="625"/>
      <c r="EB52" s="625"/>
      <c r="EC52" s="625"/>
      <c r="ED52" s="625"/>
      <c r="EE52" s="626"/>
      <c r="EF52" s="438"/>
      <c r="EG52" s="438"/>
      <c r="EH52" s="438"/>
      <c r="EI52" s="438"/>
      <c r="EJ52" s="438"/>
      <c r="EK52" s="438"/>
      <c r="EL52" s="438"/>
      <c r="EM52" s="608"/>
      <c r="EN52" s="609"/>
      <c r="EO52" s="609"/>
      <c r="EP52" s="609"/>
      <c r="EQ52" s="609"/>
      <c r="ER52" s="609"/>
      <c r="ES52" s="609"/>
      <c r="ET52" s="609"/>
      <c r="EU52" s="609"/>
      <c r="EV52" s="609"/>
      <c r="EW52" s="609"/>
      <c r="EX52" s="609"/>
      <c r="EY52" s="609"/>
      <c r="EZ52" s="610"/>
      <c r="FA52" s="49"/>
      <c r="FB52" s="340"/>
      <c r="FC52" s="341"/>
      <c r="FD52" s="368" t="s">
        <v>817</v>
      </c>
      <c r="FE52" s="368"/>
      <c r="FF52" s="368"/>
      <c r="FG52" s="352"/>
      <c r="FH52" s="353"/>
      <c r="FI52" s="352"/>
      <c r="FJ52" s="353"/>
      <c r="FK52" s="354"/>
      <c r="FL52" s="342"/>
      <c r="FM52" s="340"/>
      <c r="FN52" s="340"/>
    </row>
    <row r="53" spans="1:170" ht="9.25" customHeight="1" thickBot="1">
      <c r="A53" s="139"/>
      <c r="B53" s="139"/>
      <c r="C53" s="411"/>
      <c r="D53" s="412"/>
      <c r="E53" s="416"/>
      <c r="F53" s="601" t="s">
        <v>219</v>
      </c>
      <c r="G53" s="478"/>
      <c r="H53" s="478"/>
      <c r="I53" s="478"/>
      <c r="J53" s="478"/>
      <c r="K53" s="478"/>
      <c r="L53" s="478"/>
      <c r="M53" s="156"/>
      <c r="N53" s="143"/>
      <c r="O53" s="143"/>
      <c r="P53" s="143"/>
      <c r="Q53" s="143"/>
      <c r="R53" s="143"/>
      <c r="S53" s="149" t="s">
        <v>124</v>
      </c>
      <c r="T53" s="601" t="s">
        <v>220</v>
      </c>
      <c r="U53" s="478"/>
      <c r="V53" s="478"/>
      <c r="W53" s="478"/>
      <c r="X53" s="478"/>
      <c r="Y53" s="478"/>
      <c r="Z53" s="478"/>
      <c r="AA53" s="156"/>
      <c r="AB53" s="143"/>
      <c r="AC53" s="143"/>
      <c r="AD53" s="143"/>
      <c r="AE53" s="143"/>
      <c r="AF53" s="143" t="s">
        <v>11</v>
      </c>
      <c r="AG53" s="143"/>
      <c r="AH53" s="143"/>
      <c r="AI53" s="143"/>
      <c r="AJ53" s="143" t="s">
        <v>12</v>
      </c>
      <c r="AK53" s="143"/>
      <c r="AL53" s="143"/>
      <c r="AM53" s="143"/>
      <c r="AN53" s="149" t="s">
        <v>40</v>
      </c>
      <c r="AO53" s="601" t="s">
        <v>221</v>
      </c>
      <c r="AP53" s="478"/>
      <c r="AQ53" s="478"/>
      <c r="AR53" s="478"/>
      <c r="AS53" s="478"/>
      <c r="AT53" s="478"/>
      <c r="AU53" s="478"/>
      <c r="AV53" s="157"/>
      <c r="AW53" s="142"/>
      <c r="AX53" s="142"/>
      <c r="AY53" s="142"/>
      <c r="AZ53" s="142"/>
      <c r="BA53" s="142"/>
      <c r="BB53" s="158"/>
      <c r="BC53" s="601" t="s">
        <v>222</v>
      </c>
      <c r="BD53" s="478"/>
      <c r="BE53" s="478"/>
      <c r="BF53" s="478"/>
      <c r="BG53" s="478"/>
      <c r="BH53" s="478"/>
      <c r="BI53" s="478"/>
      <c r="BJ53" s="156"/>
      <c r="BK53" s="143"/>
      <c r="BL53" s="143"/>
      <c r="BM53" s="143"/>
      <c r="BN53" s="143"/>
      <c r="BO53" s="143"/>
      <c r="BP53" s="143"/>
      <c r="BQ53" s="143"/>
      <c r="BR53" s="143"/>
      <c r="BS53" s="143"/>
      <c r="BT53" s="143"/>
      <c r="BU53" s="143"/>
      <c r="BV53" s="143"/>
      <c r="BW53" s="149" t="s">
        <v>124</v>
      </c>
      <c r="BX53" s="48"/>
      <c r="BY53" s="48"/>
      <c r="BZ53" s="48"/>
      <c r="CA53" s="49"/>
      <c r="CB53" s="49"/>
      <c r="CC53" s="49"/>
      <c r="CD53" s="51"/>
      <c r="CE53" s="51"/>
      <c r="CF53" s="618"/>
      <c r="CG53" s="619"/>
      <c r="CH53" s="620"/>
      <c r="CI53" s="611" t="s">
        <v>219</v>
      </c>
      <c r="CJ53" s="438"/>
      <c r="CK53" s="438"/>
      <c r="CL53" s="438"/>
      <c r="CM53" s="438"/>
      <c r="CN53" s="438"/>
      <c r="CO53" s="438"/>
      <c r="CP53" s="81"/>
      <c r="CQ53" s="82"/>
      <c r="CR53" s="82"/>
      <c r="CS53" s="82"/>
      <c r="CT53" s="82"/>
      <c r="CU53" s="82"/>
      <c r="CV53" s="83" t="s">
        <v>124</v>
      </c>
      <c r="CW53" s="611" t="s">
        <v>220</v>
      </c>
      <c r="CX53" s="438"/>
      <c r="CY53" s="438"/>
      <c r="CZ53" s="438"/>
      <c r="DA53" s="438"/>
      <c r="DB53" s="438"/>
      <c r="DC53" s="438"/>
      <c r="DD53" s="81"/>
      <c r="DE53" s="82"/>
      <c r="DF53" s="82"/>
      <c r="DG53" s="82"/>
      <c r="DH53" s="82"/>
      <c r="DI53" s="82" t="s">
        <v>11</v>
      </c>
      <c r="DJ53" s="81"/>
      <c r="DK53" s="82"/>
      <c r="DL53" s="82"/>
      <c r="DM53" s="82" t="s">
        <v>12</v>
      </c>
      <c r="DN53" s="81"/>
      <c r="DO53" s="82"/>
      <c r="DP53" s="82"/>
      <c r="DQ53" s="83" t="s">
        <v>40</v>
      </c>
      <c r="DR53" s="611" t="s">
        <v>221</v>
      </c>
      <c r="DS53" s="438"/>
      <c r="DT53" s="438"/>
      <c r="DU53" s="438"/>
      <c r="DV53" s="438"/>
      <c r="DW53" s="438"/>
      <c r="DX53" s="438"/>
      <c r="DY53" s="78"/>
      <c r="DZ53" s="58"/>
      <c r="EA53" s="58"/>
      <c r="EB53" s="58"/>
      <c r="EC53" s="58"/>
      <c r="ED53" s="58"/>
      <c r="EE53" s="79"/>
      <c r="EF53" s="611" t="s">
        <v>223</v>
      </c>
      <c r="EG53" s="438"/>
      <c r="EH53" s="438"/>
      <c r="EI53" s="438"/>
      <c r="EJ53" s="438"/>
      <c r="EK53" s="438"/>
      <c r="EL53" s="438"/>
      <c r="EM53" s="55"/>
      <c r="EN53" s="56"/>
      <c r="EO53" s="56"/>
      <c r="EP53" s="56"/>
      <c r="EQ53" s="56"/>
      <c r="ER53" s="56"/>
      <c r="ES53" s="56"/>
      <c r="ET53" s="56"/>
      <c r="EU53" s="56"/>
      <c r="EV53" s="56"/>
      <c r="EW53" s="56"/>
      <c r="EX53" s="56"/>
      <c r="EY53" s="56"/>
      <c r="EZ53" s="57" t="s">
        <v>124</v>
      </c>
      <c r="FA53" s="49"/>
      <c r="FB53" s="340"/>
      <c r="FC53" s="341"/>
      <c r="FD53" s="368"/>
      <c r="FE53" s="368"/>
      <c r="FF53" s="368"/>
      <c r="FG53" s="352"/>
      <c r="FH53" s="353"/>
      <c r="FI53" s="352"/>
      <c r="FJ53" s="353"/>
      <c r="FK53" s="354"/>
      <c r="FL53" s="342"/>
      <c r="FM53" s="340"/>
      <c r="FN53" s="340"/>
    </row>
    <row r="54" spans="1:170" ht="9.25" customHeight="1" thickBot="1">
      <c r="A54" s="139"/>
      <c r="B54" s="139"/>
      <c r="C54" s="411"/>
      <c r="D54" s="412"/>
      <c r="E54" s="416"/>
      <c r="F54" s="478"/>
      <c r="G54" s="478"/>
      <c r="H54" s="478"/>
      <c r="I54" s="478"/>
      <c r="J54" s="478"/>
      <c r="K54" s="478"/>
      <c r="L54" s="478"/>
      <c r="M54" s="633"/>
      <c r="N54" s="634"/>
      <c r="O54" s="634"/>
      <c r="P54" s="634"/>
      <c r="Q54" s="634"/>
      <c r="R54" s="634"/>
      <c r="S54" s="635"/>
      <c r="T54" s="478"/>
      <c r="U54" s="478"/>
      <c r="V54" s="478"/>
      <c r="W54" s="478"/>
      <c r="X54" s="478"/>
      <c r="Y54" s="478"/>
      <c r="Z54" s="478"/>
      <c r="AA54" s="519"/>
      <c r="AB54" s="520"/>
      <c r="AC54" s="520"/>
      <c r="AD54" s="520"/>
      <c r="AE54" s="520"/>
      <c r="AF54" s="520"/>
      <c r="AG54" s="520"/>
      <c r="AH54" s="520"/>
      <c r="AI54" s="520"/>
      <c r="AJ54" s="520"/>
      <c r="AK54" s="520"/>
      <c r="AL54" s="520"/>
      <c r="AM54" s="520"/>
      <c r="AN54" s="521"/>
      <c r="AO54" s="478"/>
      <c r="AP54" s="478"/>
      <c r="AQ54" s="478"/>
      <c r="AR54" s="478"/>
      <c r="AS54" s="478"/>
      <c r="AT54" s="478"/>
      <c r="AU54" s="478"/>
      <c r="AV54" s="627"/>
      <c r="AW54" s="628"/>
      <c r="AX54" s="628"/>
      <c r="AY54" s="628"/>
      <c r="AZ54" s="628"/>
      <c r="BA54" s="628"/>
      <c r="BB54" s="629"/>
      <c r="BC54" s="478"/>
      <c r="BD54" s="478"/>
      <c r="BE54" s="478"/>
      <c r="BF54" s="478"/>
      <c r="BG54" s="478"/>
      <c r="BH54" s="478"/>
      <c r="BI54" s="478"/>
      <c r="BJ54" s="633"/>
      <c r="BK54" s="634"/>
      <c r="BL54" s="634"/>
      <c r="BM54" s="634"/>
      <c r="BN54" s="634"/>
      <c r="BO54" s="634"/>
      <c r="BP54" s="634"/>
      <c r="BQ54" s="634"/>
      <c r="BR54" s="634"/>
      <c r="BS54" s="634"/>
      <c r="BT54" s="634"/>
      <c r="BU54" s="634"/>
      <c r="BV54" s="634"/>
      <c r="BW54" s="635"/>
      <c r="BX54" s="48"/>
      <c r="BY54" s="48"/>
      <c r="BZ54" s="48"/>
      <c r="CA54" s="49"/>
      <c r="CB54" s="49"/>
      <c r="CC54" s="49"/>
      <c r="CD54" s="51"/>
      <c r="CE54" s="51"/>
      <c r="CF54" s="618"/>
      <c r="CG54" s="619"/>
      <c r="CH54" s="620"/>
      <c r="CI54" s="438"/>
      <c r="CJ54" s="438"/>
      <c r="CK54" s="438"/>
      <c r="CL54" s="438"/>
      <c r="CM54" s="438"/>
      <c r="CN54" s="438"/>
      <c r="CO54" s="438"/>
      <c r="CP54" s="606" t="str">
        <f>IF(M54="","",M54)</f>
        <v/>
      </c>
      <c r="CQ54" s="589"/>
      <c r="CR54" s="589"/>
      <c r="CS54" s="589"/>
      <c r="CT54" s="589"/>
      <c r="CU54" s="589"/>
      <c r="CV54" s="607"/>
      <c r="CW54" s="438"/>
      <c r="CX54" s="438"/>
      <c r="CY54" s="438"/>
      <c r="CZ54" s="438"/>
      <c r="DA54" s="438"/>
      <c r="DB54" s="438"/>
      <c r="DC54" s="438"/>
      <c r="DD54" s="639" t="str">
        <f>IF(AA54="","",AA54)</f>
        <v/>
      </c>
      <c r="DE54" s="640"/>
      <c r="DF54" s="640"/>
      <c r="DG54" s="640"/>
      <c r="DH54" s="640"/>
      <c r="DI54" s="640"/>
      <c r="DJ54" s="573" t="str">
        <f>IF(AG54="","",AG54)</f>
        <v/>
      </c>
      <c r="DK54" s="574"/>
      <c r="DL54" s="574"/>
      <c r="DM54" s="574"/>
      <c r="DN54" s="573" t="str">
        <f>IF(AK54="","",AK54)</f>
        <v/>
      </c>
      <c r="DO54" s="574"/>
      <c r="DP54" s="574"/>
      <c r="DQ54" s="577"/>
      <c r="DR54" s="438"/>
      <c r="DS54" s="438"/>
      <c r="DT54" s="438"/>
      <c r="DU54" s="438"/>
      <c r="DV54" s="438"/>
      <c r="DW54" s="438"/>
      <c r="DX54" s="438"/>
      <c r="DY54" s="621" t="str">
        <f>IF(AV54="","",AV54)</f>
        <v/>
      </c>
      <c r="DZ54" s="622"/>
      <c r="EA54" s="622"/>
      <c r="EB54" s="622"/>
      <c r="EC54" s="622"/>
      <c r="ED54" s="622"/>
      <c r="EE54" s="623"/>
      <c r="EF54" s="438"/>
      <c r="EG54" s="438"/>
      <c r="EH54" s="438"/>
      <c r="EI54" s="438"/>
      <c r="EJ54" s="438"/>
      <c r="EK54" s="438"/>
      <c r="EL54" s="438"/>
      <c r="EM54" s="606" t="str">
        <f>IF(BJ54="","",BJ54)</f>
        <v/>
      </c>
      <c r="EN54" s="589"/>
      <c r="EO54" s="589"/>
      <c r="EP54" s="589"/>
      <c r="EQ54" s="589"/>
      <c r="ER54" s="589"/>
      <c r="ES54" s="589"/>
      <c r="ET54" s="589"/>
      <c r="EU54" s="589"/>
      <c r="EV54" s="589"/>
      <c r="EW54" s="589"/>
      <c r="EX54" s="589"/>
      <c r="EY54" s="589"/>
      <c r="EZ54" s="607"/>
      <c r="FA54" s="49"/>
      <c r="FB54" s="340"/>
      <c r="FC54" s="341"/>
      <c r="FD54" s="345"/>
      <c r="FE54" s="369" t="s">
        <v>818</v>
      </c>
      <c r="FF54" s="351" t="s">
        <v>38</v>
      </c>
      <c r="FG54" s="369" t="s">
        <v>819</v>
      </c>
      <c r="FH54" s="353"/>
      <c r="FI54" s="352"/>
      <c r="FJ54" s="377" t="s">
        <v>820</v>
      </c>
      <c r="FK54" s="354"/>
      <c r="FL54" s="342"/>
      <c r="FM54" s="340"/>
      <c r="FN54" s="340"/>
    </row>
    <row r="55" spans="1:170" ht="9.25" customHeight="1" thickBot="1">
      <c r="A55" s="141"/>
      <c r="B55" s="139"/>
      <c r="C55" s="411"/>
      <c r="D55" s="412"/>
      <c r="E55" s="416"/>
      <c r="F55" s="478"/>
      <c r="G55" s="478"/>
      <c r="H55" s="478"/>
      <c r="I55" s="478"/>
      <c r="J55" s="478"/>
      <c r="K55" s="478"/>
      <c r="L55" s="478"/>
      <c r="M55" s="633"/>
      <c r="N55" s="634"/>
      <c r="O55" s="634"/>
      <c r="P55" s="634"/>
      <c r="Q55" s="634"/>
      <c r="R55" s="634"/>
      <c r="S55" s="635"/>
      <c r="T55" s="478"/>
      <c r="U55" s="478"/>
      <c r="V55" s="478"/>
      <c r="W55" s="478"/>
      <c r="X55" s="478"/>
      <c r="Y55" s="478"/>
      <c r="Z55" s="478"/>
      <c r="AA55" s="519"/>
      <c r="AB55" s="520"/>
      <c r="AC55" s="520"/>
      <c r="AD55" s="520"/>
      <c r="AE55" s="520"/>
      <c r="AF55" s="520"/>
      <c r="AG55" s="520"/>
      <c r="AH55" s="520"/>
      <c r="AI55" s="520"/>
      <c r="AJ55" s="520"/>
      <c r="AK55" s="520"/>
      <c r="AL55" s="520"/>
      <c r="AM55" s="520"/>
      <c r="AN55" s="521"/>
      <c r="AO55" s="478"/>
      <c r="AP55" s="478"/>
      <c r="AQ55" s="478"/>
      <c r="AR55" s="478"/>
      <c r="AS55" s="478"/>
      <c r="AT55" s="478"/>
      <c r="AU55" s="478"/>
      <c r="AV55" s="627"/>
      <c r="AW55" s="628"/>
      <c r="AX55" s="628"/>
      <c r="AY55" s="628"/>
      <c r="AZ55" s="628"/>
      <c r="BA55" s="628"/>
      <c r="BB55" s="629"/>
      <c r="BC55" s="478"/>
      <c r="BD55" s="478"/>
      <c r="BE55" s="478"/>
      <c r="BF55" s="478"/>
      <c r="BG55" s="478"/>
      <c r="BH55" s="478"/>
      <c r="BI55" s="478"/>
      <c r="BJ55" s="633"/>
      <c r="BK55" s="634"/>
      <c r="BL55" s="634"/>
      <c r="BM55" s="634"/>
      <c r="BN55" s="634"/>
      <c r="BO55" s="634"/>
      <c r="BP55" s="634"/>
      <c r="BQ55" s="634"/>
      <c r="BR55" s="634"/>
      <c r="BS55" s="634"/>
      <c r="BT55" s="634"/>
      <c r="BU55" s="634"/>
      <c r="BV55" s="634"/>
      <c r="BW55" s="635"/>
      <c r="BX55" s="48"/>
      <c r="BY55" s="48"/>
      <c r="BZ55" s="48"/>
      <c r="CA55" s="49"/>
      <c r="CB55" s="49"/>
      <c r="CC55" s="49"/>
      <c r="CD55" s="73"/>
      <c r="CE55" s="51"/>
      <c r="CF55" s="618"/>
      <c r="CG55" s="619"/>
      <c r="CH55" s="620"/>
      <c r="CI55" s="438"/>
      <c r="CJ55" s="438"/>
      <c r="CK55" s="438"/>
      <c r="CL55" s="438"/>
      <c r="CM55" s="438"/>
      <c r="CN55" s="438"/>
      <c r="CO55" s="438"/>
      <c r="CP55" s="606"/>
      <c r="CQ55" s="589"/>
      <c r="CR55" s="589"/>
      <c r="CS55" s="589"/>
      <c r="CT55" s="589"/>
      <c r="CU55" s="589"/>
      <c r="CV55" s="607"/>
      <c r="CW55" s="438"/>
      <c r="CX55" s="438"/>
      <c r="CY55" s="438"/>
      <c r="CZ55" s="438"/>
      <c r="DA55" s="438"/>
      <c r="DB55" s="438"/>
      <c r="DC55" s="438"/>
      <c r="DD55" s="639"/>
      <c r="DE55" s="640"/>
      <c r="DF55" s="640"/>
      <c r="DG55" s="640"/>
      <c r="DH55" s="640"/>
      <c r="DI55" s="640"/>
      <c r="DJ55" s="573"/>
      <c r="DK55" s="574"/>
      <c r="DL55" s="574"/>
      <c r="DM55" s="574"/>
      <c r="DN55" s="573"/>
      <c r="DO55" s="574"/>
      <c r="DP55" s="574"/>
      <c r="DQ55" s="577"/>
      <c r="DR55" s="438"/>
      <c r="DS55" s="438"/>
      <c r="DT55" s="438"/>
      <c r="DU55" s="438"/>
      <c r="DV55" s="438"/>
      <c r="DW55" s="438"/>
      <c r="DX55" s="438"/>
      <c r="DY55" s="621"/>
      <c r="DZ55" s="622"/>
      <c r="EA55" s="622"/>
      <c r="EB55" s="622"/>
      <c r="EC55" s="622"/>
      <c r="ED55" s="622"/>
      <c r="EE55" s="623"/>
      <c r="EF55" s="438"/>
      <c r="EG55" s="438"/>
      <c r="EH55" s="438"/>
      <c r="EI55" s="438"/>
      <c r="EJ55" s="438"/>
      <c r="EK55" s="438"/>
      <c r="EL55" s="438"/>
      <c r="EM55" s="606"/>
      <c r="EN55" s="589"/>
      <c r="EO55" s="589"/>
      <c r="EP55" s="589"/>
      <c r="EQ55" s="589"/>
      <c r="ER55" s="589"/>
      <c r="ES55" s="589"/>
      <c r="ET55" s="589"/>
      <c r="EU55" s="589"/>
      <c r="EV55" s="589"/>
      <c r="EW55" s="589"/>
      <c r="EX55" s="589"/>
      <c r="EY55" s="589"/>
      <c r="EZ55" s="607"/>
      <c r="FA55" s="49"/>
      <c r="FB55" s="340"/>
      <c r="FC55" s="341"/>
      <c r="FD55" s="345"/>
      <c r="FE55" s="369"/>
      <c r="FF55" s="351"/>
      <c r="FG55" s="369"/>
      <c r="FH55" s="353"/>
      <c r="FI55" s="352"/>
      <c r="FJ55" s="377"/>
      <c r="FK55" s="354"/>
      <c r="FL55" s="342"/>
      <c r="FM55" s="340"/>
      <c r="FN55" s="340"/>
    </row>
    <row r="56" spans="1:170" ht="9.25" customHeight="1" thickBot="1">
      <c r="A56" s="144"/>
      <c r="B56" s="139"/>
      <c r="C56" s="411"/>
      <c r="D56" s="412"/>
      <c r="E56" s="416"/>
      <c r="F56" s="478"/>
      <c r="G56" s="478"/>
      <c r="H56" s="478"/>
      <c r="I56" s="478"/>
      <c r="J56" s="478"/>
      <c r="K56" s="478"/>
      <c r="L56" s="478"/>
      <c r="M56" s="633"/>
      <c r="N56" s="634"/>
      <c r="O56" s="634"/>
      <c r="P56" s="634"/>
      <c r="Q56" s="634"/>
      <c r="R56" s="634"/>
      <c r="S56" s="635"/>
      <c r="T56" s="478"/>
      <c r="U56" s="478"/>
      <c r="V56" s="478"/>
      <c r="W56" s="478"/>
      <c r="X56" s="478"/>
      <c r="Y56" s="478"/>
      <c r="Z56" s="478"/>
      <c r="AA56" s="519"/>
      <c r="AB56" s="520"/>
      <c r="AC56" s="520"/>
      <c r="AD56" s="520"/>
      <c r="AE56" s="520"/>
      <c r="AF56" s="520"/>
      <c r="AG56" s="520"/>
      <c r="AH56" s="520"/>
      <c r="AI56" s="520"/>
      <c r="AJ56" s="520"/>
      <c r="AK56" s="520"/>
      <c r="AL56" s="520"/>
      <c r="AM56" s="520"/>
      <c r="AN56" s="521"/>
      <c r="AO56" s="478"/>
      <c r="AP56" s="478"/>
      <c r="AQ56" s="478"/>
      <c r="AR56" s="478"/>
      <c r="AS56" s="478"/>
      <c r="AT56" s="478"/>
      <c r="AU56" s="478"/>
      <c r="AV56" s="627"/>
      <c r="AW56" s="628"/>
      <c r="AX56" s="628"/>
      <c r="AY56" s="628"/>
      <c r="AZ56" s="628"/>
      <c r="BA56" s="628"/>
      <c r="BB56" s="629"/>
      <c r="BC56" s="478"/>
      <c r="BD56" s="478"/>
      <c r="BE56" s="478"/>
      <c r="BF56" s="478"/>
      <c r="BG56" s="478"/>
      <c r="BH56" s="478"/>
      <c r="BI56" s="478"/>
      <c r="BJ56" s="633"/>
      <c r="BK56" s="634"/>
      <c r="BL56" s="634"/>
      <c r="BM56" s="634"/>
      <c r="BN56" s="634"/>
      <c r="BO56" s="634"/>
      <c r="BP56" s="634"/>
      <c r="BQ56" s="634"/>
      <c r="BR56" s="634"/>
      <c r="BS56" s="634"/>
      <c r="BT56" s="634"/>
      <c r="BU56" s="634"/>
      <c r="BV56" s="634"/>
      <c r="BW56" s="635"/>
      <c r="BX56" s="48"/>
      <c r="BY56" s="48"/>
      <c r="BZ56" s="48"/>
      <c r="CA56" s="49"/>
      <c r="CB56" s="49"/>
      <c r="CC56" s="49"/>
      <c r="CD56" s="80"/>
      <c r="CE56" s="51"/>
      <c r="CF56" s="618"/>
      <c r="CG56" s="619"/>
      <c r="CH56" s="620"/>
      <c r="CI56" s="438"/>
      <c r="CJ56" s="438"/>
      <c r="CK56" s="438"/>
      <c r="CL56" s="438"/>
      <c r="CM56" s="438"/>
      <c r="CN56" s="438"/>
      <c r="CO56" s="438"/>
      <c r="CP56" s="606"/>
      <c r="CQ56" s="589"/>
      <c r="CR56" s="589"/>
      <c r="CS56" s="589"/>
      <c r="CT56" s="589"/>
      <c r="CU56" s="589"/>
      <c r="CV56" s="607"/>
      <c r="CW56" s="438"/>
      <c r="CX56" s="438"/>
      <c r="CY56" s="438"/>
      <c r="CZ56" s="438"/>
      <c r="DA56" s="438"/>
      <c r="DB56" s="438"/>
      <c r="DC56" s="438"/>
      <c r="DD56" s="639"/>
      <c r="DE56" s="640"/>
      <c r="DF56" s="640"/>
      <c r="DG56" s="640"/>
      <c r="DH56" s="640"/>
      <c r="DI56" s="640"/>
      <c r="DJ56" s="573"/>
      <c r="DK56" s="574"/>
      <c r="DL56" s="574"/>
      <c r="DM56" s="574"/>
      <c r="DN56" s="573"/>
      <c r="DO56" s="574"/>
      <c r="DP56" s="574"/>
      <c r="DQ56" s="577"/>
      <c r="DR56" s="438"/>
      <c r="DS56" s="438"/>
      <c r="DT56" s="438"/>
      <c r="DU56" s="438"/>
      <c r="DV56" s="438"/>
      <c r="DW56" s="438"/>
      <c r="DX56" s="438"/>
      <c r="DY56" s="621"/>
      <c r="DZ56" s="622"/>
      <c r="EA56" s="622"/>
      <c r="EB56" s="622"/>
      <c r="EC56" s="622"/>
      <c r="ED56" s="622"/>
      <c r="EE56" s="623"/>
      <c r="EF56" s="438"/>
      <c r="EG56" s="438"/>
      <c r="EH56" s="438"/>
      <c r="EI56" s="438"/>
      <c r="EJ56" s="438"/>
      <c r="EK56" s="438"/>
      <c r="EL56" s="438"/>
      <c r="EM56" s="606"/>
      <c r="EN56" s="589"/>
      <c r="EO56" s="589"/>
      <c r="EP56" s="589"/>
      <c r="EQ56" s="589"/>
      <c r="ER56" s="589"/>
      <c r="ES56" s="589"/>
      <c r="ET56" s="589"/>
      <c r="EU56" s="589"/>
      <c r="EV56" s="589"/>
      <c r="EW56" s="589"/>
      <c r="EX56" s="589"/>
      <c r="EY56" s="589"/>
      <c r="EZ56" s="607"/>
      <c r="FA56" s="49"/>
      <c r="FB56" s="340"/>
      <c r="FC56" s="341"/>
      <c r="FD56" s="345"/>
      <c r="FE56" s="352"/>
      <c r="FF56" s="351" t="s">
        <v>821</v>
      </c>
      <c r="FG56" s="369" t="s">
        <v>822</v>
      </c>
      <c r="FH56" s="353"/>
      <c r="FI56" s="352"/>
      <c r="FJ56" s="353"/>
      <c r="FK56" s="354"/>
      <c r="FL56" s="342"/>
      <c r="FM56" s="340"/>
      <c r="FN56" s="340"/>
    </row>
    <row r="57" spans="1:170" ht="9.25" customHeight="1" thickBot="1">
      <c r="A57" s="139"/>
      <c r="B57" s="139"/>
      <c r="C57" s="413"/>
      <c r="D57" s="414"/>
      <c r="E57" s="417"/>
      <c r="F57" s="478"/>
      <c r="G57" s="478"/>
      <c r="H57" s="478"/>
      <c r="I57" s="478"/>
      <c r="J57" s="478"/>
      <c r="K57" s="478"/>
      <c r="L57" s="478"/>
      <c r="M57" s="636"/>
      <c r="N57" s="637"/>
      <c r="O57" s="637"/>
      <c r="P57" s="637"/>
      <c r="Q57" s="637"/>
      <c r="R57" s="637"/>
      <c r="S57" s="638"/>
      <c r="T57" s="478"/>
      <c r="U57" s="478"/>
      <c r="V57" s="478"/>
      <c r="W57" s="478"/>
      <c r="X57" s="478"/>
      <c r="Y57" s="478"/>
      <c r="Z57" s="478"/>
      <c r="AA57" s="522"/>
      <c r="AB57" s="523"/>
      <c r="AC57" s="523"/>
      <c r="AD57" s="523"/>
      <c r="AE57" s="523"/>
      <c r="AF57" s="523"/>
      <c r="AG57" s="523"/>
      <c r="AH57" s="523"/>
      <c r="AI57" s="523"/>
      <c r="AJ57" s="523"/>
      <c r="AK57" s="523"/>
      <c r="AL57" s="523"/>
      <c r="AM57" s="523"/>
      <c r="AN57" s="524"/>
      <c r="AO57" s="478"/>
      <c r="AP57" s="478"/>
      <c r="AQ57" s="478"/>
      <c r="AR57" s="478"/>
      <c r="AS57" s="478"/>
      <c r="AT57" s="478"/>
      <c r="AU57" s="478"/>
      <c r="AV57" s="630"/>
      <c r="AW57" s="631"/>
      <c r="AX57" s="631"/>
      <c r="AY57" s="631"/>
      <c r="AZ57" s="631"/>
      <c r="BA57" s="631"/>
      <c r="BB57" s="632"/>
      <c r="BC57" s="478"/>
      <c r="BD57" s="478"/>
      <c r="BE57" s="478"/>
      <c r="BF57" s="478"/>
      <c r="BG57" s="478"/>
      <c r="BH57" s="478"/>
      <c r="BI57" s="478"/>
      <c r="BJ57" s="636"/>
      <c r="BK57" s="637"/>
      <c r="BL57" s="637"/>
      <c r="BM57" s="637"/>
      <c r="BN57" s="637"/>
      <c r="BO57" s="637"/>
      <c r="BP57" s="637"/>
      <c r="BQ57" s="637"/>
      <c r="BR57" s="637"/>
      <c r="BS57" s="637"/>
      <c r="BT57" s="637"/>
      <c r="BU57" s="637"/>
      <c r="BV57" s="637"/>
      <c r="BW57" s="638"/>
      <c r="BX57" s="48"/>
      <c r="BY57" s="48"/>
      <c r="BZ57" s="48"/>
      <c r="CA57" s="49"/>
      <c r="CB57" s="49"/>
      <c r="CC57" s="49"/>
      <c r="CD57" s="51"/>
      <c r="CE57" s="51"/>
      <c r="CF57" s="618"/>
      <c r="CG57" s="619"/>
      <c r="CH57" s="620"/>
      <c r="CI57" s="438"/>
      <c r="CJ57" s="438"/>
      <c r="CK57" s="438"/>
      <c r="CL57" s="438"/>
      <c r="CM57" s="438"/>
      <c r="CN57" s="438"/>
      <c r="CO57" s="438"/>
      <c r="CP57" s="608"/>
      <c r="CQ57" s="609"/>
      <c r="CR57" s="609"/>
      <c r="CS57" s="609"/>
      <c r="CT57" s="609"/>
      <c r="CU57" s="609"/>
      <c r="CV57" s="610"/>
      <c r="CW57" s="438"/>
      <c r="CX57" s="438"/>
      <c r="CY57" s="438"/>
      <c r="CZ57" s="438"/>
      <c r="DA57" s="438"/>
      <c r="DB57" s="438"/>
      <c r="DC57" s="438"/>
      <c r="DD57" s="642"/>
      <c r="DE57" s="643"/>
      <c r="DF57" s="643"/>
      <c r="DG57" s="643"/>
      <c r="DH57" s="643"/>
      <c r="DI57" s="643"/>
      <c r="DJ57" s="578"/>
      <c r="DK57" s="579"/>
      <c r="DL57" s="579"/>
      <c r="DM57" s="579"/>
      <c r="DN57" s="578"/>
      <c r="DO57" s="579"/>
      <c r="DP57" s="579"/>
      <c r="DQ57" s="580"/>
      <c r="DR57" s="438"/>
      <c r="DS57" s="438"/>
      <c r="DT57" s="438"/>
      <c r="DU57" s="438"/>
      <c r="DV57" s="438"/>
      <c r="DW57" s="438"/>
      <c r="DX57" s="438"/>
      <c r="DY57" s="624"/>
      <c r="DZ57" s="625"/>
      <c r="EA57" s="625"/>
      <c r="EB57" s="625"/>
      <c r="EC57" s="625"/>
      <c r="ED57" s="625"/>
      <c r="EE57" s="626"/>
      <c r="EF57" s="438"/>
      <c r="EG57" s="438"/>
      <c r="EH57" s="438"/>
      <c r="EI57" s="438"/>
      <c r="EJ57" s="438"/>
      <c r="EK57" s="438"/>
      <c r="EL57" s="438"/>
      <c r="EM57" s="608"/>
      <c r="EN57" s="609"/>
      <c r="EO57" s="609"/>
      <c r="EP57" s="609"/>
      <c r="EQ57" s="609"/>
      <c r="ER57" s="609"/>
      <c r="ES57" s="609"/>
      <c r="ET57" s="609"/>
      <c r="EU57" s="609"/>
      <c r="EV57" s="609"/>
      <c r="EW57" s="609"/>
      <c r="EX57" s="609"/>
      <c r="EY57" s="609"/>
      <c r="EZ57" s="610"/>
      <c r="FA57" s="49"/>
      <c r="FB57" s="340"/>
      <c r="FC57" s="341"/>
      <c r="FD57" s="345"/>
      <c r="FE57" s="352"/>
      <c r="FF57" s="351"/>
      <c r="FG57" s="369"/>
      <c r="FH57" s="353"/>
      <c r="FI57" s="352"/>
      <c r="FJ57" s="353"/>
      <c r="FK57" s="354"/>
      <c r="FL57" s="342"/>
      <c r="FM57" s="340"/>
      <c r="FN57" s="340"/>
    </row>
    <row r="58" spans="1:170" ht="9.25" customHeight="1" thickBot="1">
      <c r="A58" s="139"/>
      <c r="B58" s="139"/>
      <c r="C58" s="2116" t="s">
        <v>981</v>
      </c>
      <c r="D58" s="2117" t="s">
        <v>982</v>
      </c>
      <c r="E58" s="2118" t="s">
        <v>201</v>
      </c>
      <c r="F58" s="421" t="s">
        <v>7</v>
      </c>
      <c r="G58" s="421"/>
      <c r="H58" s="421"/>
      <c r="I58" s="421"/>
      <c r="J58" s="421"/>
      <c r="K58" s="421"/>
      <c r="L58" s="430" t="str">
        <f>IF('給与所得者の扶養控除等（異動）申告書'!G28="","",'給与所得者の扶養控除等（異動）申告書'!G28)</f>
        <v/>
      </c>
      <c r="M58" s="430"/>
      <c r="N58" s="430"/>
      <c r="O58" s="430"/>
      <c r="P58" s="430"/>
      <c r="Q58" s="430"/>
      <c r="R58" s="430"/>
      <c r="S58" s="430"/>
      <c r="T58" s="430"/>
      <c r="U58" s="430"/>
      <c r="V58" s="430"/>
      <c r="W58" s="430"/>
      <c r="X58" s="430"/>
      <c r="Y58" s="430"/>
      <c r="Z58" s="430"/>
      <c r="AA58" s="430"/>
      <c r="AB58" s="430"/>
      <c r="AC58" s="430"/>
      <c r="AD58" s="484" t="s">
        <v>13</v>
      </c>
      <c r="AE58" s="484"/>
      <c r="AF58" s="446" t="str">
        <f>IF('給与所得者の扶養控除等（異動）申告書'!AM29="","",'給与所得者の扶養控除等（異動）申告書'!AM29)</f>
        <v/>
      </c>
      <c r="AG58" s="446"/>
      <c r="AH58" s="446"/>
      <c r="AI58" s="446"/>
      <c r="AJ58" s="601" t="s">
        <v>224</v>
      </c>
      <c r="AK58" s="478"/>
      <c r="AL58" s="478"/>
      <c r="AM58" s="478"/>
      <c r="AN58" s="478"/>
      <c r="AO58" s="478"/>
      <c r="AP58" s="150"/>
      <c r="AQ58" s="151"/>
      <c r="AR58" s="151"/>
      <c r="AS58" s="151"/>
      <c r="AT58" s="151"/>
      <c r="AU58" s="151"/>
      <c r="AV58" s="152" t="s">
        <v>124</v>
      </c>
      <c r="AW58" s="601" t="s">
        <v>225</v>
      </c>
      <c r="AX58" s="601"/>
      <c r="AY58" s="601"/>
      <c r="AZ58" s="601"/>
      <c r="BA58" s="601"/>
      <c r="BB58" s="601"/>
      <c r="BC58" s="150"/>
      <c r="BD58" s="151"/>
      <c r="BE58" s="151"/>
      <c r="BF58" s="151"/>
      <c r="BG58" s="151"/>
      <c r="BH58" s="151"/>
      <c r="BI58" s="152" t="s">
        <v>124</v>
      </c>
      <c r="BJ58" s="601" t="s">
        <v>226</v>
      </c>
      <c r="BK58" s="478"/>
      <c r="BL58" s="478"/>
      <c r="BM58" s="478"/>
      <c r="BN58" s="478"/>
      <c r="BO58" s="478"/>
      <c r="BP58" s="150"/>
      <c r="BQ58" s="151"/>
      <c r="BR58" s="151"/>
      <c r="BS58" s="151"/>
      <c r="BT58" s="151"/>
      <c r="BU58" s="151"/>
      <c r="BV58" s="151"/>
      <c r="BW58" s="152" t="s">
        <v>124</v>
      </c>
      <c r="BX58" s="48"/>
      <c r="BY58" s="48"/>
      <c r="BZ58" s="48"/>
      <c r="CA58" s="49"/>
      <c r="CB58" s="49"/>
      <c r="CC58" s="49"/>
      <c r="CD58" s="51"/>
      <c r="CE58" s="51"/>
      <c r="CF58" s="2121" t="s">
        <v>742</v>
      </c>
      <c r="CG58" s="2122" t="s">
        <v>982</v>
      </c>
      <c r="CH58" s="2123" t="s">
        <v>58</v>
      </c>
      <c r="CI58" s="489" t="s">
        <v>7</v>
      </c>
      <c r="CJ58" s="489"/>
      <c r="CK58" s="489"/>
      <c r="CL58" s="489"/>
      <c r="CM58" s="489"/>
      <c r="CN58" s="489"/>
      <c r="CO58" s="482" t="str">
        <f>IF(L58="","",L58)</f>
        <v/>
      </c>
      <c r="CP58" s="482"/>
      <c r="CQ58" s="482"/>
      <c r="CR58" s="482"/>
      <c r="CS58" s="482"/>
      <c r="CT58" s="482"/>
      <c r="CU58" s="482"/>
      <c r="CV58" s="482"/>
      <c r="CW58" s="482"/>
      <c r="CX58" s="482"/>
      <c r="CY58" s="482"/>
      <c r="CZ58" s="482"/>
      <c r="DA58" s="482"/>
      <c r="DB58" s="482"/>
      <c r="DC58" s="482"/>
      <c r="DD58" s="482"/>
      <c r="DE58" s="482"/>
      <c r="DF58" s="482"/>
      <c r="DG58" s="457" t="s">
        <v>13</v>
      </c>
      <c r="DH58" s="457"/>
      <c r="DI58" s="444" t="str">
        <f>IF(AF58="","",AF58)</f>
        <v/>
      </c>
      <c r="DJ58" s="444"/>
      <c r="DK58" s="444"/>
      <c r="DL58" s="444"/>
      <c r="DM58" s="611" t="s">
        <v>224</v>
      </c>
      <c r="DN58" s="438"/>
      <c r="DO58" s="438"/>
      <c r="DP58" s="438"/>
      <c r="DQ58" s="438"/>
      <c r="DR58" s="438"/>
      <c r="DS58" s="55"/>
      <c r="DT58" s="56"/>
      <c r="DU58" s="56"/>
      <c r="DV58" s="56"/>
      <c r="DW58" s="56"/>
      <c r="DX58" s="56"/>
      <c r="DY58" s="57" t="s">
        <v>124</v>
      </c>
      <c r="DZ58" s="556" t="s">
        <v>225</v>
      </c>
      <c r="EA58" s="645"/>
      <c r="EB58" s="645"/>
      <c r="EC58" s="645"/>
      <c r="ED58" s="645"/>
      <c r="EE58" s="646"/>
      <c r="EF58" s="55"/>
      <c r="EG58" s="56"/>
      <c r="EH58" s="56"/>
      <c r="EI58" s="56"/>
      <c r="EJ58" s="56"/>
      <c r="EK58" s="56"/>
      <c r="EL58" s="57" t="s">
        <v>124</v>
      </c>
      <c r="EM58" s="556" t="s">
        <v>226</v>
      </c>
      <c r="EN58" s="645"/>
      <c r="EO58" s="645"/>
      <c r="EP58" s="645"/>
      <c r="EQ58" s="645"/>
      <c r="ER58" s="646"/>
      <c r="ES58" s="55"/>
      <c r="ET58" s="56"/>
      <c r="EU58" s="56"/>
      <c r="EV58" s="56"/>
      <c r="EW58" s="56"/>
      <c r="EX58" s="56"/>
      <c r="EY58" s="56"/>
      <c r="EZ58" s="57" t="s">
        <v>124</v>
      </c>
      <c r="FA58" s="49"/>
      <c r="FB58" s="340"/>
      <c r="FC58" s="341"/>
      <c r="FD58" s="345"/>
      <c r="FE58" s="369" t="s">
        <v>35</v>
      </c>
      <c r="FF58" s="351" t="s">
        <v>123</v>
      </c>
      <c r="FG58" s="376" t="s">
        <v>823</v>
      </c>
      <c r="FH58" s="353"/>
      <c r="FI58" s="352"/>
      <c r="FJ58" s="377" t="s">
        <v>824</v>
      </c>
      <c r="FK58" s="354"/>
      <c r="FL58" s="342"/>
      <c r="FM58" s="340"/>
      <c r="FN58" s="340"/>
    </row>
    <row r="59" spans="1:170" ht="9.25" customHeight="1" thickBot="1">
      <c r="A59" s="139"/>
      <c r="B59" s="139"/>
      <c r="C59" s="2116"/>
      <c r="D59" s="2117"/>
      <c r="E59" s="2119" t="s">
        <v>983</v>
      </c>
      <c r="F59" s="421"/>
      <c r="G59" s="421"/>
      <c r="H59" s="421"/>
      <c r="I59" s="421"/>
      <c r="J59" s="421"/>
      <c r="K59" s="421"/>
      <c r="L59" s="430"/>
      <c r="M59" s="430"/>
      <c r="N59" s="430"/>
      <c r="O59" s="430"/>
      <c r="P59" s="430"/>
      <c r="Q59" s="430"/>
      <c r="R59" s="430"/>
      <c r="S59" s="430"/>
      <c r="T59" s="430"/>
      <c r="U59" s="430"/>
      <c r="V59" s="430"/>
      <c r="W59" s="430"/>
      <c r="X59" s="430"/>
      <c r="Y59" s="430"/>
      <c r="Z59" s="430"/>
      <c r="AA59" s="430"/>
      <c r="AB59" s="430"/>
      <c r="AC59" s="430"/>
      <c r="AD59" s="484"/>
      <c r="AE59" s="484"/>
      <c r="AF59" s="446"/>
      <c r="AG59" s="446"/>
      <c r="AH59" s="446"/>
      <c r="AI59" s="446"/>
      <c r="AJ59" s="478"/>
      <c r="AK59" s="478"/>
      <c r="AL59" s="478"/>
      <c r="AM59" s="478"/>
      <c r="AN59" s="478"/>
      <c r="AO59" s="478"/>
      <c r="AP59" s="541">
        <f>所得税源泉徴収簿!BF52</f>
        <v>0</v>
      </c>
      <c r="AQ59" s="542"/>
      <c r="AR59" s="542"/>
      <c r="AS59" s="542"/>
      <c r="AT59" s="542"/>
      <c r="AU59" s="542"/>
      <c r="AV59" s="543"/>
      <c r="AW59" s="601"/>
      <c r="AX59" s="601"/>
      <c r="AY59" s="601"/>
      <c r="AZ59" s="601"/>
      <c r="BA59" s="601"/>
      <c r="BB59" s="601"/>
      <c r="BC59" s="541">
        <f>所得税源泉徴収簿!BF65</f>
        <v>0</v>
      </c>
      <c r="BD59" s="542"/>
      <c r="BE59" s="542"/>
      <c r="BF59" s="542"/>
      <c r="BG59" s="542"/>
      <c r="BH59" s="542"/>
      <c r="BI59" s="543"/>
      <c r="BJ59" s="478"/>
      <c r="BK59" s="478"/>
      <c r="BL59" s="478"/>
      <c r="BM59" s="478"/>
      <c r="BN59" s="478"/>
      <c r="BO59" s="478"/>
      <c r="BP59" s="541">
        <f>所得税源泉徴収簿!BF56</f>
        <v>0</v>
      </c>
      <c r="BQ59" s="542"/>
      <c r="BR59" s="542"/>
      <c r="BS59" s="542"/>
      <c r="BT59" s="542"/>
      <c r="BU59" s="542"/>
      <c r="BV59" s="542"/>
      <c r="BW59" s="543"/>
      <c r="BX59" s="48"/>
      <c r="BY59" s="48"/>
      <c r="BZ59" s="48"/>
      <c r="CA59" s="49"/>
      <c r="CB59" s="49"/>
      <c r="CC59" s="49"/>
      <c r="CD59" s="51"/>
      <c r="CE59" s="51"/>
      <c r="CF59" s="2124"/>
      <c r="CG59" s="2125"/>
      <c r="CH59" s="2129" t="s">
        <v>983</v>
      </c>
      <c r="CI59" s="489"/>
      <c r="CJ59" s="489"/>
      <c r="CK59" s="489"/>
      <c r="CL59" s="489"/>
      <c r="CM59" s="489"/>
      <c r="CN59" s="489"/>
      <c r="CO59" s="482"/>
      <c r="CP59" s="482"/>
      <c r="CQ59" s="482"/>
      <c r="CR59" s="482"/>
      <c r="CS59" s="482"/>
      <c r="CT59" s="482"/>
      <c r="CU59" s="482"/>
      <c r="CV59" s="482"/>
      <c r="CW59" s="482"/>
      <c r="CX59" s="482"/>
      <c r="CY59" s="482"/>
      <c r="CZ59" s="482"/>
      <c r="DA59" s="482"/>
      <c r="DB59" s="482"/>
      <c r="DC59" s="482"/>
      <c r="DD59" s="482"/>
      <c r="DE59" s="482"/>
      <c r="DF59" s="482"/>
      <c r="DG59" s="457"/>
      <c r="DH59" s="457"/>
      <c r="DI59" s="444"/>
      <c r="DJ59" s="444"/>
      <c r="DK59" s="444"/>
      <c r="DL59" s="444"/>
      <c r="DM59" s="438"/>
      <c r="DN59" s="438"/>
      <c r="DO59" s="438"/>
      <c r="DP59" s="438"/>
      <c r="DQ59" s="438"/>
      <c r="DR59" s="438"/>
      <c r="DS59" s="606">
        <f>IF(AP59="","",AP59)</f>
        <v>0</v>
      </c>
      <c r="DT59" s="589"/>
      <c r="DU59" s="589"/>
      <c r="DV59" s="589"/>
      <c r="DW59" s="589"/>
      <c r="DX59" s="589"/>
      <c r="DY59" s="607"/>
      <c r="DZ59" s="647"/>
      <c r="EA59" s="648"/>
      <c r="EB59" s="648"/>
      <c r="EC59" s="648"/>
      <c r="ED59" s="648"/>
      <c r="EE59" s="649"/>
      <c r="EF59" s="606">
        <f>IF(BC59="","",BC59)</f>
        <v>0</v>
      </c>
      <c r="EG59" s="589"/>
      <c r="EH59" s="589"/>
      <c r="EI59" s="589"/>
      <c r="EJ59" s="589"/>
      <c r="EK59" s="589"/>
      <c r="EL59" s="607"/>
      <c r="EM59" s="647"/>
      <c r="EN59" s="648"/>
      <c r="EO59" s="648"/>
      <c r="EP59" s="648"/>
      <c r="EQ59" s="648"/>
      <c r="ER59" s="649"/>
      <c r="ES59" s="606">
        <f>IF(BP59="","",BP59)</f>
        <v>0</v>
      </c>
      <c r="ET59" s="589"/>
      <c r="EU59" s="589"/>
      <c r="EV59" s="589"/>
      <c r="EW59" s="589"/>
      <c r="EX59" s="589"/>
      <c r="EY59" s="589"/>
      <c r="EZ59" s="607"/>
      <c r="FA59" s="49"/>
      <c r="FB59" s="340"/>
      <c r="FC59" s="341"/>
      <c r="FD59" s="345"/>
      <c r="FE59" s="369"/>
      <c r="FF59" s="351"/>
      <c r="FG59" s="376"/>
      <c r="FH59" s="353"/>
      <c r="FI59" s="352"/>
      <c r="FJ59" s="377"/>
      <c r="FK59" s="354"/>
      <c r="FL59" s="342"/>
      <c r="FM59" s="340"/>
      <c r="FN59" s="340"/>
    </row>
    <row r="60" spans="1:170" ht="9.25" customHeight="1" thickBot="1">
      <c r="A60" s="139"/>
      <c r="B60" s="139"/>
      <c r="C60" s="2116"/>
      <c r="D60" s="2117"/>
      <c r="E60" s="2119"/>
      <c r="F60" s="421" t="s">
        <v>6</v>
      </c>
      <c r="G60" s="421"/>
      <c r="H60" s="421"/>
      <c r="I60" s="421"/>
      <c r="J60" s="421"/>
      <c r="K60" s="421"/>
      <c r="L60" s="430" t="str">
        <f>IF('給与所得者の扶養控除等（異動）申告書'!G30="","",'給与所得者の扶養控除等（異動）申告書'!G30)</f>
        <v/>
      </c>
      <c r="M60" s="430"/>
      <c r="N60" s="430"/>
      <c r="O60" s="430"/>
      <c r="P60" s="430"/>
      <c r="Q60" s="430"/>
      <c r="R60" s="430"/>
      <c r="S60" s="430"/>
      <c r="T60" s="430"/>
      <c r="U60" s="430"/>
      <c r="V60" s="430"/>
      <c r="W60" s="430"/>
      <c r="X60" s="430"/>
      <c r="Y60" s="430"/>
      <c r="Z60" s="430"/>
      <c r="AA60" s="430"/>
      <c r="AB60" s="430"/>
      <c r="AC60" s="430"/>
      <c r="AD60" s="484"/>
      <c r="AE60" s="484"/>
      <c r="AF60" s="446"/>
      <c r="AG60" s="446"/>
      <c r="AH60" s="446"/>
      <c r="AI60" s="446"/>
      <c r="AJ60" s="478"/>
      <c r="AK60" s="478"/>
      <c r="AL60" s="478"/>
      <c r="AM60" s="478"/>
      <c r="AN60" s="478"/>
      <c r="AO60" s="478"/>
      <c r="AP60" s="541"/>
      <c r="AQ60" s="542"/>
      <c r="AR60" s="542"/>
      <c r="AS60" s="542"/>
      <c r="AT60" s="542"/>
      <c r="AU60" s="542"/>
      <c r="AV60" s="543"/>
      <c r="AW60" s="601"/>
      <c r="AX60" s="601"/>
      <c r="AY60" s="601"/>
      <c r="AZ60" s="601"/>
      <c r="BA60" s="601"/>
      <c r="BB60" s="601"/>
      <c r="BC60" s="541"/>
      <c r="BD60" s="542"/>
      <c r="BE60" s="542"/>
      <c r="BF60" s="542"/>
      <c r="BG60" s="542"/>
      <c r="BH60" s="542"/>
      <c r="BI60" s="543"/>
      <c r="BJ60" s="478"/>
      <c r="BK60" s="478"/>
      <c r="BL60" s="478"/>
      <c r="BM60" s="478"/>
      <c r="BN60" s="478"/>
      <c r="BO60" s="478"/>
      <c r="BP60" s="541"/>
      <c r="BQ60" s="542"/>
      <c r="BR60" s="542"/>
      <c r="BS60" s="542"/>
      <c r="BT60" s="542"/>
      <c r="BU60" s="542"/>
      <c r="BV60" s="542"/>
      <c r="BW60" s="543"/>
      <c r="BX60" s="48"/>
      <c r="BY60" s="48"/>
      <c r="BZ60" s="48"/>
      <c r="CA60" s="49"/>
      <c r="CB60" s="49"/>
      <c r="CC60" s="49"/>
      <c r="CD60" s="51"/>
      <c r="CE60" s="51"/>
      <c r="CF60" s="2124"/>
      <c r="CG60" s="2125"/>
      <c r="CH60" s="2129"/>
      <c r="CI60" s="489" t="s">
        <v>6</v>
      </c>
      <c r="CJ60" s="489"/>
      <c r="CK60" s="489"/>
      <c r="CL60" s="489"/>
      <c r="CM60" s="489"/>
      <c r="CN60" s="489"/>
      <c r="CO60" s="482" t="str">
        <f>IF(L60="","",L60)</f>
        <v/>
      </c>
      <c r="CP60" s="482"/>
      <c r="CQ60" s="482"/>
      <c r="CR60" s="482"/>
      <c r="CS60" s="482"/>
      <c r="CT60" s="482"/>
      <c r="CU60" s="482"/>
      <c r="CV60" s="482"/>
      <c r="CW60" s="482"/>
      <c r="CX60" s="482"/>
      <c r="CY60" s="482"/>
      <c r="CZ60" s="482"/>
      <c r="DA60" s="482"/>
      <c r="DB60" s="482"/>
      <c r="DC60" s="482"/>
      <c r="DD60" s="482"/>
      <c r="DE60" s="482"/>
      <c r="DF60" s="482"/>
      <c r="DG60" s="457"/>
      <c r="DH60" s="457"/>
      <c r="DI60" s="444"/>
      <c r="DJ60" s="444"/>
      <c r="DK60" s="444"/>
      <c r="DL60" s="444"/>
      <c r="DM60" s="438"/>
      <c r="DN60" s="438"/>
      <c r="DO60" s="438"/>
      <c r="DP60" s="438"/>
      <c r="DQ60" s="438"/>
      <c r="DR60" s="438"/>
      <c r="DS60" s="606"/>
      <c r="DT60" s="589"/>
      <c r="DU60" s="589"/>
      <c r="DV60" s="589"/>
      <c r="DW60" s="589"/>
      <c r="DX60" s="589"/>
      <c r="DY60" s="607"/>
      <c r="DZ60" s="647"/>
      <c r="EA60" s="648"/>
      <c r="EB60" s="648"/>
      <c r="EC60" s="648"/>
      <c r="ED60" s="648"/>
      <c r="EE60" s="649"/>
      <c r="EF60" s="606"/>
      <c r="EG60" s="589"/>
      <c r="EH60" s="589"/>
      <c r="EI60" s="589"/>
      <c r="EJ60" s="589"/>
      <c r="EK60" s="589"/>
      <c r="EL60" s="607"/>
      <c r="EM60" s="647"/>
      <c r="EN60" s="648"/>
      <c r="EO60" s="648"/>
      <c r="EP60" s="648"/>
      <c r="EQ60" s="648"/>
      <c r="ER60" s="649"/>
      <c r="ES60" s="606"/>
      <c r="ET60" s="589"/>
      <c r="EU60" s="589"/>
      <c r="EV60" s="589"/>
      <c r="EW60" s="589"/>
      <c r="EX60" s="589"/>
      <c r="EY60" s="589"/>
      <c r="EZ60" s="607"/>
      <c r="FA60" s="49"/>
      <c r="FB60" s="340"/>
      <c r="FC60" s="341"/>
      <c r="FD60" s="345"/>
      <c r="FE60" s="352"/>
      <c r="FF60" s="354"/>
      <c r="FG60" s="376"/>
      <c r="FH60" s="353"/>
      <c r="FI60" s="352"/>
      <c r="FJ60" s="377"/>
      <c r="FK60" s="354"/>
      <c r="FL60" s="342"/>
      <c r="FM60" s="340"/>
      <c r="FN60" s="340"/>
    </row>
    <row r="61" spans="1:170" ht="9.25" customHeight="1" thickBot="1">
      <c r="A61" s="139"/>
      <c r="B61" s="139"/>
      <c r="C61" s="2116"/>
      <c r="D61" s="2117"/>
      <c r="E61" s="2119"/>
      <c r="F61" s="421"/>
      <c r="G61" s="421"/>
      <c r="H61" s="421"/>
      <c r="I61" s="421"/>
      <c r="J61" s="421"/>
      <c r="K61" s="421"/>
      <c r="L61" s="430"/>
      <c r="M61" s="430"/>
      <c r="N61" s="430"/>
      <c r="O61" s="430"/>
      <c r="P61" s="430"/>
      <c r="Q61" s="430"/>
      <c r="R61" s="430"/>
      <c r="S61" s="430"/>
      <c r="T61" s="430"/>
      <c r="U61" s="430"/>
      <c r="V61" s="430"/>
      <c r="W61" s="430"/>
      <c r="X61" s="430"/>
      <c r="Y61" s="430"/>
      <c r="Z61" s="430"/>
      <c r="AA61" s="430"/>
      <c r="AB61" s="430"/>
      <c r="AC61" s="430"/>
      <c r="AD61" s="484"/>
      <c r="AE61" s="484"/>
      <c r="AF61" s="446"/>
      <c r="AG61" s="446"/>
      <c r="AH61" s="446"/>
      <c r="AI61" s="446"/>
      <c r="AJ61" s="478"/>
      <c r="AK61" s="478"/>
      <c r="AL61" s="478"/>
      <c r="AM61" s="478"/>
      <c r="AN61" s="478"/>
      <c r="AO61" s="478"/>
      <c r="AP61" s="541"/>
      <c r="AQ61" s="542"/>
      <c r="AR61" s="542"/>
      <c r="AS61" s="542"/>
      <c r="AT61" s="542"/>
      <c r="AU61" s="542"/>
      <c r="AV61" s="543"/>
      <c r="AW61" s="601"/>
      <c r="AX61" s="601"/>
      <c r="AY61" s="601"/>
      <c r="AZ61" s="601"/>
      <c r="BA61" s="601"/>
      <c r="BB61" s="601"/>
      <c r="BC61" s="544"/>
      <c r="BD61" s="545"/>
      <c r="BE61" s="545"/>
      <c r="BF61" s="545"/>
      <c r="BG61" s="545"/>
      <c r="BH61" s="545"/>
      <c r="BI61" s="546"/>
      <c r="BJ61" s="478"/>
      <c r="BK61" s="478"/>
      <c r="BL61" s="478"/>
      <c r="BM61" s="478"/>
      <c r="BN61" s="478"/>
      <c r="BO61" s="478"/>
      <c r="BP61" s="544"/>
      <c r="BQ61" s="545"/>
      <c r="BR61" s="545"/>
      <c r="BS61" s="545"/>
      <c r="BT61" s="545"/>
      <c r="BU61" s="545"/>
      <c r="BV61" s="545"/>
      <c r="BW61" s="546"/>
      <c r="BX61" s="48"/>
      <c r="BY61" s="48"/>
      <c r="BZ61" s="48"/>
      <c r="CA61" s="49"/>
      <c r="CB61" s="49"/>
      <c r="CC61" s="49"/>
      <c r="CD61" s="51"/>
      <c r="CE61" s="51"/>
      <c r="CF61" s="2124"/>
      <c r="CG61" s="2125"/>
      <c r="CH61" s="2129"/>
      <c r="CI61" s="489"/>
      <c r="CJ61" s="489"/>
      <c r="CK61" s="489"/>
      <c r="CL61" s="489"/>
      <c r="CM61" s="489"/>
      <c r="CN61" s="489"/>
      <c r="CO61" s="482"/>
      <c r="CP61" s="482"/>
      <c r="CQ61" s="482"/>
      <c r="CR61" s="482"/>
      <c r="CS61" s="482"/>
      <c r="CT61" s="482"/>
      <c r="CU61" s="482"/>
      <c r="CV61" s="482"/>
      <c r="CW61" s="482"/>
      <c r="CX61" s="482"/>
      <c r="CY61" s="482"/>
      <c r="CZ61" s="482"/>
      <c r="DA61" s="482"/>
      <c r="DB61" s="482"/>
      <c r="DC61" s="482"/>
      <c r="DD61" s="482"/>
      <c r="DE61" s="482"/>
      <c r="DF61" s="482"/>
      <c r="DG61" s="457"/>
      <c r="DH61" s="457"/>
      <c r="DI61" s="444"/>
      <c r="DJ61" s="444"/>
      <c r="DK61" s="444"/>
      <c r="DL61" s="444"/>
      <c r="DM61" s="438"/>
      <c r="DN61" s="438"/>
      <c r="DO61" s="438"/>
      <c r="DP61" s="438"/>
      <c r="DQ61" s="438"/>
      <c r="DR61" s="438"/>
      <c r="DS61" s="606"/>
      <c r="DT61" s="589"/>
      <c r="DU61" s="589"/>
      <c r="DV61" s="589"/>
      <c r="DW61" s="589"/>
      <c r="DX61" s="589"/>
      <c r="DY61" s="607"/>
      <c r="DZ61" s="650"/>
      <c r="EA61" s="651"/>
      <c r="EB61" s="651"/>
      <c r="EC61" s="651"/>
      <c r="ED61" s="651"/>
      <c r="EE61" s="652"/>
      <c r="EF61" s="606"/>
      <c r="EG61" s="589"/>
      <c r="EH61" s="589"/>
      <c r="EI61" s="589"/>
      <c r="EJ61" s="589"/>
      <c r="EK61" s="589"/>
      <c r="EL61" s="607"/>
      <c r="EM61" s="650"/>
      <c r="EN61" s="651"/>
      <c r="EO61" s="651"/>
      <c r="EP61" s="651"/>
      <c r="EQ61" s="651"/>
      <c r="ER61" s="652"/>
      <c r="ES61" s="606"/>
      <c r="ET61" s="589"/>
      <c r="EU61" s="589"/>
      <c r="EV61" s="589"/>
      <c r="EW61" s="589"/>
      <c r="EX61" s="589"/>
      <c r="EY61" s="589"/>
      <c r="EZ61" s="607"/>
      <c r="FA61" s="49"/>
      <c r="FB61" s="340"/>
      <c r="FC61" s="341"/>
      <c r="FD61" s="345"/>
      <c r="FE61" s="352"/>
      <c r="FF61" s="354"/>
      <c r="FG61" s="376"/>
      <c r="FH61" s="353"/>
      <c r="FI61" s="352"/>
      <c r="FJ61" s="377"/>
      <c r="FK61" s="354"/>
      <c r="FL61" s="342"/>
      <c r="FM61" s="340"/>
      <c r="FN61" s="340"/>
    </row>
    <row r="62" spans="1:170" ht="9.25" customHeight="1" thickBot="1">
      <c r="A62" s="139"/>
      <c r="B62" s="139"/>
      <c r="C62" s="2116"/>
      <c r="D62" s="2117"/>
      <c r="E62" s="2119"/>
      <c r="F62" s="421"/>
      <c r="G62" s="421"/>
      <c r="H62" s="421"/>
      <c r="I62" s="421"/>
      <c r="J62" s="421"/>
      <c r="K62" s="421"/>
      <c r="L62" s="430"/>
      <c r="M62" s="430"/>
      <c r="N62" s="430"/>
      <c r="O62" s="430"/>
      <c r="P62" s="430"/>
      <c r="Q62" s="430"/>
      <c r="R62" s="430"/>
      <c r="S62" s="430"/>
      <c r="T62" s="430"/>
      <c r="U62" s="430"/>
      <c r="V62" s="430"/>
      <c r="W62" s="430"/>
      <c r="X62" s="430"/>
      <c r="Y62" s="430"/>
      <c r="Z62" s="430"/>
      <c r="AA62" s="430"/>
      <c r="AB62" s="430"/>
      <c r="AC62" s="430"/>
      <c r="AD62" s="484"/>
      <c r="AE62" s="484"/>
      <c r="AF62" s="446"/>
      <c r="AG62" s="446"/>
      <c r="AH62" s="446"/>
      <c r="AI62" s="446"/>
      <c r="AJ62" s="478"/>
      <c r="AK62" s="478"/>
      <c r="AL62" s="478"/>
      <c r="AM62" s="478"/>
      <c r="AN62" s="478"/>
      <c r="AO62" s="478"/>
      <c r="AP62" s="541"/>
      <c r="AQ62" s="542"/>
      <c r="AR62" s="542"/>
      <c r="AS62" s="542"/>
      <c r="AT62" s="542"/>
      <c r="AU62" s="542"/>
      <c r="AV62" s="543"/>
      <c r="AW62" s="601" t="s">
        <v>300</v>
      </c>
      <c r="AX62" s="478"/>
      <c r="AY62" s="478"/>
      <c r="AZ62" s="478"/>
      <c r="BA62" s="478"/>
      <c r="BB62" s="478"/>
      <c r="BC62" s="222"/>
      <c r="BD62" s="223"/>
      <c r="BE62" s="223"/>
      <c r="BF62" s="223"/>
      <c r="BG62" s="223"/>
      <c r="BH62" s="223"/>
      <c r="BI62" s="221" t="s">
        <v>124</v>
      </c>
      <c r="BJ62" s="601" t="s">
        <v>301</v>
      </c>
      <c r="BK62" s="478"/>
      <c r="BL62" s="478"/>
      <c r="BM62" s="478"/>
      <c r="BN62" s="478"/>
      <c r="BO62" s="478"/>
      <c r="BP62" s="219"/>
      <c r="BQ62" s="220"/>
      <c r="BR62" s="220"/>
      <c r="BS62" s="220"/>
      <c r="BT62" s="220"/>
      <c r="BU62" s="220"/>
      <c r="BV62" s="220"/>
      <c r="BW62" s="221" t="s">
        <v>124</v>
      </c>
      <c r="BX62" s="48"/>
      <c r="BY62" s="48"/>
      <c r="BZ62" s="48"/>
      <c r="CA62" s="49"/>
      <c r="CB62" s="49"/>
      <c r="CC62" s="49"/>
      <c r="CD62" s="51"/>
      <c r="CE62" s="51"/>
      <c r="CF62" s="2124"/>
      <c r="CG62" s="2125"/>
      <c r="CH62" s="2129"/>
      <c r="CI62" s="489"/>
      <c r="CJ62" s="489"/>
      <c r="CK62" s="489"/>
      <c r="CL62" s="489"/>
      <c r="CM62" s="489"/>
      <c r="CN62" s="489"/>
      <c r="CO62" s="482"/>
      <c r="CP62" s="482"/>
      <c r="CQ62" s="482"/>
      <c r="CR62" s="482"/>
      <c r="CS62" s="482"/>
      <c r="CT62" s="482"/>
      <c r="CU62" s="482"/>
      <c r="CV62" s="482"/>
      <c r="CW62" s="482"/>
      <c r="CX62" s="482"/>
      <c r="CY62" s="482"/>
      <c r="CZ62" s="482"/>
      <c r="DA62" s="482"/>
      <c r="DB62" s="482"/>
      <c r="DC62" s="482"/>
      <c r="DD62" s="482"/>
      <c r="DE62" s="482"/>
      <c r="DF62" s="482"/>
      <c r="DG62" s="457"/>
      <c r="DH62" s="457"/>
      <c r="DI62" s="444"/>
      <c r="DJ62" s="444"/>
      <c r="DK62" s="444"/>
      <c r="DL62" s="444"/>
      <c r="DM62" s="438"/>
      <c r="DN62" s="438"/>
      <c r="DO62" s="438"/>
      <c r="DP62" s="438"/>
      <c r="DQ62" s="438"/>
      <c r="DR62" s="438"/>
      <c r="DS62" s="606"/>
      <c r="DT62" s="589"/>
      <c r="DU62" s="589"/>
      <c r="DV62" s="589"/>
      <c r="DW62" s="589"/>
      <c r="DX62" s="589"/>
      <c r="DY62" s="607"/>
      <c r="DZ62" s="556" t="s">
        <v>300</v>
      </c>
      <c r="EA62" s="551"/>
      <c r="EB62" s="551"/>
      <c r="EC62" s="551"/>
      <c r="ED62" s="551"/>
      <c r="EE62" s="552"/>
      <c r="EF62" s="55"/>
      <c r="EG62" s="56"/>
      <c r="EH62" s="56"/>
      <c r="EI62" s="56"/>
      <c r="EJ62" s="56"/>
      <c r="EK62" s="56"/>
      <c r="EL62" s="57" t="s">
        <v>124</v>
      </c>
      <c r="EM62" s="556" t="s">
        <v>301</v>
      </c>
      <c r="EN62" s="551"/>
      <c r="EO62" s="551"/>
      <c r="EP62" s="551"/>
      <c r="EQ62" s="551"/>
      <c r="ER62" s="552"/>
      <c r="ES62" s="130"/>
      <c r="ET62" s="131"/>
      <c r="EU62" s="131"/>
      <c r="EV62" s="131"/>
      <c r="EW62" s="131"/>
      <c r="EX62" s="131"/>
      <c r="EY62" s="131"/>
      <c r="EZ62" s="57" t="s">
        <v>124</v>
      </c>
      <c r="FA62" s="49"/>
      <c r="FB62" s="340"/>
      <c r="FC62" s="341"/>
      <c r="FD62" s="345"/>
      <c r="FE62" s="352"/>
      <c r="FF62" s="351" t="s">
        <v>38</v>
      </c>
      <c r="FG62" s="369" t="s">
        <v>825</v>
      </c>
      <c r="FH62" s="353"/>
      <c r="FI62" s="352"/>
      <c r="FJ62" s="377" t="s">
        <v>826</v>
      </c>
      <c r="FK62" s="354"/>
      <c r="FL62" s="342"/>
      <c r="FM62" s="340"/>
      <c r="FN62" s="340"/>
    </row>
    <row r="63" spans="1:170" ht="9.25" customHeight="1" thickBot="1">
      <c r="A63" s="139"/>
      <c r="B63" s="139"/>
      <c r="C63" s="2116"/>
      <c r="D63" s="2117"/>
      <c r="E63" s="2119"/>
      <c r="F63" s="421" t="s">
        <v>142</v>
      </c>
      <c r="G63" s="421"/>
      <c r="H63" s="421"/>
      <c r="I63" s="421"/>
      <c r="J63" s="421"/>
      <c r="K63" s="421"/>
      <c r="L63" s="446" t="str">
        <f>IF('給与所得者の扶養控除等（異動）申告書'!O30="","",'給与所得者の扶養控除等（異動）申告書'!O30)</f>
        <v/>
      </c>
      <c r="M63" s="446"/>
      <c r="N63" s="446" t="str">
        <f>IF('給与所得者の扶養控除等（異動）申告書'!P30="","",'給与所得者の扶養控除等（異動）申告書'!P30)</f>
        <v/>
      </c>
      <c r="O63" s="446"/>
      <c r="P63" s="446" t="str">
        <f>IF('給与所得者の扶養控除等（異動）申告書'!Q30="","",'給与所得者の扶養控除等（異動）申告書'!Q30)</f>
        <v/>
      </c>
      <c r="Q63" s="446"/>
      <c r="R63" s="446" t="str">
        <f>IF('給与所得者の扶養控除等（異動）申告書'!R30="","",'給与所得者の扶養控除等（異動）申告書'!R30)</f>
        <v/>
      </c>
      <c r="S63" s="446"/>
      <c r="T63" s="446" t="str">
        <f>IF('給与所得者の扶養控除等（異動）申告書'!S30="","",'給与所得者の扶養控除等（異動）申告書'!S30)</f>
        <v/>
      </c>
      <c r="U63" s="446"/>
      <c r="V63" s="446" t="str">
        <f>IF('給与所得者の扶養控除等（異動）申告書'!T30="","",'給与所得者の扶養控除等（異動）申告書'!T30)</f>
        <v/>
      </c>
      <c r="W63" s="446"/>
      <c r="X63" s="446" t="str">
        <f>IF('給与所得者の扶養控除等（異動）申告書'!U30="","",'給与所得者の扶養控除等（異動）申告書'!U30)</f>
        <v/>
      </c>
      <c r="Y63" s="446"/>
      <c r="Z63" s="446" t="str">
        <f>IF('給与所得者の扶養控除等（異動）申告書'!V30="","",'給与所得者の扶養控除等（異動）申告書'!V30)</f>
        <v/>
      </c>
      <c r="AA63" s="446"/>
      <c r="AB63" s="446" t="str">
        <f>IF('給与所得者の扶養控除等（異動）申告書'!W30="","",'給与所得者の扶養控除等（異動）申告書'!W30)</f>
        <v/>
      </c>
      <c r="AC63" s="446"/>
      <c r="AD63" s="446" t="str">
        <f>IF('給与所得者の扶養控除等（異動）申告書'!X30="","",'給与所得者の扶養控除等（異動）申告書'!X30)</f>
        <v/>
      </c>
      <c r="AE63" s="446"/>
      <c r="AF63" s="446" t="str">
        <f>IF('給与所得者の扶養控除等（異動）申告書'!Y30="","",'給与所得者の扶養控除等（異動）申告書'!Y30)</f>
        <v/>
      </c>
      <c r="AG63" s="446"/>
      <c r="AH63" s="446" t="str">
        <f>IF('給与所得者の扶養控除等（異動）申告書'!Z30="","",'給与所得者の扶養控除等（異動）申告書'!Z30)</f>
        <v/>
      </c>
      <c r="AI63" s="446"/>
      <c r="AJ63" s="478"/>
      <c r="AK63" s="478"/>
      <c r="AL63" s="478"/>
      <c r="AM63" s="478"/>
      <c r="AN63" s="478"/>
      <c r="AO63" s="478"/>
      <c r="AP63" s="541"/>
      <c r="AQ63" s="542"/>
      <c r="AR63" s="542"/>
      <c r="AS63" s="542"/>
      <c r="AT63" s="542"/>
      <c r="AU63" s="542"/>
      <c r="AV63" s="543"/>
      <c r="AW63" s="478"/>
      <c r="AX63" s="478"/>
      <c r="AY63" s="478"/>
      <c r="AZ63" s="478"/>
      <c r="BA63" s="478"/>
      <c r="BB63" s="478"/>
      <c r="BC63" s="541" t="str">
        <f>IF(基礎控除申告書兼配偶者控除等申告書兼所得金額調整控除申告書!Y65&lt;480000,基礎控除申告書兼配偶者控除等申告書兼所得金額調整控除申告書!Y65,"")</f>
        <v/>
      </c>
      <c r="BD63" s="542"/>
      <c r="BE63" s="542"/>
      <c r="BF63" s="542"/>
      <c r="BG63" s="542"/>
      <c r="BH63" s="542"/>
      <c r="BI63" s="543"/>
      <c r="BJ63" s="478"/>
      <c r="BK63" s="478"/>
      <c r="BL63" s="478"/>
      <c r="BM63" s="478"/>
      <c r="BN63" s="478"/>
      <c r="BO63" s="478"/>
      <c r="BP63" s="541" t="str">
        <f>IF(基礎控除申告書兼配偶者控除等申告書兼所得金額調整控除申告書!CR71,所得税源泉徴収簿!AU48,IF(基礎控除申告書兼配偶者控除等申告書兼所得金額調整控除申告書!CS71,所得税源泉徴収簿!AU48,IF(基礎控除申告書兼配偶者控除等申告書兼所得金額調整控除申告書!CT71,所得税源泉徴収簿!AU48,IF(基礎控除申告書兼配偶者控除等申告書兼所得金額調整控除申告書!CU71,所得税源泉徴収簿!AU48,""))))</f>
        <v/>
      </c>
      <c r="BQ63" s="542"/>
      <c r="BR63" s="542"/>
      <c r="BS63" s="542"/>
      <c r="BT63" s="542"/>
      <c r="BU63" s="542"/>
      <c r="BV63" s="542"/>
      <c r="BW63" s="543"/>
      <c r="BX63" s="48"/>
      <c r="BY63" s="48"/>
      <c r="BZ63" s="48"/>
      <c r="CA63" s="49"/>
      <c r="CB63" s="49"/>
      <c r="CC63" s="49"/>
      <c r="CD63" s="51"/>
      <c r="CE63" s="51"/>
      <c r="CF63" s="2124"/>
      <c r="CG63" s="2125"/>
      <c r="CH63" s="2129"/>
      <c r="CI63" s="489" t="s">
        <v>142</v>
      </c>
      <c r="CJ63" s="489"/>
      <c r="CK63" s="489"/>
      <c r="CL63" s="489"/>
      <c r="CM63" s="489"/>
      <c r="CN63" s="489"/>
      <c r="CO63" s="444" t="str">
        <f>IF(L63="","",L63)</f>
        <v/>
      </c>
      <c r="CP63" s="444"/>
      <c r="CQ63" s="444" t="str">
        <f>IF(N63="","",N63)</f>
        <v/>
      </c>
      <c r="CR63" s="444"/>
      <c r="CS63" s="444" t="str">
        <f>IF(P63="","",P63)</f>
        <v/>
      </c>
      <c r="CT63" s="444"/>
      <c r="CU63" s="444" t="str">
        <f>IF(R63="","",R63)</f>
        <v/>
      </c>
      <c r="CV63" s="444"/>
      <c r="CW63" s="444" t="str">
        <f>IF(T63="","",T63)</f>
        <v/>
      </c>
      <c r="CX63" s="444"/>
      <c r="CY63" s="444" t="str">
        <f>IF(V63="","",V63)</f>
        <v/>
      </c>
      <c r="CZ63" s="444"/>
      <c r="DA63" s="444" t="str">
        <f>IF(X63="","",X63)</f>
        <v/>
      </c>
      <c r="DB63" s="444"/>
      <c r="DC63" s="444" t="str">
        <f>IF(Z63="","",Z63)</f>
        <v/>
      </c>
      <c r="DD63" s="444"/>
      <c r="DE63" s="444" t="str">
        <f>IF(AB63="","",AB63)</f>
        <v/>
      </c>
      <c r="DF63" s="444"/>
      <c r="DG63" s="444" t="str">
        <f>IF(AD63="","",AD63)</f>
        <v/>
      </c>
      <c r="DH63" s="444"/>
      <c r="DI63" s="444" t="str">
        <f>IF(AF63="","",AF63)</f>
        <v/>
      </c>
      <c r="DJ63" s="444"/>
      <c r="DK63" s="444" t="str">
        <f>IF(AH63="","",AH63)</f>
        <v/>
      </c>
      <c r="DL63" s="444"/>
      <c r="DM63" s="438"/>
      <c r="DN63" s="438"/>
      <c r="DO63" s="438"/>
      <c r="DP63" s="438"/>
      <c r="DQ63" s="438"/>
      <c r="DR63" s="438"/>
      <c r="DS63" s="606"/>
      <c r="DT63" s="589"/>
      <c r="DU63" s="589"/>
      <c r="DV63" s="589"/>
      <c r="DW63" s="589"/>
      <c r="DX63" s="589"/>
      <c r="DY63" s="607"/>
      <c r="DZ63" s="553"/>
      <c r="EA63" s="554"/>
      <c r="EB63" s="554"/>
      <c r="EC63" s="554"/>
      <c r="ED63" s="554"/>
      <c r="EE63" s="555"/>
      <c r="EF63" s="606" t="str">
        <f>IF(BC63="","",BC63)</f>
        <v/>
      </c>
      <c r="EG63" s="589"/>
      <c r="EH63" s="589"/>
      <c r="EI63" s="589"/>
      <c r="EJ63" s="589"/>
      <c r="EK63" s="589"/>
      <c r="EL63" s="607"/>
      <c r="EM63" s="553"/>
      <c r="EN63" s="554"/>
      <c r="EO63" s="554"/>
      <c r="EP63" s="554"/>
      <c r="EQ63" s="554"/>
      <c r="ER63" s="555"/>
      <c r="ES63" s="606"/>
      <c r="ET63" s="589"/>
      <c r="EU63" s="589"/>
      <c r="EV63" s="589"/>
      <c r="EW63" s="589"/>
      <c r="EX63" s="589"/>
      <c r="EY63" s="589"/>
      <c r="EZ63" s="607"/>
      <c r="FA63" s="49"/>
      <c r="FB63" s="340"/>
      <c r="FC63" s="341"/>
      <c r="FD63" s="345"/>
      <c r="FE63" s="352"/>
      <c r="FF63" s="351"/>
      <c r="FG63" s="369"/>
      <c r="FH63" s="353"/>
      <c r="FI63" s="352"/>
      <c r="FJ63" s="377"/>
      <c r="FK63" s="354"/>
      <c r="FL63" s="342"/>
      <c r="FM63" s="340"/>
      <c r="FN63" s="340"/>
    </row>
    <row r="64" spans="1:170" ht="9.25" customHeight="1" thickBot="1">
      <c r="A64" s="140"/>
      <c r="B64" s="139"/>
      <c r="C64" s="2116"/>
      <c r="D64" s="2117"/>
      <c r="E64" s="2119"/>
      <c r="F64" s="421"/>
      <c r="G64" s="421"/>
      <c r="H64" s="421"/>
      <c r="I64" s="421"/>
      <c r="J64" s="421"/>
      <c r="K64" s="421"/>
      <c r="L64" s="446"/>
      <c r="M64" s="446"/>
      <c r="N64" s="446"/>
      <c r="O64" s="446"/>
      <c r="P64" s="446"/>
      <c r="Q64" s="446"/>
      <c r="R64" s="446"/>
      <c r="S64" s="446"/>
      <c r="T64" s="446"/>
      <c r="U64" s="446"/>
      <c r="V64" s="446"/>
      <c r="W64" s="446"/>
      <c r="X64" s="446"/>
      <c r="Y64" s="446"/>
      <c r="Z64" s="446"/>
      <c r="AA64" s="446"/>
      <c r="AB64" s="446"/>
      <c r="AC64" s="446"/>
      <c r="AD64" s="446"/>
      <c r="AE64" s="446"/>
      <c r="AF64" s="446"/>
      <c r="AG64" s="446"/>
      <c r="AH64" s="446"/>
      <c r="AI64" s="446"/>
      <c r="AJ64" s="478"/>
      <c r="AK64" s="478"/>
      <c r="AL64" s="478"/>
      <c r="AM64" s="478"/>
      <c r="AN64" s="478"/>
      <c r="AO64" s="478"/>
      <c r="AP64" s="541"/>
      <c r="AQ64" s="542"/>
      <c r="AR64" s="542"/>
      <c r="AS64" s="542"/>
      <c r="AT64" s="542"/>
      <c r="AU64" s="542"/>
      <c r="AV64" s="543"/>
      <c r="AW64" s="478"/>
      <c r="AX64" s="478"/>
      <c r="AY64" s="478"/>
      <c r="AZ64" s="478"/>
      <c r="BA64" s="478"/>
      <c r="BB64" s="478"/>
      <c r="BC64" s="541"/>
      <c r="BD64" s="542"/>
      <c r="BE64" s="542"/>
      <c r="BF64" s="542"/>
      <c r="BG64" s="542"/>
      <c r="BH64" s="542"/>
      <c r="BI64" s="543"/>
      <c r="BJ64" s="478"/>
      <c r="BK64" s="478"/>
      <c r="BL64" s="478"/>
      <c r="BM64" s="478"/>
      <c r="BN64" s="478"/>
      <c r="BO64" s="478"/>
      <c r="BP64" s="541"/>
      <c r="BQ64" s="542"/>
      <c r="BR64" s="542"/>
      <c r="BS64" s="542"/>
      <c r="BT64" s="542"/>
      <c r="BU64" s="542"/>
      <c r="BV64" s="542"/>
      <c r="BW64" s="543"/>
      <c r="BX64" s="84"/>
      <c r="BY64" s="84"/>
      <c r="BZ64" s="84"/>
      <c r="CA64" s="85"/>
      <c r="CB64" s="85"/>
      <c r="CC64" s="85"/>
      <c r="CD64" s="72"/>
      <c r="CE64" s="51"/>
      <c r="CF64" s="2124"/>
      <c r="CG64" s="2125"/>
      <c r="CH64" s="2129"/>
      <c r="CI64" s="489"/>
      <c r="CJ64" s="489"/>
      <c r="CK64" s="489"/>
      <c r="CL64" s="489"/>
      <c r="CM64" s="489"/>
      <c r="CN64" s="489"/>
      <c r="CO64" s="444"/>
      <c r="CP64" s="444"/>
      <c r="CQ64" s="444"/>
      <c r="CR64" s="444"/>
      <c r="CS64" s="444"/>
      <c r="CT64" s="444"/>
      <c r="CU64" s="444"/>
      <c r="CV64" s="444"/>
      <c r="CW64" s="444"/>
      <c r="CX64" s="444"/>
      <c r="CY64" s="444"/>
      <c r="CZ64" s="444"/>
      <c r="DA64" s="444"/>
      <c r="DB64" s="444"/>
      <c r="DC64" s="444"/>
      <c r="DD64" s="444"/>
      <c r="DE64" s="444"/>
      <c r="DF64" s="444"/>
      <c r="DG64" s="444"/>
      <c r="DH64" s="444"/>
      <c r="DI64" s="444"/>
      <c r="DJ64" s="444"/>
      <c r="DK64" s="444"/>
      <c r="DL64" s="444"/>
      <c r="DM64" s="438"/>
      <c r="DN64" s="438"/>
      <c r="DO64" s="438"/>
      <c r="DP64" s="438"/>
      <c r="DQ64" s="438"/>
      <c r="DR64" s="438"/>
      <c r="DS64" s="606"/>
      <c r="DT64" s="589"/>
      <c r="DU64" s="589"/>
      <c r="DV64" s="589"/>
      <c r="DW64" s="589"/>
      <c r="DX64" s="589"/>
      <c r="DY64" s="607"/>
      <c r="DZ64" s="553"/>
      <c r="EA64" s="554"/>
      <c r="EB64" s="554"/>
      <c r="EC64" s="554"/>
      <c r="ED64" s="554"/>
      <c r="EE64" s="555"/>
      <c r="EF64" s="606"/>
      <c r="EG64" s="589"/>
      <c r="EH64" s="589"/>
      <c r="EI64" s="589"/>
      <c r="EJ64" s="589"/>
      <c r="EK64" s="589"/>
      <c r="EL64" s="607"/>
      <c r="EM64" s="553"/>
      <c r="EN64" s="554"/>
      <c r="EO64" s="554"/>
      <c r="EP64" s="554"/>
      <c r="EQ64" s="554"/>
      <c r="ER64" s="555"/>
      <c r="ES64" s="606"/>
      <c r="ET64" s="589"/>
      <c r="EU64" s="589"/>
      <c r="EV64" s="589"/>
      <c r="EW64" s="589"/>
      <c r="EX64" s="589"/>
      <c r="EY64" s="589"/>
      <c r="EZ64" s="607"/>
      <c r="FA64" s="49"/>
      <c r="FB64" s="340"/>
      <c r="FC64" s="341"/>
      <c r="FD64" s="345"/>
      <c r="FE64" s="352"/>
      <c r="FF64" s="351" t="s">
        <v>821</v>
      </c>
      <c r="FG64" s="369" t="s">
        <v>827</v>
      </c>
      <c r="FH64" s="353"/>
      <c r="FI64" s="352"/>
      <c r="FJ64" s="353"/>
      <c r="FK64" s="354"/>
      <c r="FL64" s="342"/>
      <c r="FM64" s="340"/>
      <c r="FN64" s="340"/>
    </row>
    <row r="65" spans="1:170" ht="9.25" customHeight="1" thickBot="1">
      <c r="A65" s="139"/>
      <c r="B65" s="139"/>
      <c r="C65" s="2116"/>
      <c r="D65" s="2117"/>
      <c r="E65" s="2120" t="s">
        <v>706</v>
      </c>
      <c r="F65" s="421"/>
      <c r="G65" s="421"/>
      <c r="H65" s="421"/>
      <c r="I65" s="421"/>
      <c r="J65" s="421"/>
      <c r="K65" s="421"/>
      <c r="L65" s="446"/>
      <c r="M65" s="446"/>
      <c r="N65" s="446"/>
      <c r="O65" s="446"/>
      <c r="P65" s="446"/>
      <c r="Q65" s="446"/>
      <c r="R65" s="446"/>
      <c r="S65" s="446"/>
      <c r="T65" s="446"/>
      <c r="U65" s="446"/>
      <c r="V65" s="446"/>
      <c r="W65" s="446"/>
      <c r="X65" s="446"/>
      <c r="Y65" s="446"/>
      <c r="Z65" s="446"/>
      <c r="AA65" s="446"/>
      <c r="AB65" s="446"/>
      <c r="AC65" s="446"/>
      <c r="AD65" s="446"/>
      <c r="AE65" s="446"/>
      <c r="AF65" s="446"/>
      <c r="AG65" s="446"/>
      <c r="AH65" s="446"/>
      <c r="AI65" s="446"/>
      <c r="AJ65" s="478"/>
      <c r="AK65" s="478"/>
      <c r="AL65" s="478"/>
      <c r="AM65" s="478"/>
      <c r="AN65" s="478"/>
      <c r="AO65" s="478"/>
      <c r="AP65" s="544"/>
      <c r="AQ65" s="545"/>
      <c r="AR65" s="545"/>
      <c r="AS65" s="545"/>
      <c r="AT65" s="545"/>
      <c r="AU65" s="545"/>
      <c r="AV65" s="546"/>
      <c r="AW65" s="478"/>
      <c r="AX65" s="478"/>
      <c r="AY65" s="478"/>
      <c r="AZ65" s="478"/>
      <c r="BA65" s="478"/>
      <c r="BB65" s="478"/>
      <c r="BC65" s="544"/>
      <c r="BD65" s="545"/>
      <c r="BE65" s="545"/>
      <c r="BF65" s="545"/>
      <c r="BG65" s="545"/>
      <c r="BH65" s="545"/>
      <c r="BI65" s="546"/>
      <c r="BJ65" s="478"/>
      <c r="BK65" s="478"/>
      <c r="BL65" s="478"/>
      <c r="BM65" s="478"/>
      <c r="BN65" s="478"/>
      <c r="BO65" s="478"/>
      <c r="BP65" s="544"/>
      <c r="BQ65" s="545"/>
      <c r="BR65" s="545"/>
      <c r="BS65" s="545"/>
      <c r="BT65" s="545"/>
      <c r="BU65" s="545"/>
      <c r="BV65" s="545"/>
      <c r="BW65" s="546"/>
      <c r="BX65" s="84"/>
      <c r="BY65" s="84"/>
      <c r="BZ65" s="84"/>
      <c r="CA65" s="85"/>
      <c r="CB65" s="85"/>
      <c r="CC65" s="85"/>
      <c r="CD65" s="51"/>
      <c r="CE65" s="51"/>
      <c r="CF65" s="2126"/>
      <c r="CG65" s="2127"/>
      <c r="CH65" s="2128" t="s">
        <v>706</v>
      </c>
      <c r="CI65" s="489"/>
      <c r="CJ65" s="489"/>
      <c r="CK65" s="489"/>
      <c r="CL65" s="489"/>
      <c r="CM65" s="489"/>
      <c r="CN65" s="489"/>
      <c r="CO65" s="444"/>
      <c r="CP65" s="444"/>
      <c r="CQ65" s="444"/>
      <c r="CR65" s="444"/>
      <c r="CS65" s="444"/>
      <c r="CT65" s="444"/>
      <c r="CU65" s="444"/>
      <c r="CV65" s="444"/>
      <c r="CW65" s="444"/>
      <c r="CX65" s="444"/>
      <c r="CY65" s="444"/>
      <c r="CZ65" s="444"/>
      <c r="DA65" s="444"/>
      <c r="DB65" s="444"/>
      <c r="DC65" s="444"/>
      <c r="DD65" s="444"/>
      <c r="DE65" s="444"/>
      <c r="DF65" s="444"/>
      <c r="DG65" s="444"/>
      <c r="DH65" s="444"/>
      <c r="DI65" s="444"/>
      <c r="DJ65" s="444"/>
      <c r="DK65" s="444"/>
      <c r="DL65" s="444"/>
      <c r="DM65" s="438"/>
      <c r="DN65" s="438"/>
      <c r="DO65" s="438"/>
      <c r="DP65" s="438"/>
      <c r="DQ65" s="438"/>
      <c r="DR65" s="438"/>
      <c r="DS65" s="608"/>
      <c r="DT65" s="609"/>
      <c r="DU65" s="609"/>
      <c r="DV65" s="609"/>
      <c r="DW65" s="609"/>
      <c r="DX65" s="609"/>
      <c r="DY65" s="610"/>
      <c r="DZ65" s="849"/>
      <c r="EA65" s="557"/>
      <c r="EB65" s="557"/>
      <c r="EC65" s="557"/>
      <c r="ED65" s="557"/>
      <c r="EE65" s="850"/>
      <c r="EF65" s="606"/>
      <c r="EG65" s="589"/>
      <c r="EH65" s="589"/>
      <c r="EI65" s="589"/>
      <c r="EJ65" s="589"/>
      <c r="EK65" s="589"/>
      <c r="EL65" s="607"/>
      <c r="EM65" s="849"/>
      <c r="EN65" s="557"/>
      <c r="EO65" s="557"/>
      <c r="EP65" s="557"/>
      <c r="EQ65" s="557"/>
      <c r="ER65" s="850"/>
      <c r="ES65" s="608"/>
      <c r="ET65" s="609"/>
      <c r="EU65" s="609"/>
      <c r="EV65" s="609"/>
      <c r="EW65" s="609"/>
      <c r="EX65" s="609"/>
      <c r="EY65" s="609"/>
      <c r="EZ65" s="610"/>
      <c r="FA65" s="49"/>
      <c r="FB65" s="340"/>
      <c r="FC65" s="341"/>
      <c r="FD65" s="345"/>
      <c r="FE65" s="352"/>
      <c r="FF65" s="351"/>
      <c r="FG65" s="369"/>
      <c r="FH65" s="353"/>
      <c r="FI65" s="352"/>
      <c r="FJ65" s="353"/>
      <c r="FK65" s="354"/>
      <c r="FL65" s="342"/>
      <c r="FM65" s="340"/>
      <c r="FN65" s="340"/>
    </row>
    <row r="66" spans="1:170" ht="9.25" customHeight="1" thickBot="1">
      <c r="A66" s="139"/>
      <c r="B66" s="139"/>
      <c r="C66" s="662" t="s">
        <v>143</v>
      </c>
      <c r="D66" s="662"/>
      <c r="E66" s="478">
        <v>1</v>
      </c>
      <c r="F66" s="421" t="s">
        <v>7</v>
      </c>
      <c r="G66" s="421"/>
      <c r="H66" s="421"/>
      <c r="I66" s="421"/>
      <c r="J66" s="421"/>
      <c r="K66" s="421"/>
      <c r="L66" s="430" t="str">
        <f>IF('給与所得者の扶養控除等（異動）申告書'!H35="","",'給与所得者の扶養控除等（異動）申告書'!H35)</f>
        <v/>
      </c>
      <c r="M66" s="430"/>
      <c r="N66" s="430"/>
      <c r="O66" s="430"/>
      <c r="P66" s="430"/>
      <c r="Q66" s="430"/>
      <c r="R66" s="430"/>
      <c r="S66" s="430"/>
      <c r="T66" s="430"/>
      <c r="U66" s="430"/>
      <c r="V66" s="430"/>
      <c r="W66" s="430"/>
      <c r="X66" s="430"/>
      <c r="Y66" s="430"/>
      <c r="Z66" s="430"/>
      <c r="AA66" s="430"/>
      <c r="AB66" s="430"/>
      <c r="AC66" s="430"/>
      <c r="AD66" s="484" t="s">
        <v>13</v>
      </c>
      <c r="AE66" s="484"/>
      <c r="AF66" s="446" t="str">
        <f>IF('給与所得者の扶養控除等（異動）申告書'!CB42,"○",IF('給与所得者の扶養控除等（異動）申告書'!CB43,"○",IF('給与所得者の扶養控除等（異動）申告書'!CB44,"○",IF('給与所得者の扶養控除等（異動）申告書'!CB45,"○",""))))</f>
        <v/>
      </c>
      <c r="AG66" s="446"/>
      <c r="AH66" s="446"/>
      <c r="AI66" s="446"/>
      <c r="AJ66" s="662" t="s">
        <v>144</v>
      </c>
      <c r="AK66" s="662"/>
      <c r="AL66" s="478">
        <v>1</v>
      </c>
      <c r="AM66" s="421" t="s">
        <v>7</v>
      </c>
      <c r="AN66" s="421"/>
      <c r="AO66" s="421"/>
      <c r="AP66" s="421"/>
      <c r="AQ66" s="421"/>
      <c r="AR66" s="421"/>
      <c r="AS66" s="430" t="str">
        <f>IF('給与所得者の扶養控除等（異動）申告書'!H95="","",'給与所得者の扶養控除等（異動）申告書'!H95)</f>
        <v/>
      </c>
      <c r="AT66" s="430"/>
      <c r="AU66" s="430"/>
      <c r="AV66" s="430"/>
      <c r="AW66" s="430"/>
      <c r="AX66" s="430"/>
      <c r="AY66" s="430"/>
      <c r="AZ66" s="430"/>
      <c r="BA66" s="430"/>
      <c r="BB66" s="430"/>
      <c r="BC66" s="430"/>
      <c r="BD66" s="430"/>
      <c r="BE66" s="430"/>
      <c r="BF66" s="430"/>
      <c r="BG66" s="430"/>
      <c r="BH66" s="430"/>
      <c r="BI66" s="430"/>
      <c r="BJ66" s="430"/>
      <c r="BK66" s="484" t="s">
        <v>13</v>
      </c>
      <c r="BL66" s="484"/>
      <c r="BM66" s="423"/>
      <c r="BN66" s="423"/>
      <c r="BO66" s="423"/>
      <c r="BP66" s="423"/>
      <c r="BQ66" s="658" t="s">
        <v>227</v>
      </c>
      <c r="BR66" s="659"/>
      <c r="BS66" s="659"/>
      <c r="BT66" s="659"/>
      <c r="BU66" s="659"/>
      <c r="BV66" s="659"/>
      <c r="BW66" s="659"/>
      <c r="BX66" s="48"/>
      <c r="BY66" s="48"/>
      <c r="BZ66" s="48"/>
      <c r="CA66" s="49"/>
      <c r="CB66" s="49"/>
      <c r="CC66" s="49"/>
      <c r="CD66" s="51"/>
      <c r="CE66" s="51"/>
      <c r="CF66" s="660" t="s">
        <v>143</v>
      </c>
      <c r="CG66" s="660"/>
      <c r="CH66" s="438">
        <v>1</v>
      </c>
      <c r="CI66" s="489" t="s">
        <v>7</v>
      </c>
      <c r="CJ66" s="489"/>
      <c r="CK66" s="489"/>
      <c r="CL66" s="489"/>
      <c r="CM66" s="489"/>
      <c r="CN66" s="489"/>
      <c r="CO66" s="655" t="str">
        <f>IF(L66="","",L66)</f>
        <v/>
      </c>
      <c r="CP66" s="604"/>
      <c r="CQ66" s="604"/>
      <c r="CR66" s="604"/>
      <c r="CS66" s="604"/>
      <c r="CT66" s="604"/>
      <c r="CU66" s="604"/>
      <c r="CV66" s="604"/>
      <c r="CW66" s="604"/>
      <c r="CX66" s="604"/>
      <c r="CY66" s="604"/>
      <c r="CZ66" s="604"/>
      <c r="DA66" s="604"/>
      <c r="DB66" s="604"/>
      <c r="DC66" s="604"/>
      <c r="DD66" s="604"/>
      <c r="DE66" s="604"/>
      <c r="DF66" s="605"/>
      <c r="DG66" s="656" t="s">
        <v>13</v>
      </c>
      <c r="DH66" s="657"/>
      <c r="DI66" s="653" t="str">
        <f>IF(AF66="","",AF66)</f>
        <v/>
      </c>
      <c r="DJ66" s="663"/>
      <c r="DK66" s="663"/>
      <c r="DL66" s="654"/>
      <c r="DM66" s="660" t="s">
        <v>144</v>
      </c>
      <c r="DN66" s="660"/>
      <c r="DO66" s="438">
        <v>1</v>
      </c>
      <c r="DP66" s="489" t="s">
        <v>7</v>
      </c>
      <c r="DQ66" s="489"/>
      <c r="DR66" s="489"/>
      <c r="DS66" s="489"/>
      <c r="DT66" s="489"/>
      <c r="DU66" s="489"/>
      <c r="DV66" s="655" t="str">
        <f>IF(AS66="","",AS66)</f>
        <v/>
      </c>
      <c r="DW66" s="604"/>
      <c r="DX66" s="604"/>
      <c r="DY66" s="604"/>
      <c r="DZ66" s="604"/>
      <c r="EA66" s="604"/>
      <c r="EB66" s="604"/>
      <c r="EC66" s="604"/>
      <c r="ED66" s="604"/>
      <c r="EE66" s="604"/>
      <c r="EF66" s="604"/>
      <c r="EG66" s="604"/>
      <c r="EH66" s="604"/>
      <c r="EI66" s="604"/>
      <c r="EJ66" s="604"/>
      <c r="EK66" s="604"/>
      <c r="EL66" s="604"/>
      <c r="EM66" s="605"/>
      <c r="EN66" s="656" t="s">
        <v>13</v>
      </c>
      <c r="EO66" s="657"/>
      <c r="EP66" s="653" t="str">
        <f>IF(BM66="","",BM66)</f>
        <v/>
      </c>
      <c r="EQ66" s="663"/>
      <c r="ER66" s="663"/>
      <c r="ES66" s="654"/>
      <c r="ET66" s="665" t="s">
        <v>227</v>
      </c>
      <c r="EU66" s="666"/>
      <c r="EV66" s="666"/>
      <c r="EW66" s="666"/>
      <c r="EX66" s="666"/>
      <c r="EY66" s="666"/>
      <c r="EZ66" s="666"/>
      <c r="FA66" s="49"/>
      <c r="FB66" s="340"/>
      <c r="FC66" s="341"/>
      <c r="FD66" s="345"/>
      <c r="FE66" s="369" t="s">
        <v>36</v>
      </c>
      <c r="FF66" s="351" t="s">
        <v>38</v>
      </c>
      <c r="FG66" s="377" t="s">
        <v>828</v>
      </c>
      <c r="FH66" s="353"/>
      <c r="FI66" s="352"/>
      <c r="FJ66" s="377" t="s">
        <v>829</v>
      </c>
      <c r="FK66" s="354"/>
      <c r="FL66" s="342"/>
      <c r="FM66" s="340"/>
      <c r="FN66" s="340"/>
    </row>
    <row r="67" spans="1:170" ht="9.25" customHeight="1" thickBot="1">
      <c r="A67" s="139"/>
      <c r="B67" s="139"/>
      <c r="C67" s="662"/>
      <c r="D67" s="662"/>
      <c r="E67" s="478"/>
      <c r="F67" s="421"/>
      <c r="G67" s="421"/>
      <c r="H67" s="421"/>
      <c r="I67" s="421"/>
      <c r="J67" s="421"/>
      <c r="K67" s="421"/>
      <c r="L67" s="430"/>
      <c r="M67" s="430"/>
      <c r="N67" s="430"/>
      <c r="O67" s="430"/>
      <c r="P67" s="430"/>
      <c r="Q67" s="430"/>
      <c r="R67" s="430"/>
      <c r="S67" s="430"/>
      <c r="T67" s="430"/>
      <c r="U67" s="430"/>
      <c r="V67" s="430"/>
      <c r="W67" s="430"/>
      <c r="X67" s="430"/>
      <c r="Y67" s="430"/>
      <c r="Z67" s="430"/>
      <c r="AA67" s="430"/>
      <c r="AB67" s="430"/>
      <c r="AC67" s="430"/>
      <c r="AD67" s="484"/>
      <c r="AE67" s="484"/>
      <c r="AF67" s="446"/>
      <c r="AG67" s="446"/>
      <c r="AH67" s="446"/>
      <c r="AI67" s="446"/>
      <c r="AJ67" s="662"/>
      <c r="AK67" s="662"/>
      <c r="AL67" s="478"/>
      <c r="AM67" s="421"/>
      <c r="AN67" s="421"/>
      <c r="AO67" s="421"/>
      <c r="AP67" s="421"/>
      <c r="AQ67" s="421"/>
      <c r="AR67" s="421"/>
      <c r="AS67" s="430"/>
      <c r="AT67" s="430"/>
      <c r="AU67" s="430"/>
      <c r="AV67" s="430"/>
      <c r="AW67" s="430"/>
      <c r="AX67" s="430"/>
      <c r="AY67" s="430"/>
      <c r="AZ67" s="430"/>
      <c r="BA67" s="430"/>
      <c r="BB67" s="430"/>
      <c r="BC67" s="430"/>
      <c r="BD67" s="430"/>
      <c r="BE67" s="430"/>
      <c r="BF67" s="430"/>
      <c r="BG67" s="430"/>
      <c r="BH67" s="430"/>
      <c r="BI67" s="430"/>
      <c r="BJ67" s="430"/>
      <c r="BK67" s="484"/>
      <c r="BL67" s="484"/>
      <c r="BM67" s="423"/>
      <c r="BN67" s="423"/>
      <c r="BO67" s="423"/>
      <c r="BP67" s="423"/>
      <c r="BQ67" s="659"/>
      <c r="BR67" s="659"/>
      <c r="BS67" s="659"/>
      <c r="BT67" s="659"/>
      <c r="BU67" s="659"/>
      <c r="BV67" s="659"/>
      <c r="BW67" s="659"/>
      <c r="BX67" s="48"/>
      <c r="BY67" s="48"/>
      <c r="BZ67" s="48"/>
      <c r="CA67" s="49"/>
      <c r="CB67" s="49"/>
      <c r="CC67" s="49"/>
      <c r="CD67" s="51"/>
      <c r="CE67" s="51"/>
      <c r="CF67" s="660"/>
      <c r="CG67" s="660"/>
      <c r="CH67" s="438"/>
      <c r="CI67" s="489"/>
      <c r="CJ67" s="489"/>
      <c r="CK67" s="489"/>
      <c r="CL67" s="489"/>
      <c r="CM67" s="489"/>
      <c r="CN67" s="489"/>
      <c r="CO67" s="598"/>
      <c r="CP67" s="599"/>
      <c r="CQ67" s="599"/>
      <c r="CR67" s="599"/>
      <c r="CS67" s="599"/>
      <c r="CT67" s="599"/>
      <c r="CU67" s="599"/>
      <c r="CV67" s="599"/>
      <c r="CW67" s="599"/>
      <c r="CX67" s="599"/>
      <c r="CY67" s="599"/>
      <c r="CZ67" s="599"/>
      <c r="DA67" s="599"/>
      <c r="DB67" s="599"/>
      <c r="DC67" s="599"/>
      <c r="DD67" s="599"/>
      <c r="DE67" s="599"/>
      <c r="DF67" s="600"/>
      <c r="DG67" s="447"/>
      <c r="DH67" s="448"/>
      <c r="DI67" s="573"/>
      <c r="DJ67" s="574"/>
      <c r="DK67" s="574"/>
      <c r="DL67" s="577"/>
      <c r="DM67" s="660"/>
      <c r="DN67" s="660"/>
      <c r="DO67" s="438"/>
      <c r="DP67" s="489"/>
      <c r="DQ67" s="489"/>
      <c r="DR67" s="489"/>
      <c r="DS67" s="489"/>
      <c r="DT67" s="489"/>
      <c r="DU67" s="489"/>
      <c r="DV67" s="598"/>
      <c r="DW67" s="599"/>
      <c r="DX67" s="599"/>
      <c r="DY67" s="599"/>
      <c r="DZ67" s="599"/>
      <c r="EA67" s="599"/>
      <c r="EB67" s="599"/>
      <c r="EC67" s="599"/>
      <c r="ED67" s="599"/>
      <c r="EE67" s="599"/>
      <c r="EF67" s="599"/>
      <c r="EG67" s="599"/>
      <c r="EH67" s="599"/>
      <c r="EI67" s="599"/>
      <c r="EJ67" s="599"/>
      <c r="EK67" s="599"/>
      <c r="EL67" s="599"/>
      <c r="EM67" s="600"/>
      <c r="EN67" s="447"/>
      <c r="EO67" s="448"/>
      <c r="EP67" s="573"/>
      <c r="EQ67" s="574"/>
      <c r="ER67" s="574"/>
      <c r="ES67" s="577"/>
      <c r="ET67" s="666"/>
      <c r="EU67" s="666"/>
      <c r="EV67" s="666"/>
      <c r="EW67" s="666"/>
      <c r="EX67" s="666"/>
      <c r="EY67" s="666"/>
      <c r="EZ67" s="666"/>
      <c r="FA67" s="49"/>
      <c r="FB67" s="340"/>
      <c r="FC67" s="341"/>
      <c r="FD67" s="345"/>
      <c r="FE67" s="369"/>
      <c r="FF67" s="351"/>
      <c r="FG67" s="377"/>
      <c r="FH67" s="353"/>
      <c r="FI67" s="352"/>
      <c r="FJ67" s="377"/>
      <c r="FK67" s="354"/>
      <c r="FL67" s="342"/>
      <c r="FM67" s="340"/>
      <c r="FN67" s="340"/>
    </row>
    <row r="68" spans="1:170" ht="9.25" customHeight="1" thickBot="1">
      <c r="A68" s="139"/>
      <c r="B68" s="139"/>
      <c r="C68" s="662"/>
      <c r="D68" s="662"/>
      <c r="E68" s="478"/>
      <c r="F68" s="421" t="s">
        <v>6</v>
      </c>
      <c r="G68" s="421"/>
      <c r="H68" s="421"/>
      <c r="I68" s="421"/>
      <c r="J68" s="421"/>
      <c r="K68" s="421"/>
      <c r="L68" s="430" t="str">
        <f>IF('給与所得者の扶養控除等（異動）申告書'!H37="","",'給与所得者の扶養控除等（異動）申告書'!H37)</f>
        <v/>
      </c>
      <c r="M68" s="430"/>
      <c r="N68" s="430"/>
      <c r="O68" s="430"/>
      <c r="P68" s="430"/>
      <c r="Q68" s="430"/>
      <c r="R68" s="430"/>
      <c r="S68" s="430"/>
      <c r="T68" s="430"/>
      <c r="U68" s="430"/>
      <c r="V68" s="430"/>
      <c r="W68" s="430"/>
      <c r="X68" s="430"/>
      <c r="Y68" s="430"/>
      <c r="Z68" s="430"/>
      <c r="AA68" s="430"/>
      <c r="AB68" s="430"/>
      <c r="AC68" s="430"/>
      <c r="AD68" s="484"/>
      <c r="AE68" s="484"/>
      <c r="AF68" s="446"/>
      <c r="AG68" s="446"/>
      <c r="AH68" s="446"/>
      <c r="AI68" s="446"/>
      <c r="AJ68" s="662"/>
      <c r="AK68" s="662"/>
      <c r="AL68" s="478"/>
      <c r="AM68" s="421" t="s">
        <v>6</v>
      </c>
      <c r="AN68" s="421"/>
      <c r="AO68" s="421"/>
      <c r="AP68" s="421"/>
      <c r="AQ68" s="421"/>
      <c r="AR68" s="421"/>
      <c r="AS68" s="430" t="str">
        <f>IF('給与所得者の扶養控除等（異動）申告書'!H96="","",'給与所得者の扶養控除等（異動）申告書'!H96)</f>
        <v/>
      </c>
      <c r="AT68" s="430"/>
      <c r="AU68" s="430"/>
      <c r="AV68" s="430"/>
      <c r="AW68" s="430"/>
      <c r="AX68" s="430"/>
      <c r="AY68" s="430"/>
      <c r="AZ68" s="430"/>
      <c r="BA68" s="430"/>
      <c r="BB68" s="430"/>
      <c r="BC68" s="430"/>
      <c r="BD68" s="430"/>
      <c r="BE68" s="430"/>
      <c r="BF68" s="430"/>
      <c r="BG68" s="430"/>
      <c r="BH68" s="430"/>
      <c r="BI68" s="430"/>
      <c r="BJ68" s="430"/>
      <c r="BK68" s="484"/>
      <c r="BL68" s="484"/>
      <c r="BM68" s="423"/>
      <c r="BN68" s="423"/>
      <c r="BO68" s="423"/>
      <c r="BP68" s="423"/>
      <c r="BQ68" s="659"/>
      <c r="BR68" s="659"/>
      <c r="BS68" s="659"/>
      <c r="BT68" s="659"/>
      <c r="BU68" s="659"/>
      <c r="BV68" s="659"/>
      <c r="BW68" s="659"/>
      <c r="BX68" s="48"/>
      <c r="BY68" s="48"/>
      <c r="BZ68" s="48"/>
      <c r="CA68" s="49"/>
      <c r="CB68" s="49"/>
      <c r="CC68" s="49"/>
      <c r="CD68" s="51"/>
      <c r="CE68" s="51"/>
      <c r="CF68" s="660"/>
      <c r="CG68" s="660"/>
      <c r="CH68" s="438"/>
      <c r="CI68" s="489" t="s">
        <v>6</v>
      </c>
      <c r="CJ68" s="489"/>
      <c r="CK68" s="489"/>
      <c r="CL68" s="489"/>
      <c r="CM68" s="489"/>
      <c r="CN68" s="489"/>
      <c r="CO68" s="655" t="str">
        <f>IF(L68="","",L68)</f>
        <v/>
      </c>
      <c r="CP68" s="604"/>
      <c r="CQ68" s="604"/>
      <c r="CR68" s="604"/>
      <c r="CS68" s="604"/>
      <c r="CT68" s="604"/>
      <c r="CU68" s="604"/>
      <c r="CV68" s="604"/>
      <c r="CW68" s="604"/>
      <c r="CX68" s="604"/>
      <c r="CY68" s="604"/>
      <c r="CZ68" s="604"/>
      <c r="DA68" s="604"/>
      <c r="DB68" s="604"/>
      <c r="DC68" s="604"/>
      <c r="DD68" s="604"/>
      <c r="DE68" s="604"/>
      <c r="DF68" s="605"/>
      <c r="DG68" s="447"/>
      <c r="DH68" s="448"/>
      <c r="DI68" s="573"/>
      <c r="DJ68" s="574"/>
      <c r="DK68" s="574"/>
      <c r="DL68" s="577"/>
      <c r="DM68" s="660"/>
      <c r="DN68" s="660"/>
      <c r="DO68" s="438"/>
      <c r="DP68" s="489" t="s">
        <v>6</v>
      </c>
      <c r="DQ68" s="489"/>
      <c r="DR68" s="489"/>
      <c r="DS68" s="489"/>
      <c r="DT68" s="489"/>
      <c r="DU68" s="489"/>
      <c r="DV68" s="655" t="str">
        <f>IF(AS68="","",AS68)</f>
        <v/>
      </c>
      <c r="DW68" s="604"/>
      <c r="DX68" s="604"/>
      <c r="DY68" s="604"/>
      <c r="DZ68" s="604"/>
      <c r="EA68" s="604"/>
      <c r="EB68" s="604"/>
      <c r="EC68" s="604"/>
      <c r="ED68" s="604"/>
      <c r="EE68" s="604"/>
      <c r="EF68" s="604"/>
      <c r="EG68" s="604"/>
      <c r="EH68" s="604"/>
      <c r="EI68" s="604"/>
      <c r="EJ68" s="604"/>
      <c r="EK68" s="604"/>
      <c r="EL68" s="604"/>
      <c r="EM68" s="605"/>
      <c r="EN68" s="447"/>
      <c r="EO68" s="448"/>
      <c r="EP68" s="573"/>
      <c r="EQ68" s="574"/>
      <c r="ER68" s="574"/>
      <c r="ES68" s="577"/>
      <c r="ET68" s="666"/>
      <c r="EU68" s="666"/>
      <c r="EV68" s="666"/>
      <c r="EW68" s="666"/>
      <c r="EX68" s="666"/>
      <c r="EY68" s="666"/>
      <c r="EZ68" s="666"/>
      <c r="FA68" s="49"/>
      <c r="FB68" s="340"/>
      <c r="FC68" s="341"/>
      <c r="FD68" s="345"/>
      <c r="FE68" s="369"/>
      <c r="FF68" s="351"/>
      <c r="FG68" s="377"/>
      <c r="FH68" s="353"/>
      <c r="FI68" s="352"/>
      <c r="FJ68" s="377"/>
      <c r="FK68" s="354"/>
      <c r="FL68" s="342"/>
      <c r="FM68" s="340"/>
      <c r="FN68" s="340"/>
    </row>
    <row r="69" spans="1:170" ht="9.25" customHeight="1" thickBot="1">
      <c r="A69" s="139"/>
      <c r="B69" s="139"/>
      <c r="C69" s="662"/>
      <c r="D69" s="662"/>
      <c r="E69" s="478"/>
      <c r="F69" s="421"/>
      <c r="G69" s="421"/>
      <c r="H69" s="421"/>
      <c r="I69" s="421"/>
      <c r="J69" s="421"/>
      <c r="K69" s="421"/>
      <c r="L69" s="430"/>
      <c r="M69" s="430"/>
      <c r="N69" s="430"/>
      <c r="O69" s="430"/>
      <c r="P69" s="430"/>
      <c r="Q69" s="430"/>
      <c r="R69" s="430"/>
      <c r="S69" s="430"/>
      <c r="T69" s="430"/>
      <c r="U69" s="430"/>
      <c r="V69" s="430"/>
      <c r="W69" s="430"/>
      <c r="X69" s="430"/>
      <c r="Y69" s="430"/>
      <c r="Z69" s="430"/>
      <c r="AA69" s="430"/>
      <c r="AB69" s="430"/>
      <c r="AC69" s="430"/>
      <c r="AD69" s="484"/>
      <c r="AE69" s="484"/>
      <c r="AF69" s="446"/>
      <c r="AG69" s="446"/>
      <c r="AH69" s="446"/>
      <c r="AI69" s="446"/>
      <c r="AJ69" s="662"/>
      <c r="AK69" s="662"/>
      <c r="AL69" s="478"/>
      <c r="AM69" s="421"/>
      <c r="AN69" s="421"/>
      <c r="AO69" s="421"/>
      <c r="AP69" s="421"/>
      <c r="AQ69" s="421"/>
      <c r="AR69" s="421"/>
      <c r="AS69" s="430"/>
      <c r="AT69" s="430"/>
      <c r="AU69" s="430"/>
      <c r="AV69" s="430"/>
      <c r="AW69" s="430"/>
      <c r="AX69" s="430"/>
      <c r="AY69" s="430"/>
      <c r="AZ69" s="430"/>
      <c r="BA69" s="430"/>
      <c r="BB69" s="430"/>
      <c r="BC69" s="430"/>
      <c r="BD69" s="430"/>
      <c r="BE69" s="430"/>
      <c r="BF69" s="430"/>
      <c r="BG69" s="430"/>
      <c r="BH69" s="430"/>
      <c r="BI69" s="430"/>
      <c r="BJ69" s="430"/>
      <c r="BK69" s="484"/>
      <c r="BL69" s="484"/>
      <c r="BM69" s="423"/>
      <c r="BN69" s="423"/>
      <c r="BO69" s="423"/>
      <c r="BP69" s="423"/>
      <c r="BQ69" s="661"/>
      <c r="BR69" s="661"/>
      <c r="BS69" s="661"/>
      <c r="BT69" s="661"/>
      <c r="BU69" s="661"/>
      <c r="BV69" s="661"/>
      <c r="BW69" s="661"/>
      <c r="BX69" s="48"/>
      <c r="BY69" s="48"/>
      <c r="BZ69" s="48"/>
      <c r="CA69" s="49"/>
      <c r="CB69" s="49"/>
      <c r="CC69" s="49"/>
      <c r="CD69" s="51"/>
      <c r="CE69" s="51"/>
      <c r="CF69" s="660"/>
      <c r="CG69" s="660"/>
      <c r="CH69" s="438"/>
      <c r="CI69" s="489"/>
      <c r="CJ69" s="489"/>
      <c r="CK69" s="489"/>
      <c r="CL69" s="489"/>
      <c r="CM69" s="489"/>
      <c r="CN69" s="489"/>
      <c r="CO69" s="431"/>
      <c r="CP69" s="432"/>
      <c r="CQ69" s="432"/>
      <c r="CR69" s="432"/>
      <c r="CS69" s="432"/>
      <c r="CT69" s="432"/>
      <c r="CU69" s="432"/>
      <c r="CV69" s="432"/>
      <c r="CW69" s="432"/>
      <c r="CX69" s="432"/>
      <c r="CY69" s="432"/>
      <c r="CZ69" s="432"/>
      <c r="DA69" s="432"/>
      <c r="DB69" s="432"/>
      <c r="DC69" s="432"/>
      <c r="DD69" s="432"/>
      <c r="DE69" s="432"/>
      <c r="DF69" s="433"/>
      <c r="DG69" s="447"/>
      <c r="DH69" s="448"/>
      <c r="DI69" s="573"/>
      <c r="DJ69" s="574"/>
      <c r="DK69" s="574"/>
      <c r="DL69" s="577"/>
      <c r="DM69" s="660"/>
      <c r="DN69" s="660"/>
      <c r="DO69" s="438"/>
      <c r="DP69" s="489"/>
      <c r="DQ69" s="489"/>
      <c r="DR69" s="489"/>
      <c r="DS69" s="489"/>
      <c r="DT69" s="489"/>
      <c r="DU69" s="489"/>
      <c r="DV69" s="431"/>
      <c r="DW69" s="432"/>
      <c r="DX69" s="432"/>
      <c r="DY69" s="432"/>
      <c r="DZ69" s="432"/>
      <c r="EA69" s="432"/>
      <c r="EB69" s="432"/>
      <c r="EC69" s="432"/>
      <c r="ED69" s="432"/>
      <c r="EE69" s="432"/>
      <c r="EF69" s="432"/>
      <c r="EG69" s="432"/>
      <c r="EH69" s="432"/>
      <c r="EI69" s="432"/>
      <c r="EJ69" s="432"/>
      <c r="EK69" s="432"/>
      <c r="EL69" s="432"/>
      <c r="EM69" s="433"/>
      <c r="EN69" s="447"/>
      <c r="EO69" s="448"/>
      <c r="EP69" s="573"/>
      <c r="EQ69" s="574"/>
      <c r="ER69" s="574"/>
      <c r="ES69" s="577"/>
      <c r="ET69" s="664" t="str">
        <f>IF(BQ69="","",BQ69)</f>
        <v/>
      </c>
      <c r="EU69" s="664"/>
      <c r="EV69" s="664"/>
      <c r="EW69" s="664"/>
      <c r="EX69" s="664"/>
      <c r="EY69" s="664"/>
      <c r="EZ69" s="664"/>
      <c r="FA69" s="49"/>
      <c r="FB69" s="340"/>
      <c r="FC69" s="341"/>
      <c r="FD69" s="345"/>
      <c r="FE69" s="384"/>
      <c r="FF69" s="351" t="s">
        <v>821</v>
      </c>
      <c r="FG69" s="377" t="s">
        <v>830</v>
      </c>
      <c r="FH69" s="353"/>
      <c r="FI69" s="352"/>
      <c r="FJ69" s="377"/>
      <c r="FK69" s="354"/>
      <c r="FL69" s="342"/>
      <c r="FM69" s="340"/>
      <c r="FN69" s="340"/>
    </row>
    <row r="70" spans="1:170" ht="9.25" customHeight="1" thickBot="1">
      <c r="A70" s="139"/>
      <c r="B70" s="139"/>
      <c r="C70" s="662"/>
      <c r="D70" s="662"/>
      <c r="E70" s="478"/>
      <c r="F70" s="421"/>
      <c r="G70" s="421"/>
      <c r="H70" s="421"/>
      <c r="I70" s="421"/>
      <c r="J70" s="421"/>
      <c r="K70" s="421"/>
      <c r="L70" s="430"/>
      <c r="M70" s="430"/>
      <c r="N70" s="430"/>
      <c r="O70" s="430"/>
      <c r="P70" s="430"/>
      <c r="Q70" s="430"/>
      <c r="R70" s="430"/>
      <c r="S70" s="430"/>
      <c r="T70" s="430"/>
      <c r="U70" s="430"/>
      <c r="V70" s="430"/>
      <c r="W70" s="430"/>
      <c r="X70" s="430"/>
      <c r="Y70" s="430"/>
      <c r="Z70" s="430"/>
      <c r="AA70" s="430"/>
      <c r="AB70" s="430"/>
      <c r="AC70" s="430"/>
      <c r="AD70" s="484"/>
      <c r="AE70" s="484"/>
      <c r="AF70" s="446"/>
      <c r="AG70" s="446"/>
      <c r="AH70" s="446"/>
      <c r="AI70" s="446"/>
      <c r="AJ70" s="662"/>
      <c r="AK70" s="662"/>
      <c r="AL70" s="478"/>
      <c r="AM70" s="421"/>
      <c r="AN70" s="421"/>
      <c r="AO70" s="421"/>
      <c r="AP70" s="421"/>
      <c r="AQ70" s="421"/>
      <c r="AR70" s="421"/>
      <c r="AS70" s="430"/>
      <c r="AT70" s="430"/>
      <c r="AU70" s="430"/>
      <c r="AV70" s="430"/>
      <c r="AW70" s="430"/>
      <c r="AX70" s="430"/>
      <c r="AY70" s="430"/>
      <c r="AZ70" s="430"/>
      <c r="BA70" s="430"/>
      <c r="BB70" s="430"/>
      <c r="BC70" s="430"/>
      <c r="BD70" s="430"/>
      <c r="BE70" s="430"/>
      <c r="BF70" s="430"/>
      <c r="BG70" s="430"/>
      <c r="BH70" s="430"/>
      <c r="BI70" s="430"/>
      <c r="BJ70" s="430"/>
      <c r="BK70" s="484"/>
      <c r="BL70" s="484"/>
      <c r="BM70" s="423"/>
      <c r="BN70" s="423"/>
      <c r="BO70" s="423"/>
      <c r="BP70" s="423"/>
      <c r="BQ70" s="661"/>
      <c r="BR70" s="661"/>
      <c r="BS70" s="661"/>
      <c r="BT70" s="661"/>
      <c r="BU70" s="661"/>
      <c r="BV70" s="661"/>
      <c r="BW70" s="661"/>
      <c r="BX70" s="48"/>
      <c r="BY70" s="48"/>
      <c r="BZ70" s="48"/>
      <c r="CA70" s="49"/>
      <c r="CB70" s="49"/>
      <c r="CC70" s="49"/>
      <c r="CD70" s="51"/>
      <c r="CE70" s="51"/>
      <c r="CF70" s="660"/>
      <c r="CG70" s="660"/>
      <c r="CH70" s="438"/>
      <c r="CI70" s="489"/>
      <c r="CJ70" s="489"/>
      <c r="CK70" s="489"/>
      <c r="CL70" s="489"/>
      <c r="CM70" s="489"/>
      <c r="CN70" s="489"/>
      <c r="CO70" s="598"/>
      <c r="CP70" s="599"/>
      <c r="CQ70" s="599"/>
      <c r="CR70" s="599"/>
      <c r="CS70" s="599"/>
      <c r="CT70" s="599"/>
      <c r="CU70" s="599"/>
      <c r="CV70" s="599"/>
      <c r="CW70" s="599"/>
      <c r="CX70" s="599"/>
      <c r="CY70" s="599"/>
      <c r="CZ70" s="599"/>
      <c r="DA70" s="599"/>
      <c r="DB70" s="599"/>
      <c r="DC70" s="599"/>
      <c r="DD70" s="599"/>
      <c r="DE70" s="599"/>
      <c r="DF70" s="600"/>
      <c r="DG70" s="449"/>
      <c r="DH70" s="450"/>
      <c r="DI70" s="578"/>
      <c r="DJ70" s="579"/>
      <c r="DK70" s="579"/>
      <c r="DL70" s="580"/>
      <c r="DM70" s="660"/>
      <c r="DN70" s="660"/>
      <c r="DO70" s="438"/>
      <c r="DP70" s="489"/>
      <c r="DQ70" s="489"/>
      <c r="DR70" s="489"/>
      <c r="DS70" s="489"/>
      <c r="DT70" s="489"/>
      <c r="DU70" s="489"/>
      <c r="DV70" s="598"/>
      <c r="DW70" s="599"/>
      <c r="DX70" s="599"/>
      <c r="DY70" s="599"/>
      <c r="DZ70" s="599"/>
      <c r="EA70" s="599"/>
      <c r="EB70" s="599"/>
      <c r="EC70" s="599"/>
      <c r="ED70" s="599"/>
      <c r="EE70" s="599"/>
      <c r="EF70" s="599"/>
      <c r="EG70" s="599"/>
      <c r="EH70" s="599"/>
      <c r="EI70" s="599"/>
      <c r="EJ70" s="599"/>
      <c r="EK70" s="599"/>
      <c r="EL70" s="599"/>
      <c r="EM70" s="600"/>
      <c r="EN70" s="449"/>
      <c r="EO70" s="450"/>
      <c r="EP70" s="578"/>
      <c r="EQ70" s="579"/>
      <c r="ER70" s="579"/>
      <c r="ES70" s="580"/>
      <c r="ET70" s="664"/>
      <c r="EU70" s="664"/>
      <c r="EV70" s="664"/>
      <c r="EW70" s="664"/>
      <c r="EX70" s="664"/>
      <c r="EY70" s="664"/>
      <c r="EZ70" s="664"/>
      <c r="FA70" s="49"/>
      <c r="FB70" s="340"/>
      <c r="FC70" s="341"/>
      <c r="FD70" s="345"/>
      <c r="FE70" s="384"/>
      <c r="FF70" s="351"/>
      <c r="FG70" s="377"/>
      <c r="FH70" s="353"/>
      <c r="FI70" s="352"/>
      <c r="FJ70" s="353"/>
      <c r="FK70" s="354"/>
      <c r="FL70" s="342"/>
      <c r="FM70" s="340"/>
      <c r="FN70" s="340"/>
    </row>
    <row r="71" spans="1:170" ht="9.25" customHeight="1" thickBot="1">
      <c r="A71" s="139"/>
      <c r="B71" s="139"/>
      <c r="C71" s="662"/>
      <c r="D71" s="662"/>
      <c r="E71" s="478"/>
      <c r="F71" s="421" t="s">
        <v>142</v>
      </c>
      <c r="G71" s="421"/>
      <c r="H71" s="421"/>
      <c r="I71" s="421"/>
      <c r="J71" s="421"/>
      <c r="K71" s="421"/>
      <c r="L71" s="446" t="str">
        <f>IF('給与所得者の扶養控除等（異動）申告書'!O37="","",'給与所得者の扶養控除等（異動）申告書'!O37)</f>
        <v/>
      </c>
      <c r="M71" s="446"/>
      <c r="N71" s="446" t="str">
        <f>IF('給与所得者の扶養控除等（異動）申告書'!P37="","",'給与所得者の扶養控除等（異動）申告書'!P37)</f>
        <v/>
      </c>
      <c r="O71" s="446"/>
      <c r="P71" s="446" t="str">
        <f>IF('給与所得者の扶養控除等（異動）申告書'!Q37="","",'給与所得者の扶養控除等（異動）申告書'!Q37)</f>
        <v/>
      </c>
      <c r="Q71" s="446"/>
      <c r="R71" s="446" t="str">
        <f>IF('給与所得者の扶養控除等（異動）申告書'!R37="","",'給与所得者の扶養控除等（異動）申告書'!R37)</f>
        <v/>
      </c>
      <c r="S71" s="446"/>
      <c r="T71" s="446" t="str">
        <f>IF('給与所得者の扶養控除等（異動）申告書'!S37="","",'給与所得者の扶養控除等（異動）申告書'!S37)</f>
        <v/>
      </c>
      <c r="U71" s="446"/>
      <c r="V71" s="446" t="str">
        <f>IF('給与所得者の扶養控除等（異動）申告書'!T37="","",'給与所得者の扶養控除等（異動）申告書'!T37)</f>
        <v/>
      </c>
      <c r="W71" s="446"/>
      <c r="X71" s="446" t="str">
        <f>IF('給与所得者の扶養控除等（異動）申告書'!U37="","",'給与所得者の扶養控除等（異動）申告書'!U37)</f>
        <v/>
      </c>
      <c r="Y71" s="446"/>
      <c r="Z71" s="446" t="str">
        <f>IF('給与所得者の扶養控除等（異動）申告書'!V37="","",'給与所得者の扶養控除等（異動）申告書'!V37)</f>
        <v/>
      </c>
      <c r="AA71" s="446"/>
      <c r="AB71" s="446" t="str">
        <f>IF('給与所得者の扶養控除等（異動）申告書'!W37="","",'給与所得者の扶養控除等（異動）申告書'!W37)</f>
        <v/>
      </c>
      <c r="AC71" s="446"/>
      <c r="AD71" s="446" t="str">
        <f>IF('給与所得者の扶養控除等（異動）申告書'!X37="","",'給与所得者の扶養控除等（異動）申告書'!X37)</f>
        <v/>
      </c>
      <c r="AE71" s="446"/>
      <c r="AF71" s="446" t="str">
        <f>IF('給与所得者の扶養控除等（異動）申告書'!Y37="","",'給与所得者の扶養控除等（異動）申告書'!Y37)</f>
        <v/>
      </c>
      <c r="AG71" s="446"/>
      <c r="AH71" s="446" t="str">
        <f>IF('給与所得者の扶養控除等（異動）申告書'!Z37="","",'給与所得者の扶養控除等（異動）申告書'!Z37)</f>
        <v/>
      </c>
      <c r="AI71" s="446"/>
      <c r="AJ71" s="662"/>
      <c r="AK71" s="662"/>
      <c r="AL71" s="478"/>
      <c r="AM71" s="421" t="s">
        <v>142</v>
      </c>
      <c r="AN71" s="421"/>
      <c r="AO71" s="421"/>
      <c r="AP71" s="421"/>
      <c r="AQ71" s="421"/>
      <c r="AR71" s="421"/>
      <c r="AS71" s="446" t="str">
        <f>IF('給与所得者の扶養控除等（異動）申告書'!M96="","",'給与所得者の扶養控除等（異動）申告書'!M96)</f>
        <v/>
      </c>
      <c r="AT71" s="446"/>
      <c r="AU71" s="446" t="str">
        <f>IF('給与所得者の扶養控除等（異動）申告書'!N96="","",'給与所得者の扶養控除等（異動）申告書'!N96)</f>
        <v/>
      </c>
      <c r="AV71" s="446"/>
      <c r="AW71" s="446" t="str">
        <f>IF('給与所得者の扶養控除等（異動）申告書'!O96="","",'給与所得者の扶養控除等（異動）申告書'!O96)</f>
        <v/>
      </c>
      <c r="AX71" s="446"/>
      <c r="AY71" s="446" t="str">
        <f>IF('給与所得者の扶養控除等（異動）申告書'!P96="","",'給与所得者の扶養控除等（異動）申告書'!P96)</f>
        <v/>
      </c>
      <c r="AZ71" s="446"/>
      <c r="BA71" s="446" t="str">
        <f>IF('給与所得者の扶養控除等（異動）申告書'!Q96="","",'給与所得者の扶養控除等（異動）申告書'!Q96)</f>
        <v/>
      </c>
      <c r="BB71" s="446"/>
      <c r="BC71" s="446" t="str">
        <f>IF('給与所得者の扶養控除等（異動）申告書'!R96="","",'給与所得者の扶養控除等（異動）申告書'!R96)</f>
        <v/>
      </c>
      <c r="BD71" s="446"/>
      <c r="BE71" s="446" t="str">
        <f>IF('給与所得者の扶養控除等（異動）申告書'!S96="","",'給与所得者の扶養控除等（異動）申告書'!S96)</f>
        <v/>
      </c>
      <c r="BF71" s="446"/>
      <c r="BG71" s="446" t="str">
        <f>IF('給与所得者の扶養控除等（異動）申告書'!T96="","",'給与所得者の扶養控除等（異動）申告書'!T96)</f>
        <v/>
      </c>
      <c r="BH71" s="446"/>
      <c r="BI71" s="446" t="str">
        <f>IF('給与所得者の扶養控除等（異動）申告書'!U96="","",'給与所得者の扶養控除等（異動）申告書'!U96)</f>
        <v/>
      </c>
      <c r="BJ71" s="446"/>
      <c r="BK71" s="446" t="str">
        <f>IF('給与所得者の扶養控除等（異動）申告書'!V96="","",'給与所得者の扶養控除等（異動）申告書'!V96)</f>
        <v/>
      </c>
      <c r="BL71" s="446"/>
      <c r="BM71" s="446" t="str">
        <f>IF('給与所得者の扶養控除等（異動）申告書'!W96="","",'給与所得者の扶養控除等（異動）申告書'!W96)</f>
        <v/>
      </c>
      <c r="BN71" s="446"/>
      <c r="BO71" s="446" t="str">
        <f>IF('給与所得者の扶養控除等（異動）申告書'!X96="","",'給与所得者の扶養控除等（異動）申告書'!X96)</f>
        <v/>
      </c>
      <c r="BP71" s="446"/>
      <c r="BQ71" s="661"/>
      <c r="BR71" s="661"/>
      <c r="BS71" s="661"/>
      <c r="BT71" s="661"/>
      <c r="BU71" s="661"/>
      <c r="BV71" s="661"/>
      <c r="BW71" s="661"/>
      <c r="BX71" s="48"/>
      <c r="BY71" s="48"/>
      <c r="BZ71" s="48"/>
      <c r="CA71" s="49"/>
      <c r="CB71" s="49"/>
      <c r="CC71" s="49"/>
      <c r="CD71" s="51"/>
      <c r="CE71" s="51"/>
      <c r="CF71" s="660"/>
      <c r="CG71" s="660"/>
      <c r="CH71" s="438"/>
      <c r="CI71" s="489" t="s">
        <v>142</v>
      </c>
      <c r="CJ71" s="489"/>
      <c r="CK71" s="489"/>
      <c r="CL71" s="489"/>
      <c r="CM71" s="489"/>
      <c r="CN71" s="489"/>
      <c r="CO71" s="653" t="str">
        <f>IF(L71="","",L71)</f>
        <v/>
      </c>
      <c r="CP71" s="654"/>
      <c r="CQ71" s="653" t="str">
        <f>IF(N71="","",N71)</f>
        <v/>
      </c>
      <c r="CR71" s="654"/>
      <c r="CS71" s="653" t="str">
        <f>IF(P71="","",P71)</f>
        <v/>
      </c>
      <c r="CT71" s="654"/>
      <c r="CU71" s="653" t="str">
        <f>IF(R71="","",R71)</f>
        <v/>
      </c>
      <c r="CV71" s="654"/>
      <c r="CW71" s="653" t="str">
        <f>IF(T71="","",T71)</f>
        <v/>
      </c>
      <c r="CX71" s="654"/>
      <c r="CY71" s="653" t="str">
        <f>IF(V71="","",V71)</f>
        <v/>
      </c>
      <c r="CZ71" s="654"/>
      <c r="DA71" s="653" t="str">
        <f>IF(X71="","",X71)</f>
        <v/>
      </c>
      <c r="DB71" s="654"/>
      <c r="DC71" s="653" t="str">
        <f>IF(Z71="","",Z71)</f>
        <v/>
      </c>
      <c r="DD71" s="654"/>
      <c r="DE71" s="653" t="str">
        <f>IF(AB71="","",AB71)</f>
        <v/>
      </c>
      <c r="DF71" s="654"/>
      <c r="DG71" s="653" t="str">
        <f>IF(AD71="","",AD71)</f>
        <v/>
      </c>
      <c r="DH71" s="654"/>
      <c r="DI71" s="653" t="str">
        <f>IF(AF71="","",AF71)</f>
        <v/>
      </c>
      <c r="DJ71" s="654"/>
      <c r="DK71" s="653" t="str">
        <f>IF(AH71="","",AH71)</f>
        <v/>
      </c>
      <c r="DL71" s="654"/>
      <c r="DM71" s="660"/>
      <c r="DN71" s="660"/>
      <c r="DO71" s="438"/>
      <c r="DP71" s="489" t="s">
        <v>142</v>
      </c>
      <c r="DQ71" s="489"/>
      <c r="DR71" s="489"/>
      <c r="DS71" s="489"/>
      <c r="DT71" s="489"/>
      <c r="DU71" s="489"/>
      <c r="DV71" s="653" t="str">
        <f>IF(AS71="","",AS71)</f>
        <v/>
      </c>
      <c r="DW71" s="654"/>
      <c r="DX71" s="653" t="str">
        <f>IF(AU71="","",AU71)</f>
        <v/>
      </c>
      <c r="DY71" s="654"/>
      <c r="DZ71" s="653" t="str">
        <f>IF(AW71="","",AW71)</f>
        <v/>
      </c>
      <c r="EA71" s="654"/>
      <c r="EB71" s="653" t="str">
        <f>IF(AY71="","",AY71)</f>
        <v/>
      </c>
      <c r="EC71" s="654"/>
      <c r="ED71" s="653" t="str">
        <f>IF(BA71="","",BA71)</f>
        <v/>
      </c>
      <c r="EE71" s="654"/>
      <c r="EF71" s="653" t="str">
        <f>IF(BC71="","",BC71)</f>
        <v/>
      </c>
      <c r="EG71" s="654"/>
      <c r="EH71" s="653" t="str">
        <f>IF(BE71="","",BE71)</f>
        <v/>
      </c>
      <c r="EI71" s="654"/>
      <c r="EJ71" s="653" t="str">
        <f>IF(BG71="","",BG71)</f>
        <v/>
      </c>
      <c r="EK71" s="654"/>
      <c r="EL71" s="653" t="str">
        <f>IF(BI71="","",BI71)</f>
        <v/>
      </c>
      <c r="EM71" s="654"/>
      <c r="EN71" s="653" t="str">
        <f>IF(BK71="","",BK71)</f>
        <v/>
      </c>
      <c r="EO71" s="654"/>
      <c r="EP71" s="653" t="str">
        <f>IF(BM71="","",BM71)</f>
        <v/>
      </c>
      <c r="EQ71" s="654"/>
      <c r="ER71" s="653" t="str">
        <f>IF(BO71="","",BO71)</f>
        <v/>
      </c>
      <c r="ES71" s="654"/>
      <c r="ET71" s="664"/>
      <c r="EU71" s="664"/>
      <c r="EV71" s="664"/>
      <c r="EW71" s="664"/>
      <c r="EX71" s="664"/>
      <c r="EY71" s="664"/>
      <c r="EZ71" s="664"/>
      <c r="FA71" s="49"/>
      <c r="FB71" s="340"/>
      <c r="FC71" s="341"/>
      <c r="FD71" s="345"/>
      <c r="FE71" s="385"/>
      <c r="FF71" s="363"/>
      <c r="FG71" s="383"/>
      <c r="FH71" s="353"/>
      <c r="FI71" s="352"/>
      <c r="FJ71" s="353"/>
      <c r="FK71" s="354"/>
      <c r="FL71" s="342"/>
      <c r="FM71" s="340"/>
      <c r="FN71" s="340"/>
    </row>
    <row r="72" spans="1:170" ht="9.25" customHeight="1" thickBot="1">
      <c r="A72" s="139"/>
      <c r="B72" s="139"/>
      <c r="C72" s="662"/>
      <c r="D72" s="662"/>
      <c r="E72" s="478"/>
      <c r="F72" s="421"/>
      <c r="G72" s="421"/>
      <c r="H72" s="421"/>
      <c r="I72" s="421"/>
      <c r="J72" s="421"/>
      <c r="K72" s="421"/>
      <c r="L72" s="446"/>
      <c r="M72" s="446"/>
      <c r="N72" s="446"/>
      <c r="O72" s="446"/>
      <c r="P72" s="446"/>
      <c r="Q72" s="446"/>
      <c r="R72" s="446"/>
      <c r="S72" s="446"/>
      <c r="T72" s="446"/>
      <c r="U72" s="446"/>
      <c r="V72" s="446"/>
      <c r="W72" s="446"/>
      <c r="X72" s="446"/>
      <c r="Y72" s="446"/>
      <c r="Z72" s="446"/>
      <c r="AA72" s="446"/>
      <c r="AB72" s="446"/>
      <c r="AC72" s="446"/>
      <c r="AD72" s="446"/>
      <c r="AE72" s="446"/>
      <c r="AF72" s="446"/>
      <c r="AG72" s="446"/>
      <c r="AH72" s="446"/>
      <c r="AI72" s="446"/>
      <c r="AJ72" s="662"/>
      <c r="AK72" s="662"/>
      <c r="AL72" s="478"/>
      <c r="AM72" s="421"/>
      <c r="AN72" s="421"/>
      <c r="AO72" s="421"/>
      <c r="AP72" s="421"/>
      <c r="AQ72" s="421"/>
      <c r="AR72" s="421"/>
      <c r="AS72" s="446"/>
      <c r="AT72" s="446"/>
      <c r="AU72" s="446"/>
      <c r="AV72" s="446"/>
      <c r="AW72" s="446"/>
      <c r="AX72" s="446"/>
      <c r="AY72" s="446"/>
      <c r="AZ72" s="446"/>
      <c r="BA72" s="446"/>
      <c r="BB72" s="446"/>
      <c r="BC72" s="446"/>
      <c r="BD72" s="446"/>
      <c r="BE72" s="446"/>
      <c r="BF72" s="446"/>
      <c r="BG72" s="446"/>
      <c r="BH72" s="446"/>
      <c r="BI72" s="446"/>
      <c r="BJ72" s="446"/>
      <c r="BK72" s="446"/>
      <c r="BL72" s="446"/>
      <c r="BM72" s="446"/>
      <c r="BN72" s="446"/>
      <c r="BO72" s="446"/>
      <c r="BP72" s="446"/>
      <c r="BQ72" s="661"/>
      <c r="BR72" s="661"/>
      <c r="BS72" s="661"/>
      <c r="BT72" s="661"/>
      <c r="BU72" s="661"/>
      <c r="BV72" s="661"/>
      <c r="BW72" s="661"/>
      <c r="BX72" s="48"/>
      <c r="BY72" s="48"/>
      <c r="BZ72" s="48"/>
      <c r="CA72" s="49"/>
      <c r="CB72" s="49"/>
      <c r="CC72" s="49"/>
      <c r="CD72" s="51"/>
      <c r="CE72" s="51"/>
      <c r="CF72" s="660"/>
      <c r="CG72" s="660"/>
      <c r="CH72" s="438"/>
      <c r="CI72" s="489"/>
      <c r="CJ72" s="489"/>
      <c r="CK72" s="489"/>
      <c r="CL72" s="489"/>
      <c r="CM72" s="489"/>
      <c r="CN72" s="489"/>
      <c r="CO72" s="573"/>
      <c r="CP72" s="577"/>
      <c r="CQ72" s="573"/>
      <c r="CR72" s="577"/>
      <c r="CS72" s="573"/>
      <c r="CT72" s="577"/>
      <c r="CU72" s="573"/>
      <c r="CV72" s="577"/>
      <c r="CW72" s="573"/>
      <c r="CX72" s="577"/>
      <c r="CY72" s="573"/>
      <c r="CZ72" s="577"/>
      <c r="DA72" s="573"/>
      <c r="DB72" s="577"/>
      <c r="DC72" s="573"/>
      <c r="DD72" s="577"/>
      <c r="DE72" s="573"/>
      <c r="DF72" s="577"/>
      <c r="DG72" s="573"/>
      <c r="DH72" s="577"/>
      <c r="DI72" s="573"/>
      <c r="DJ72" s="577"/>
      <c r="DK72" s="573"/>
      <c r="DL72" s="577"/>
      <c r="DM72" s="660"/>
      <c r="DN72" s="660"/>
      <c r="DO72" s="438"/>
      <c r="DP72" s="489"/>
      <c r="DQ72" s="489"/>
      <c r="DR72" s="489"/>
      <c r="DS72" s="489"/>
      <c r="DT72" s="489"/>
      <c r="DU72" s="489"/>
      <c r="DV72" s="573"/>
      <c r="DW72" s="577"/>
      <c r="DX72" s="573"/>
      <c r="DY72" s="577"/>
      <c r="DZ72" s="573"/>
      <c r="EA72" s="577"/>
      <c r="EB72" s="573"/>
      <c r="EC72" s="577"/>
      <c r="ED72" s="573"/>
      <c r="EE72" s="577"/>
      <c r="EF72" s="573"/>
      <c r="EG72" s="577"/>
      <c r="EH72" s="573"/>
      <c r="EI72" s="577"/>
      <c r="EJ72" s="573"/>
      <c r="EK72" s="577"/>
      <c r="EL72" s="573"/>
      <c r="EM72" s="577"/>
      <c r="EN72" s="573"/>
      <c r="EO72" s="577"/>
      <c r="EP72" s="573"/>
      <c r="EQ72" s="577"/>
      <c r="ER72" s="573"/>
      <c r="ES72" s="577"/>
      <c r="ET72" s="664"/>
      <c r="EU72" s="664"/>
      <c r="EV72" s="664"/>
      <c r="EW72" s="664"/>
      <c r="EX72" s="664"/>
      <c r="EY72" s="664"/>
      <c r="EZ72" s="664"/>
      <c r="FA72" s="49"/>
      <c r="FB72" s="340"/>
      <c r="FC72" s="341"/>
      <c r="FD72" s="370" t="s">
        <v>831</v>
      </c>
      <c r="FE72" s="370"/>
      <c r="FF72" s="370"/>
      <c r="FG72" s="371" t="s">
        <v>832</v>
      </c>
      <c r="FH72" s="372"/>
      <c r="FI72" s="373"/>
      <c r="FJ72" s="372"/>
      <c r="FK72" s="374"/>
      <c r="FL72" s="342"/>
      <c r="FM72" s="340"/>
      <c r="FN72" s="340"/>
    </row>
    <row r="73" spans="1:170" ht="9.25" customHeight="1" thickBot="1">
      <c r="A73" s="139"/>
      <c r="B73" s="139"/>
      <c r="C73" s="662"/>
      <c r="D73" s="662"/>
      <c r="E73" s="478"/>
      <c r="F73" s="421"/>
      <c r="G73" s="421"/>
      <c r="H73" s="421"/>
      <c r="I73" s="421"/>
      <c r="J73" s="421"/>
      <c r="K73" s="421"/>
      <c r="L73" s="446"/>
      <c r="M73" s="446"/>
      <c r="N73" s="446"/>
      <c r="O73" s="446"/>
      <c r="P73" s="446"/>
      <c r="Q73" s="446"/>
      <c r="R73" s="446"/>
      <c r="S73" s="446"/>
      <c r="T73" s="446"/>
      <c r="U73" s="446"/>
      <c r="V73" s="446"/>
      <c r="W73" s="446"/>
      <c r="X73" s="446"/>
      <c r="Y73" s="446"/>
      <c r="Z73" s="446"/>
      <c r="AA73" s="446"/>
      <c r="AB73" s="446"/>
      <c r="AC73" s="446"/>
      <c r="AD73" s="446"/>
      <c r="AE73" s="446"/>
      <c r="AF73" s="446"/>
      <c r="AG73" s="446"/>
      <c r="AH73" s="446"/>
      <c r="AI73" s="446"/>
      <c r="AJ73" s="662"/>
      <c r="AK73" s="662"/>
      <c r="AL73" s="478"/>
      <c r="AM73" s="421"/>
      <c r="AN73" s="421"/>
      <c r="AO73" s="421"/>
      <c r="AP73" s="421"/>
      <c r="AQ73" s="421"/>
      <c r="AR73" s="421"/>
      <c r="AS73" s="446"/>
      <c r="AT73" s="446"/>
      <c r="AU73" s="446"/>
      <c r="AV73" s="446"/>
      <c r="AW73" s="446"/>
      <c r="AX73" s="446"/>
      <c r="AY73" s="446"/>
      <c r="AZ73" s="446"/>
      <c r="BA73" s="446"/>
      <c r="BB73" s="446"/>
      <c r="BC73" s="446"/>
      <c r="BD73" s="446"/>
      <c r="BE73" s="446"/>
      <c r="BF73" s="446"/>
      <c r="BG73" s="446"/>
      <c r="BH73" s="446"/>
      <c r="BI73" s="446"/>
      <c r="BJ73" s="446"/>
      <c r="BK73" s="446"/>
      <c r="BL73" s="446"/>
      <c r="BM73" s="446"/>
      <c r="BN73" s="446"/>
      <c r="BO73" s="446"/>
      <c r="BP73" s="446"/>
      <c r="BQ73" s="661"/>
      <c r="BR73" s="661"/>
      <c r="BS73" s="661"/>
      <c r="BT73" s="661"/>
      <c r="BU73" s="661"/>
      <c r="BV73" s="661"/>
      <c r="BW73" s="661"/>
      <c r="BX73" s="48"/>
      <c r="BY73" s="48"/>
      <c r="BZ73" s="48"/>
      <c r="CA73" s="49"/>
      <c r="CB73" s="49"/>
      <c r="CC73" s="49"/>
      <c r="CD73" s="51"/>
      <c r="CE73" s="51"/>
      <c r="CF73" s="660"/>
      <c r="CG73" s="660"/>
      <c r="CH73" s="438"/>
      <c r="CI73" s="489"/>
      <c r="CJ73" s="489"/>
      <c r="CK73" s="489"/>
      <c r="CL73" s="489"/>
      <c r="CM73" s="489"/>
      <c r="CN73" s="489"/>
      <c r="CO73" s="578"/>
      <c r="CP73" s="580"/>
      <c r="CQ73" s="578"/>
      <c r="CR73" s="580"/>
      <c r="CS73" s="578"/>
      <c r="CT73" s="580"/>
      <c r="CU73" s="578"/>
      <c r="CV73" s="580"/>
      <c r="CW73" s="578"/>
      <c r="CX73" s="580"/>
      <c r="CY73" s="578"/>
      <c r="CZ73" s="580"/>
      <c r="DA73" s="578"/>
      <c r="DB73" s="580"/>
      <c r="DC73" s="578"/>
      <c r="DD73" s="580"/>
      <c r="DE73" s="578"/>
      <c r="DF73" s="580"/>
      <c r="DG73" s="578"/>
      <c r="DH73" s="580"/>
      <c r="DI73" s="578"/>
      <c r="DJ73" s="580"/>
      <c r="DK73" s="578"/>
      <c r="DL73" s="580"/>
      <c r="DM73" s="660"/>
      <c r="DN73" s="660"/>
      <c r="DO73" s="438"/>
      <c r="DP73" s="489"/>
      <c r="DQ73" s="489"/>
      <c r="DR73" s="489"/>
      <c r="DS73" s="489"/>
      <c r="DT73" s="489"/>
      <c r="DU73" s="489"/>
      <c r="DV73" s="578"/>
      <c r="DW73" s="580"/>
      <c r="DX73" s="578"/>
      <c r="DY73" s="580"/>
      <c r="DZ73" s="578"/>
      <c r="EA73" s="580"/>
      <c r="EB73" s="578"/>
      <c r="EC73" s="580"/>
      <c r="ED73" s="578"/>
      <c r="EE73" s="580"/>
      <c r="EF73" s="578"/>
      <c r="EG73" s="580"/>
      <c r="EH73" s="578"/>
      <c r="EI73" s="580"/>
      <c r="EJ73" s="578"/>
      <c r="EK73" s="580"/>
      <c r="EL73" s="578"/>
      <c r="EM73" s="580"/>
      <c r="EN73" s="578"/>
      <c r="EO73" s="580"/>
      <c r="EP73" s="578"/>
      <c r="EQ73" s="580"/>
      <c r="ER73" s="578"/>
      <c r="ES73" s="580"/>
      <c r="ET73" s="664"/>
      <c r="EU73" s="664"/>
      <c r="EV73" s="664"/>
      <c r="EW73" s="664"/>
      <c r="EX73" s="664"/>
      <c r="EY73" s="664"/>
      <c r="EZ73" s="664"/>
      <c r="FA73" s="49"/>
      <c r="FB73" s="340"/>
      <c r="FC73" s="341"/>
      <c r="FD73" s="370"/>
      <c r="FE73" s="370"/>
      <c r="FF73" s="370"/>
      <c r="FG73" s="371"/>
      <c r="FH73" s="372"/>
      <c r="FI73" s="373"/>
      <c r="FJ73" s="372"/>
      <c r="FK73" s="374"/>
      <c r="FL73" s="342"/>
      <c r="FM73" s="340"/>
      <c r="FN73" s="340"/>
    </row>
    <row r="74" spans="1:170" ht="9.25" customHeight="1" thickBot="1">
      <c r="A74" s="139"/>
      <c r="B74" s="139"/>
      <c r="C74" s="662"/>
      <c r="D74" s="662"/>
      <c r="E74" s="478">
        <v>2</v>
      </c>
      <c r="F74" s="421" t="s">
        <v>7</v>
      </c>
      <c r="G74" s="421"/>
      <c r="H74" s="421"/>
      <c r="I74" s="421"/>
      <c r="J74" s="421"/>
      <c r="K74" s="421"/>
      <c r="L74" s="430" t="str">
        <f>IF('給与所得者の扶養控除等（異動）申告書'!H42="","",'給与所得者の扶養控除等（異動）申告書'!H42)</f>
        <v/>
      </c>
      <c r="M74" s="430"/>
      <c r="N74" s="430"/>
      <c r="O74" s="430"/>
      <c r="P74" s="430"/>
      <c r="Q74" s="430"/>
      <c r="R74" s="430"/>
      <c r="S74" s="430"/>
      <c r="T74" s="430"/>
      <c r="U74" s="430"/>
      <c r="V74" s="430"/>
      <c r="W74" s="430"/>
      <c r="X74" s="430"/>
      <c r="Y74" s="430"/>
      <c r="Z74" s="430"/>
      <c r="AA74" s="430"/>
      <c r="AB74" s="430"/>
      <c r="AC74" s="430"/>
      <c r="AD74" s="484" t="s">
        <v>13</v>
      </c>
      <c r="AE74" s="484"/>
      <c r="AF74" s="446" t="str">
        <f>IF('給与所得者の扶養控除等（異動）申告書'!CC42,"○",IF('給与所得者の扶養控除等（異動）申告書'!CC43,"○",IF('給与所得者の扶養控除等（異動）申告書'!CC44,"○",IF('給与所得者の扶養控除等（異動）申告書'!CC45,"○",""))))</f>
        <v/>
      </c>
      <c r="AG74" s="446"/>
      <c r="AH74" s="446"/>
      <c r="AI74" s="446"/>
      <c r="AJ74" s="662"/>
      <c r="AK74" s="662"/>
      <c r="AL74" s="478">
        <v>2</v>
      </c>
      <c r="AM74" s="421" t="s">
        <v>7</v>
      </c>
      <c r="AN74" s="421"/>
      <c r="AO74" s="421"/>
      <c r="AP74" s="421"/>
      <c r="AQ74" s="421"/>
      <c r="AR74" s="421"/>
      <c r="AS74" s="430" t="str">
        <f>IF('給与所得者の扶養控除等（異動）申告書'!H98="","",'給与所得者の扶養控除等（異動）申告書'!H98)</f>
        <v/>
      </c>
      <c r="AT74" s="430"/>
      <c r="AU74" s="430"/>
      <c r="AV74" s="430"/>
      <c r="AW74" s="430"/>
      <c r="AX74" s="430"/>
      <c r="AY74" s="430"/>
      <c r="AZ74" s="430"/>
      <c r="BA74" s="430"/>
      <c r="BB74" s="430"/>
      <c r="BC74" s="430"/>
      <c r="BD74" s="430"/>
      <c r="BE74" s="430"/>
      <c r="BF74" s="430"/>
      <c r="BG74" s="430"/>
      <c r="BH74" s="430"/>
      <c r="BI74" s="430"/>
      <c r="BJ74" s="430"/>
      <c r="BK74" s="484" t="s">
        <v>13</v>
      </c>
      <c r="BL74" s="484"/>
      <c r="BM74" s="423"/>
      <c r="BN74" s="423"/>
      <c r="BO74" s="423"/>
      <c r="BP74" s="423"/>
      <c r="BQ74" s="661"/>
      <c r="BR74" s="661"/>
      <c r="BS74" s="661"/>
      <c r="BT74" s="661"/>
      <c r="BU74" s="661"/>
      <c r="BV74" s="661"/>
      <c r="BW74" s="661"/>
      <c r="BX74" s="48"/>
      <c r="BY74" s="48"/>
      <c r="BZ74" s="48"/>
      <c r="CA74" s="49"/>
      <c r="CB74" s="49"/>
      <c r="CC74" s="49"/>
      <c r="CD74" s="51"/>
      <c r="CE74" s="51"/>
      <c r="CF74" s="660"/>
      <c r="CG74" s="660"/>
      <c r="CH74" s="438">
        <v>2</v>
      </c>
      <c r="CI74" s="489" t="s">
        <v>7</v>
      </c>
      <c r="CJ74" s="489"/>
      <c r="CK74" s="489"/>
      <c r="CL74" s="489"/>
      <c r="CM74" s="489"/>
      <c r="CN74" s="489"/>
      <c r="CO74" s="655" t="str">
        <f>IF(L74="","",L74)</f>
        <v/>
      </c>
      <c r="CP74" s="604"/>
      <c r="CQ74" s="604"/>
      <c r="CR74" s="604"/>
      <c r="CS74" s="604"/>
      <c r="CT74" s="604"/>
      <c r="CU74" s="604"/>
      <c r="CV74" s="604"/>
      <c r="CW74" s="604"/>
      <c r="CX74" s="604"/>
      <c r="CY74" s="604"/>
      <c r="CZ74" s="604"/>
      <c r="DA74" s="604"/>
      <c r="DB74" s="604"/>
      <c r="DC74" s="604"/>
      <c r="DD74" s="604"/>
      <c r="DE74" s="604"/>
      <c r="DF74" s="605"/>
      <c r="DG74" s="656" t="s">
        <v>13</v>
      </c>
      <c r="DH74" s="657"/>
      <c r="DI74" s="653" t="str">
        <f>IF(AF74="","",AF74)</f>
        <v/>
      </c>
      <c r="DJ74" s="663"/>
      <c r="DK74" s="663"/>
      <c r="DL74" s="654"/>
      <c r="DM74" s="660"/>
      <c r="DN74" s="660"/>
      <c r="DO74" s="438">
        <v>2</v>
      </c>
      <c r="DP74" s="489" t="s">
        <v>7</v>
      </c>
      <c r="DQ74" s="489"/>
      <c r="DR74" s="489"/>
      <c r="DS74" s="489"/>
      <c r="DT74" s="489"/>
      <c r="DU74" s="489"/>
      <c r="DV74" s="655" t="str">
        <f>IF(AS74="","",AS74)</f>
        <v/>
      </c>
      <c r="DW74" s="604"/>
      <c r="DX74" s="604"/>
      <c r="DY74" s="604"/>
      <c r="DZ74" s="604"/>
      <c r="EA74" s="604"/>
      <c r="EB74" s="604"/>
      <c r="EC74" s="604"/>
      <c r="ED74" s="604"/>
      <c r="EE74" s="604"/>
      <c r="EF74" s="604"/>
      <c r="EG74" s="604"/>
      <c r="EH74" s="604"/>
      <c r="EI74" s="604"/>
      <c r="EJ74" s="604"/>
      <c r="EK74" s="604"/>
      <c r="EL74" s="604"/>
      <c r="EM74" s="605"/>
      <c r="EN74" s="656" t="s">
        <v>13</v>
      </c>
      <c r="EO74" s="657"/>
      <c r="EP74" s="653" t="str">
        <f>IF(BM74="","",BM74)</f>
        <v/>
      </c>
      <c r="EQ74" s="663"/>
      <c r="ER74" s="663"/>
      <c r="ES74" s="654"/>
      <c r="ET74" s="664"/>
      <c r="EU74" s="664"/>
      <c r="EV74" s="664"/>
      <c r="EW74" s="664"/>
      <c r="EX74" s="664"/>
      <c r="EY74" s="664"/>
      <c r="EZ74" s="664"/>
      <c r="FA74" s="49"/>
      <c r="FB74" s="340"/>
      <c r="FC74" s="341"/>
      <c r="FD74" s="368" t="s">
        <v>833</v>
      </c>
      <c r="FE74" s="368"/>
      <c r="FF74" s="368"/>
      <c r="FG74" s="352"/>
      <c r="FH74" s="353"/>
      <c r="FI74" s="352"/>
      <c r="FJ74" s="353"/>
      <c r="FK74" s="354"/>
      <c r="FL74" s="342"/>
      <c r="FM74" s="340"/>
      <c r="FN74" s="340"/>
    </row>
    <row r="75" spans="1:170" ht="9.25" customHeight="1" thickBot="1">
      <c r="A75" s="139"/>
      <c r="B75" s="139"/>
      <c r="C75" s="662"/>
      <c r="D75" s="662"/>
      <c r="E75" s="478"/>
      <c r="F75" s="421"/>
      <c r="G75" s="421"/>
      <c r="H75" s="421"/>
      <c r="I75" s="421"/>
      <c r="J75" s="421"/>
      <c r="K75" s="421"/>
      <c r="L75" s="430"/>
      <c r="M75" s="430"/>
      <c r="N75" s="430"/>
      <c r="O75" s="430"/>
      <c r="P75" s="430"/>
      <c r="Q75" s="430"/>
      <c r="R75" s="430"/>
      <c r="S75" s="430"/>
      <c r="T75" s="430"/>
      <c r="U75" s="430"/>
      <c r="V75" s="430"/>
      <c r="W75" s="430"/>
      <c r="X75" s="430"/>
      <c r="Y75" s="430"/>
      <c r="Z75" s="430"/>
      <c r="AA75" s="430"/>
      <c r="AB75" s="430"/>
      <c r="AC75" s="430"/>
      <c r="AD75" s="484"/>
      <c r="AE75" s="484"/>
      <c r="AF75" s="446"/>
      <c r="AG75" s="446"/>
      <c r="AH75" s="446"/>
      <c r="AI75" s="446"/>
      <c r="AJ75" s="662"/>
      <c r="AK75" s="662"/>
      <c r="AL75" s="478"/>
      <c r="AM75" s="421"/>
      <c r="AN75" s="421"/>
      <c r="AO75" s="421"/>
      <c r="AP75" s="421"/>
      <c r="AQ75" s="421"/>
      <c r="AR75" s="421"/>
      <c r="AS75" s="430"/>
      <c r="AT75" s="430"/>
      <c r="AU75" s="430"/>
      <c r="AV75" s="430"/>
      <c r="AW75" s="430"/>
      <c r="AX75" s="430"/>
      <c r="AY75" s="430"/>
      <c r="AZ75" s="430"/>
      <c r="BA75" s="430"/>
      <c r="BB75" s="430"/>
      <c r="BC75" s="430"/>
      <c r="BD75" s="430"/>
      <c r="BE75" s="430"/>
      <c r="BF75" s="430"/>
      <c r="BG75" s="430"/>
      <c r="BH75" s="430"/>
      <c r="BI75" s="430"/>
      <c r="BJ75" s="430"/>
      <c r="BK75" s="484"/>
      <c r="BL75" s="484"/>
      <c r="BM75" s="423"/>
      <c r="BN75" s="423"/>
      <c r="BO75" s="423"/>
      <c r="BP75" s="423"/>
      <c r="BQ75" s="661"/>
      <c r="BR75" s="661"/>
      <c r="BS75" s="661"/>
      <c r="BT75" s="661"/>
      <c r="BU75" s="661"/>
      <c r="BV75" s="661"/>
      <c r="BW75" s="661"/>
      <c r="BX75" s="48"/>
      <c r="BY75" s="48"/>
      <c r="BZ75" s="48"/>
      <c r="CA75" s="49"/>
      <c r="CB75" s="49"/>
      <c r="CC75" s="49"/>
      <c r="CD75" s="51"/>
      <c r="CE75" s="51"/>
      <c r="CF75" s="660"/>
      <c r="CG75" s="660"/>
      <c r="CH75" s="438"/>
      <c r="CI75" s="489"/>
      <c r="CJ75" s="489"/>
      <c r="CK75" s="489"/>
      <c r="CL75" s="489"/>
      <c r="CM75" s="489"/>
      <c r="CN75" s="489"/>
      <c r="CO75" s="598"/>
      <c r="CP75" s="599"/>
      <c r="CQ75" s="599"/>
      <c r="CR75" s="599"/>
      <c r="CS75" s="599"/>
      <c r="CT75" s="599"/>
      <c r="CU75" s="599"/>
      <c r="CV75" s="599"/>
      <c r="CW75" s="599"/>
      <c r="CX75" s="599"/>
      <c r="CY75" s="599"/>
      <c r="CZ75" s="599"/>
      <c r="DA75" s="599"/>
      <c r="DB75" s="599"/>
      <c r="DC75" s="599"/>
      <c r="DD75" s="599"/>
      <c r="DE75" s="599"/>
      <c r="DF75" s="600"/>
      <c r="DG75" s="447"/>
      <c r="DH75" s="448"/>
      <c r="DI75" s="573"/>
      <c r="DJ75" s="574"/>
      <c r="DK75" s="574"/>
      <c r="DL75" s="577"/>
      <c r="DM75" s="660"/>
      <c r="DN75" s="660"/>
      <c r="DO75" s="438"/>
      <c r="DP75" s="489"/>
      <c r="DQ75" s="489"/>
      <c r="DR75" s="489"/>
      <c r="DS75" s="489"/>
      <c r="DT75" s="489"/>
      <c r="DU75" s="489"/>
      <c r="DV75" s="598"/>
      <c r="DW75" s="599"/>
      <c r="DX75" s="599"/>
      <c r="DY75" s="599"/>
      <c r="DZ75" s="599"/>
      <c r="EA75" s="599"/>
      <c r="EB75" s="599"/>
      <c r="EC75" s="599"/>
      <c r="ED75" s="599"/>
      <c r="EE75" s="599"/>
      <c r="EF75" s="599"/>
      <c r="EG75" s="599"/>
      <c r="EH75" s="599"/>
      <c r="EI75" s="599"/>
      <c r="EJ75" s="599"/>
      <c r="EK75" s="599"/>
      <c r="EL75" s="599"/>
      <c r="EM75" s="600"/>
      <c r="EN75" s="447"/>
      <c r="EO75" s="448"/>
      <c r="EP75" s="573"/>
      <c r="EQ75" s="574"/>
      <c r="ER75" s="574"/>
      <c r="ES75" s="577"/>
      <c r="ET75" s="664"/>
      <c r="EU75" s="664"/>
      <c r="EV75" s="664"/>
      <c r="EW75" s="664"/>
      <c r="EX75" s="664"/>
      <c r="EY75" s="664"/>
      <c r="EZ75" s="664"/>
      <c r="FA75" s="49"/>
      <c r="FB75" s="340"/>
      <c r="FC75" s="341"/>
      <c r="FD75" s="368"/>
      <c r="FE75" s="368"/>
      <c r="FF75" s="368"/>
      <c r="FG75" s="352"/>
      <c r="FH75" s="353"/>
      <c r="FI75" s="352"/>
      <c r="FJ75" s="353"/>
      <c r="FK75" s="354"/>
      <c r="FL75" s="342"/>
      <c r="FM75" s="340"/>
      <c r="FN75" s="340"/>
    </row>
    <row r="76" spans="1:170" ht="9.25" customHeight="1" thickBot="1">
      <c r="A76" s="673"/>
      <c r="B76" s="673"/>
      <c r="C76" s="662"/>
      <c r="D76" s="662"/>
      <c r="E76" s="478"/>
      <c r="F76" s="421" t="s">
        <v>6</v>
      </c>
      <c r="G76" s="421"/>
      <c r="H76" s="421"/>
      <c r="I76" s="421"/>
      <c r="J76" s="421"/>
      <c r="K76" s="421"/>
      <c r="L76" s="430" t="str">
        <f>IF('給与所得者の扶養控除等（異動）申告書'!H44="","",'給与所得者の扶養控除等（異動）申告書'!H44)</f>
        <v/>
      </c>
      <c r="M76" s="430"/>
      <c r="N76" s="430"/>
      <c r="O76" s="430"/>
      <c r="P76" s="430"/>
      <c r="Q76" s="430"/>
      <c r="R76" s="430"/>
      <c r="S76" s="430"/>
      <c r="T76" s="430"/>
      <c r="U76" s="430"/>
      <c r="V76" s="430"/>
      <c r="W76" s="430"/>
      <c r="X76" s="430"/>
      <c r="Y76" s="430"/>
      <c r="Z76" s="430"/>
      <c r="AA76" s="430"/>
      <c r="AB76" s="430"/>
      <c r="AC76" s="430"/>
      <c r="AD76" s="484"/>
      <c r="AE76" s="484"/>
      <c r="AF76" s="446"/>
      <c r="AG76" s="446"/>
      <c r="AH76" s="446"/>
      <c r="AI76" s="446"/>
      <c r="AJ76" s="662"/>
      <c r="AK76" s="662"/>
      <c r="AL76" s="478"/>
      <c r="AM76" s="421" t="s">
        <v>6</v>
      </c>
      <c r="AN76" s="421"/>
      <c r="AO76" s="421"/>
      <c r="AP76" s="421"/>
      <c r="AQ76" s="421"/>
      <c r="AR76" s="421"/>
      <c r="AS76" s="674" t="str">
        <f>IF('給与所得者の扶養控除等（異動）申告書'!H99="","",'給与所得者の扶養控除等（異動）申告書'!H99)</f>
        <v/>
      </c>
      <c r="AT76" s="674"/>
      <c r="AU76" s="674"/>
      <c r="AV76" s="674"/>
      <c r="AW76" s="674"/>
      <c r="AX76" s="674"/>
      <c r="AY76" s="674"/>
      <c r="AZ76" s="674"/>
      <c r="BA76" s="674"/>
      <c r="BB76" s="674"/>
      <c r="BC76" s="674"/>
      <c r="BD76" s="674"/>
      <c r="BE76" s="674"/>
      <c r="BF76" s="674"/>
      <c r="BG76" s="674"/>
      <c r="BH76" s="674"/>
      <c r="BI76" s="674"/>
      <c r="BJ76" s="674"/>
      <c r="BK76" s="484"/>
      <c r="BL76" s="484"/>
      <c r="BM76" s="423"/>
      <c r="BN76" s="423"/>
      <c r="BO76" s="423"/>
      <c r="BP76" s="423"/>
      <c r="BQ76" s="661"/>
      <c r="BR76" s="661"/>
      <c r="BS76" s="661"/>
      <c r="BT76" s="661"/>
      <c r="BU76" s="661"/>
      <c r="BV76" s="661"/>
      <c r="BW76" s="661"/>
      <c r="BX76" s="48"/>
      <c r="BY76" s="48"/>
      <c r="BZ76" s="48"/>
      <c r="CA76" s="49"/>
      <c r="CB76" s="49"/>
      <c r="CC76" s="49"/>
      <c r="CD76" s="51"/>
      <c r="CE76" s="51"/>
      <c r="CF76" s="660"/>
      <c r="CG76" s="660"/>
      <c r="CH76" s="438"/>
      <c r="CI76" s="489" t="s">
        <v>6</v>
      </c>
      <c r="CJ76" s="489"/>
      <c r="CK76" s="489"/>
      <c r="CL76" s="489"/>
      <c r="CM76" s="489"/>
      <c r="CN76" s="489"/>
      <c r="CO76" s="655" t="str">
        <f>IF(L76="","",L76)</f>
        <v/>
      </c>
      <c r="CP76" s="604"/>
      <c r="CQ76" s="604"/>
      <c r="CR76" s="604"/>
      <c r="CS76" s="604"/>
      <c r="CT76" s="604"/>
      <c r="CU76" s="604"/>
      <c r="CV76" s="604"/>
      <c r="CW76" s="604"/>
      <c r="CX76" s="604"/>
      <c r="CY76" s="604"/>
      <c r="CZ76" s="604"/>
      <c r="DA76" s="604"/>
      <c r="DB76" s="604"/>
      <c r="DC76" s="604"/>
      <c r="DD76" s="604"/>
      <c r="DE76" s="604"/>
      <c r="DF76" s="605"/>
      <c r="DG76" s="447"/>
      <c r="DH76" s="448"/>
      <c r="DI76" s="573"/>
      <c r="DJ76" s="574"/>
      <c r="DK76" s="574"/>
      <c r="DL76" s="577"/>
      <c r="DM76" s="660"/>
      <c r="DN76" s="660"/>
      <c r="DO76" s="438"/>
      <c r="DP76" s="489" t="s">
        <v>6</v>
      </c>
      <c r="DQ76" s="489"/>
      <c r="DR76" s="489"/>
      <c r="DS76" s="489"/>
      <c r="DT76" s="489"/>
      <c r="DU76" s="489"/>
      <c r="DV76" s="655" t="str">
        <f>IF(AS76="","",AS76)</f>
        <v/>
      </c>
      <c r="DW76" s="604"/>
      <c r="DX76" s="604"/>
      <c r="DY76" s="604"/>
      <c r="DZ76" s="604"/>
      <c r="EA76" s="604"/>
      <c r="EB76" s="604"/>
      <c r="EC76" s="604"/>
      <c r="ED76" s="604"/>
      <c r="EE76" s="604"/>
      <c r="EF76" s="604"/>
      <c r="EG76" s="604"/>
      <c r="EH76" s="604"/>
      <c r="EI76" s="604"/>
      <c r="EJ76" s="604"/>
      <c r="EK76" s="604"/>
      <c r="EL76" s="604"/>
      <c r="EM76" s="605"/>
      <c r="EN76" s="447"/>
      <c r="EO76" s="448"/>
      <c r="EP76" s="573"/>
      <c r="EQ76" s="574"/>
      <c r="ER76" s="574"/>
      <c r="ES76" s="577"/>
      <c r="ET76" s="664"/>
      <c r="EU76" s="664"/>
      <c r="EV76" s="664"/>
      <c r="EW76" s="664"/>
      <c r="EX76" s="664"/>
      <c r="EY76" s="664"/>
      <c r="EZ76" s="664"/>
      <c r="FA76" s="49"/>
      <c r="FB76" s="340"/>
      <c r="FC76" s="341"/>
      <c r="FD76" s="345"/>
      <c r="FE76" s="369" t="s">
        <v>153</v>
      </c>
      <c r="FF76" s="351" t="s">
        <v>123</v>
      </c>
      <c r="FG76" s="376" t="s">
        <v>834</v>
      </c>
      <c r="FH76" s="353"/>
      <c r="FI76" s="352"/>
      <c r="FJ76" s="377" t="s">
        <v>835</v>
      </c>
      <c r="FK76" s="354"/>
      <c r="FL76" s="342"/>
      <c r="FM76" s="340"/>
      <c r="FN76" s="340"/>
    </row>
    <row r="77" spans="1:170" ht="9.25" customHeight="1" thickBot="1">
      <c r="A77" s="673"/>
      <c r="B77" s="673"/>
      <c r="C77" s="662"/>
      <c r="D77" s="662"/>
      <c r="E77" s="478"/>
      <c r="F77" s="421"/>
      <c r="G77" s="421"/>
      <c r="H77" s="421"/>
      <c r="I77" s="421"/>
      <c r="J77" s="421"/>
      <c r="K77" s="421"/>
      <c r="L77" s="430"/>
      <c r="M77" s="430"/>
      <c r="N77" s="430"/>
      <c r="O77" s="430"/>
      <c r="P77" s="430"/>
      <c r="Q77" s="430"/>
      <c r="R77" s="430"/>
      <c r="S77" s="430"/>
      <c r="T77" s="430"/>
      <c r="U77" s="430"/>
      <c r="V77" s="430"/>
      <c r="W77" s="430"/>
      <c r="X77" s="430"/>
      <c r="Y77" s="430"/>
      <c r="Z77" s="430"/>
      <c r="AA77" s="430"/>
      <c r="AB77" s="430"/>
      <c r="AC77" s="430"/>
      <c r="AD77" s="484"/>
      <c r="AE77" s="484"/>
      <c r="AF77" s="446"/>
      <c r="AG77" s="446"/>
      <c r="AH77" s="446"/>
      <c r="AI77" s="446"/>
      <c r="AJ77" s="662"/>
      <c r="AK77" s="662"/>
      <c r="AL77" s="478"/>
      <c r="AM77" s="421"/>
      <c r="AN77" s="421"/>
      <c r="AO77" s="421"/>
      <c r="AP77" s="421"/>
      <c r="AQ77" s="421"/>
      <c r="AR77" s="421"/>
      <c r="AS77" s="674"/>
      <c r="AT77" s="674"/>
      <c r="AU77" s="674"/>
      <c r="AV77" s="674"/>
      <c r="AW77" s="674"/>
      <c r="AX77" s="674"/>
      <c r="AY77" s="674"/>
      <c r="AZ77" s="674"/>
      <c r="BA77" s="674"/>
      <c r="BB77" s="674"/>
      <c r="BC77" s="674"/>
      <c r="BD77" s="674"/>
      <c r="BE77" s="674"/>
      <c r="BF77" s="674"/>
      <c r="BG77" s="674"/>
      <c r="BH77" s="674"/>
      <c r="BI77" s="674"/>
      <c r="BJ77" s="674"/>
      <c r="BK77" s="484"/>
      <c r="BL77" s="484"/>
      <c r="BM77" s="423"/>
      <c r="BN77" s="423"/>
      <c r="BO77" s="423"/>
      <c r="BP77" s="423"/>
      <c r="BQ77" s="661"/>
      <c r="BR77" s="661"/>
      <c r="BS77" s="661"/>
      <c r="BT77" s="661"/>
      <c r="BU77" s="661"/>
      <c r="BV77" s="661"/>
      <c r="BW77" s="661"/>
      <c r="BX77" s="48"/>
      <c r="BY77" s="48"/>
      <c r="BZ77" s="48"/>
      <c r="CA77" s="49"/>
      <c r="CB77" s="49"/>
      <c r="CC77" s="49"/>
      <c r="CD77" s="51"/>
      <c r="CE77" s="51"/>
      <c r="CF77" s="660"/>
      <c r="CG77" s="660"/>
      <c r="CH77" s="438"/>
      <c r="CI77" s="489"/>
      <c r="CJ77" s="489"/>
      <c r="CK77" s="489"/>
      <c r="CL77" s="489"/>
      <c r="CM77" s="489"/>
      <c r="CN77" s="489"/>
      <c r="CO77" s="431"/>
      <c r="CP77" s="432"/>
      <c r="CQ77" s="432"/>
      <c r="CR77" s="432"/>
      <c r="CS77" s="432"/>
      <c r="CT77" s="432"/>
      <c r="CU77" s="432"/>
      <c r="CV77" s="432"/>
      <c r="CW77" s="432"/>
      <c r="CX77" s="432"/>
      <c r="CY77" s="432"/>
      <c r="CZ77" s="432"/>
      <c r="DA77" s="432"/>
      <c r="DB77" s="432"/>
      <c r="DC77" s="432"/>
      <c r="DD77" s="432"/>
      <c r="DE77" s="432"/>
      <c r="DF77" s="433"/>
      <c r="DG77" s="447"/>
      <c r="DH77" s="448"/>
      <c r="DI77" s="573"/>
      <c r="DJ77" s="574"/>
      <c r="DK77" s="574"/>
      <c r="DL77" s="577"/>
      <c r="DM77" s="660"/>
      <c r="DN77" s="660"/>
      <c r="DO77" s="438"/>
      <c r="DP77" s="489"/>
      <c r="DQ77" s="489"/>
      <c r="DR77" s="489"/>
      <c r="DS77" s="489"/>
      <c r="DT77" s="489"/>
      <c r="DU77" s="489"/>
      <c r="DV77" s="431"/>
      <c r="DW77" s="432"/>
      <c r="DX77" s="432"/>
      <c r="DY77" s="432"/>
      <c r="DZ77" s="432"/>
      <c r="EA77" s="432"/>
      <c r="EB77" s="432"/>
      <c r="EC77" s="432"/>
      <c r="ED77" s="432"/>
      <c r="EE77" s="432"/>
      <c r="EF77" s="432"/>
      <c r="EG77" s="432"/>
      <c r="EH77" s="432"/>
      <c r="EI77" s="432"/>
      <c r="EJ77" s="432"/>
      <c r="EK77" s="432"/>
      <c r="EL77" s="432"/>
      <c r="EM77" s="433"/>
      <c r="EN77" s="447"/>
      <c r="EO77" s="448"/>
      <c r="EP77" s="573"/>
      <c r="EQ77" s="574"/>
      <c r="ER77" s="574"/>
      <c r="ES77" s="577"/>
      <c r="ET77" s="664"/>
      <c r="EU77" s="664"/>
      <c r="EV77" s="664"/>
      <c r="EW77" s="664"/>
      <c r="EX77" s="664"/>
      <c r="EY77" s="664"/>
      <c r="EZ77" s="664"/>
      <c r="FA77" s="49"/>
      <c r="FB77" s="340"/>
      <c r="FC77" s="341"/>
      <c r="FD77" s="345"/>
      <c r="FE77" s="369"/>
      <c r="FF77" s="351"/>
      <c r="FG77" s="376"/>
      <c r="FH77" s="353"/>
      <c r="FI77" s="352"/>
      <c r="FJ77" s="377"/>
      <c r="FK77" s="354"/>
      <c r="FL77" s="342"/>
      <c r="FM77" s="340"/>
      <c r="FN77" s="340"/>
    </row>
    <row r="78" spans="1:170" ht="9.25" customHeight="1" thickBot="1">
      <c r="A78" s="673"/>
      <c r="B78" s="673"/>
      <c r="C78" s="662"/>
      <c r="D78" s="662"/>
      <c r="E78" s="478"/>
      <c r="F78" s="421"/>
      <c r="G78" s="421"/>
      <c r="H78" s="421"/>
      <c r="I78" s="421"/>
      <c r="J78" s="421"/>
      <c r="K78" s="421"/>
      <c r="L78" s="430"/>
      <c r="M78" s="430"/>
      <c r="N78" s="430"/>
      <c r="O78" s="430"/>
      <c r="P78" s="430"/>
      <c r="Q78" s="430"/>
      <c r="R78" s="430"/>
      <c r="S78" s="430"/>
      <c r="T78" s="430"/>
      <c r="U78" s="430"/>
      <c r="V78" s="430"/>
      <c r="W78" s="430"/>
      <c r="X78" s="430"/>
      <c r="Y78" s="430"/>
      <c r="Z78" s="430"/>
      <c r="AA78" s="430"/>
      <c r="AB78" s="430"/>
      <c r="AC78" s="430"/>
      <c r="AD78" s="484"/>
      <c r="AE78" s="484"/>
      <c r="AF78" s="446"/>
      <c r="AG78" s="446"/>
      <c r="AH78" s="446"/>
      <c r="AI78" s="446"/>
      <c r="AJ78" s="662"/>
      <c r="AK78" s="662"/>
      <c r="AL78" s="478"/>
      <c r="AM78" s="421"/>
      <c r="AN78" s="421"/>
      <c r="AO78" s="421"/>
      <c r="AP78" s="421"/>
      <c r="AQ78" s="421"/>
      <c r="AR78" s="421"/>
      <c r="AS78" s="674"/>
      <c r="AT78" s="674"/>
      <c r="AU78" s="674"/>
      <c r="AV78" s="674"/>
      <c r="AW78" s="674"/>
      <c r="AX78" s="674"/>
      <c r="AY78" s="674"/>
      <c r="AZ78" s="674"/>
      <c r="BA78" s="674"/>
      <c r="BB78" s="674"/>
      <c r="BC78" s="674"/>
      <c r="BD78" s="674"/>
      <c r="BE78" s="674"/>
      <c r="BF78" s="674"/>
      <c r="BG78" s="674"/>
      <c r="BH78" s="674"/>
      <c r="BI78" s="674"/>
      <c r="BJ78" s="674"/>
      <c r="BK78" s="484"/>
      <c r="BL78" s="484"/>
      <c r="BM78" s="423"/>
      <c r="BN78" s="423"/>
      <c r="BO78" s="423"/>
      <c r="BP78" s="423"/>
      <c r="BQ78" s="661"/>
      <c r="BR78" s="661"/>
      <c r="BS78" s="661"/>
      <c r="BT78" s="661"/>
      <c r="BU78" s="661"/>
      <c r="BV78" s="661"/>
      <c r="BW78" s="661"/>
      <c r="BX78" s="48"/>
      <c r="BY78" s="48"/>
      <c r="BZ78" s="48"/>
      <c r="CA78" s="49"/>
      <c r="CB78" s="49"/>
      <c r="CC78" s="49"/>
      <c r="CD78" s="51"/>
      <c r="CE78" s="51"/>
      <c r="CF78" s="660"/>
      <c r="CG78" s="660"/>
      <c r="CH78" s="438"/>
      <c r="CI78" s="489"/>
      <c r="CJ78" s="489"/>
      <c r="CK78" s="489"/>
      <c r="CL78" s="489"/>
      <c r="CM78" s="489"/>
      <c r="CN78" s="489"/>
      <c r="CO78" s="598"/>
      <c r="CP78" s="599"/>
      <c r="CQ78" s="599"/>
      <c r="CR78" s="599"/>
      <c r="CS78" s="599"/>
      <c r="CT78" s="599"/>
      <c r="CU78" s="599"/>
      <c r="CV78" s="599"/>
      <c r="CW78" s="599"/>
      <c r="CX78" s="599"/>
      <c r="CY78" s="599"/>
      <c r="CZ78" s="599"/>
      <c r="DA78" s="599"/>
      <c r="DB78" s="599"/>
      <c r="DC78" s="599"/>
      <c r="DD78" s="599"/>
      <c r="DE78" s="599"/>
      <c r="DF78" s="600"/>
      <c r="DG78" s="449"/>
      <c r="DH78" s="450"/>
      <c r="DI78" s="578"/>
      <c r="DJ78" s="579"/>
      <c r="DK78" s="579"/>
      <c r="DL78" s="580"/>
      <c r="DM78" s="660"/>
      <c r="DN78" s="660"/>
      <c r="DO78" s="438"/>
      <c r="DP78" s="489"/>
      <c r="DQ78" s="489"/>
      <c r="DR78" s="489"/>
      <c r="DS78" s="489"/>
      <c r="DT78" s="489"/>
      <c r="DU78" s="489"/>
      <c r="DV78" s="598"/>
      <c r="DW78" s="599"/>
      <c r="DX78" s="599"/>
      <c r="DY78" s="599"/>
      <c r="DZ78" s="599"/>
      <c r="EA78" s="599"/>
      <c r="EB78" s="599"/>
      <c r="EC78" s="599"/>
      <c r="ED78" s="599"/>
      <c r="EE78" s="599"/>
      <c r="EF78" s="599"/>
      <c r="EG78" s="599"/>
      <c r="EH78" s="599"/>
      <c r="EI78" s="599"/>
      <c r="EJ78" s="599"/>
      <c r="EK78" s="599"/>
      <c r="EL78" s="599"/>
      <c r="EM78" s="600"/>
      <c r="EN78" s="449"/>
      <c r="EO78" s="450"/>
      <c r="EP78" s="578"/>
      <c r="EQ78" s="579"/>
      <c r="ER78" s="579"/>
      <c r="ES78" s="580"/>
      <c r="ET78" s="664"/>
      <c r="EU78" s="664"/>
      <c r="EV78" s="664"/>
      <c r="EW78" s="664"/>
      <c r="EX78" s="664"/>
      <c r="EY78" s="664"/>
      <c r="EZ78" s="664"/>
      <c r="FA78" s="49"/>
      <c r="FB78" s="340"/>
      <c r="FC78" s="341"/>
      <c r="FD78" s="345"/>
      <c r="FE78" s="352"/>
      <c r="FF78" s="354"/>
      <c r="FG78" s="376"/>
      <c r="FH78" s="353"/>
      <c r="FI78" s="352"/>
      <c r="FJ78" s="377"/>
      <c r="FK78" s="354"/>
      <c r="FL78" s="342"/>
      <c r="FM78" s="340"/>
      <c r="FN78" s="340"/>
    </row>
    <row r="79" spans="1:170" ht="9.25" customHeight="1" thickBot="1">
      <c r="A79" s="673"/>
      <c r="B79" s="673"/>
      <c r="C79" s="662"/>
      <c r="D79" s="662"/>
      <c r="E79" s="478"/>
      <c r="F79" s="421" t="s">
        <v>142</v>
      </c>
      <c r="G79" s="421"/>
      <c r="H79" s="421"/>
      <c r="I79" s="421"/>
      <c r="J79" s="421"/>
      <c r="K79" s="421"/>
      <c r="L79" s="446" t="str">
        <f>IF('給与所得者の扶養控除等（異動）申告書'!O44="","",'給与所得者の扶養控除等（異動）申告書'!O44)</f>
        <v/>
      </c>
      <c r="M79" s="446"/>
      <c r="N79" s="446" t="str">
        <f>IF('給与所得者の扶養控除等（異動）申告書'!P44="","",'給与所得者の扶養控除等（異動）申告書'!P44)</f>
        <v/>
      </c>
      <c r="O79" s="446"/>
      <c r="P79" s="446" t="str">
        <f>IF('給与所得者の扶養控除等（異動）申告書'!Q44="","",'給与所得者の扶養控除等（異動）申告書'!Q44)</f>
        <v/>
      </c>
      <c r="Q79" s="446"/>
      <c r="R79" s="446" t="str">
        <f>IF('給与所得者の扶養控除等（異動）申告書'!R44="","",'給与所得者の扶養控除等（異動）申告書'!R44)</f>
        <v/>
      </c>
      <c r="S79" s="446"/>
      <c r="T79" s="446" t="str">
        <f>IF('給与所得者の扶養控除等（異動）申告書'!S44="","",'給与所得者の扶養控除等（異動）申告書'!S44)</f>
        <v/>
      </c>
      <c r="U79" s="446"/>
      <c r="V79" s="446" t="str">
        <f>IF('給与所得者の扶養控除等（異動）申告書'!T44="","",'給与所得者の扶養控除等（異動）申告書'!T44)</f>
        <v/>
      </c>
      <c r="W79" s="446"/>
      <c r="X79" s="446" t="str">
        <f>IF('給与所得者の扶養控除等（異動）申告書'!U44="","",'給与所得者の扶養控除等（異動）申告書'!U44)</f>
        <v/>
      </c>
      <c r="Y79" s="446"/>
      <c r="Z79" s="446" t="str">
        <f>IF('給与所得者の扶養控除等（異動）申告書'!V44="","",'給与所得者の扶養控除等（異動）申告書'!V44)</f>
        <v/>
      </c>
      <c r="AA79" s="446"/>
      <c r="AB79" s="446" t="str">
        <f>IF('給与所得者の扶養控除等（異動）申告書'!W44="","",'給与所得者の扶養控除等（異動）申告書'!W44)</f>
        <v/>
      </c>
      <c r="AC79" s="446"/>
      <c r="AD79" s="446" t="str">
        <f>IF('給与所得者の扶養控除等（異動）申告書'!X44="","",'給与所得者の扶養控除等（異動）申告書'!X44)</f>
        <v/>
      </c>
      <c r="AE79" s="446"/>
      <c r="AF79" s="446" t="str">
        <f>IF('給与所得者の扶養控除等（異動）申告書'!Y44="","",'給与所得者の扶養控除等（異動）申告書'!Y44)</f>
        <v/>
      </c>
      <c r="AG79" s="446"/>
      <c r="AH79" s="446" t="str">
        <f>IF('給与所得者の扶養控除等（異動）申告書'!Z44="","",'給与所得者の扶養控除等（異動）申告書'!Z44)</f>
        <v/>
      </c>
      <c r="AI79" s="446"/>
      <c r="AJ79" s="662"/>
      <c r="AK79" s="662"/>
      <c r="AL79" s="478"/>
      <c r="AM79" s="421" t="s">
        <v>142</v>
      </c>
      <c r="AN79" s="421"/>
      <c r="AO79" s="421"/>
      <c r="AP79" s="421"/>
      <c r="AQ79" s="421"/>
      <c r="AR79" s="421"/>
      <c r="AS79" s="446" t="str">
        <f>IF('給与所得者の扶養控除等（異動）申告書'!M99="","",'給与所得者の扶養控除等（異動）申告書'!M99)</f>
        <v/>
      </c>
      <c r="AT79" s="446"/>
      <c r="AU79" s="446" t="str">
        <f>IF('給与所得者の扶養控除等（異動）申告書'!N99="","",'給与所得者の扶養控除等（異動）申告書'!N99)</f>
        <v/>
      </c>
      <c r="AV79" s="446"/>
      <c r="AW79" s="446" t="str">
        <f>IF('給与所得者の扶養控除等（異動）申告書'!O99="","",'給与所得者の扶養控除等（異動）申告書'!O99)</f>
        <v/>
      </c>
      <c r="AX79" s="446"/>
      <c r="AY79" s="446" t="str">
        <f>IF('給与所得者の扶養控除等（異動）申告書'!P99="","",'給与所得者の扶養控除等（異動）申告書'!P99)</f>
        <v/>
      </c>
      <c r="AZ79" s="446"/>
      <c r="BA79" s="446" t="str">
        <f>IF('給与所得者の扶養控除等（異動）申告書'!Q99="","",'給与所得者の扶養控除等（異動）申告書'!Q99)</f>
        <v/>
      </c>
      <c r="BB79" s="446"/>
      <c r="BC79" s="446" t="str">
        <f>IF('給与所得者の扶養控除等（異動）申告書'!R99="","",'給与所得者の扶養控除等（異動）申告書'!R99)</f>
        <v/>
      </c>
      <c r="BD79" s="446"/>
      <c r="BE79" s="446" t="str">
        <f>IF('給与所得者の扶養控除等（異動）申告書'!S99="","",'給与所得者の扶養控除等（異動）申告書'!S99)</f>
        <v/>
      </c>
      <c r="BF79" s="446"/>
      <c r="BG79" s="446" t="str">
        <f>IF('給与所得者の扶養控除等（異動）申告書'!T99="","",'給与所得者の扶養控除等（異動）申告書'!T99)</f>
        <v/>
      </c>
      <c r="BH79" s="446"/>
      <c r="BI79" s="446" t="str">
        <f>IF('給与所得者の扶養控除等（異動）申告書'!U99="","",'給与所得者の扶養控除等（異動）申告書'!UB99)</f>
        <v/>
      </c>
      <c r="BJ79" s="446"/>
      <c r="BK79" s="446" t="str">
        <f>IF('給与所得者の扶養控除等（異動）申告書'!V99="","",'給与所得者の扶養控除等（異動）申告書'!V99)</f>
        <v/>
      </c>
      <c r="BL79" s="446"/>
      <c r="BM79" s="446" t="str">
        <f>IF('給与所得者の扶養控除等（異動）申告書'!W99="","",'給与所得者の扶養控除等（異動）申告書'!W99)</f>
        <v/>
      </c>
      <c r="BN79" s="446"/>
      <c r="BO79" s="446" t="str">
        <f>IF('給与所得者の扶養控除等（異動）申告書'!X99="","",'給与所得者の扶養控除等（異動）申告書'!X99)</f>
        <v/>
      </c>
      <c r="BP79" s="446"/>
      <c r="BQ79" s="661"/>
      <c r="BR79" s="661"/>
      <c r="BS79" s="661"/>
      <c r="BT79" s="661"/>
      <c r="BU79" s="661"/>
      <c r="BV79" s="661"/>
      <c r="BW79" s="661"/>
      <c r="BX79" s="48"/>
      <c r="BY79" s="48"/>
      <c r="BZ79" s="48"/>
      <c r="CA79" s="49"/>
      <c r="CB79" s="49"/>
      <c r="CC79" s="49"/>
      <c r="CD79" s="51"/>
      <c r="CE79" s="51"/>
      <c r="CF79" s="660"/>
      <c r="CG79" s="660"/>
      <c r="CH79" s="438"/>
      <c r="CI79" s="489" t="s">
        <v>142</v>
      </c>
      <c r="CJ79" s="489"/>
      <c r="CK79" s="489"/>
      <c r="CL79" s="489"/>
      <c r="CM79" s="489"/>
      <c r="CN79" s="489"/>
      <c r="CO79" s="653" t="str">
        <f>IF(L79="","",L79)</f>
        <v/>
      </c>
      <c r="CP79" s="654"/>
      <c r="CQ79" s="653" t="str">
        <f>IF(N79="","",N79)</f>
        <v/>
      </c>
      <c r="CR79" s="654"/>
      <c r="CS79" s="653" t="str">
        <f>IF(P79="","",P79)</f>
        <v/>
      </c>
      <c r="CT79" s="654"/>
      <c r="CU79" s="653" t="str">
        <f>IF(R79="","",R79)</f>
        <v/>
      </c>
      <c r="CV79" s="654"/>
      <c r="CW79" s="653" t="str">
        <f>IF(T79="","",T79)</f>
        <v/>
      </c>
      <c r="CX79" s="654"/>
      <c r="CY79" s="653" t="str">
        <f>IF(V79="","",V79)</f>
        <v/>
      </c>
      <c r="CZ79" s="654"/>
      <c r="DA79" s="653" t="str">
        <f>IF(X79="","",X79)</f>
        <v/>
      </c>
      <c r="DB79" s="654"/>
      <c r="DC79" s="653" t="str">
        <f>IF(Z79="","",Z79)</f>
        <v/>
      </c>
      <c r="DD79" s="654"/>
      <c r="DE79" s="653" t="str">
        <f>IF(AB79="","",AB79)</f>
        <v/>
      </c>
      <c r="DF79" s="654"/>
      <c r="DG79" s="653" t="str">
        <f>IF(AD79="","",AD79)</f>
        <v/>
      </c>
      <c r="DH79" s="654"/>
      <c r="DI79" s="653" t="str">
        <f>IF(AF79="","",AF79)</f>
        <v/>
      </c>
      <c r="DJ79" s="654"/>
      <c r="DK79" s="653" t="str">
        <f>IF(AH79="","",AH79)</f>
        <v/>
      </c>
      <c r="DL79" s="654"/>
      <c r="DM79" s="660"/>
      <c r="DN79" s="660"/>
      <c r="DO79" s="438"/>
      <c r="DP79" s="489" t="s">
        <v>142</v>
      </c>
      <c r="DQ79" s="489"/>
      <c r="DR79" s="489"/>
      <c r="DS79" s="489"/>
      <c r="DT79" s="489"/>
      <c r="DU79" s="489"/>
      <c r="DV79" s="653" t="str">
        <f>IF(AS79="","",AS79)</f>
        <v/>
      </c>
      <c r="DW79" s="654"/>
      <c r="DX79" s="653" t="str">
        <f>IF(AU79="","",AU79)</f>
        <v/>
      </c>
      <c r="DY79" s="654"/>
      <c r="DZ79" s="653" t="str">
        <f>IF(AW79="","",AW79)</f>
        <v/>
      </c>
      <c r="EA79" s="654"/>
      <c r="EB79" s="653" t="str">
        <f>IF(AY79="","",AY79)</f>
        <v/>
      </c>
      <c r="EC79" s="654"/>
      <c r="ED79" s="653" t="str">
        <f>IF(BA79="","",BA79)</f>
        <v/>
      </c>
      <c r="EE79" s="654"/>
      <c r="EF79" s="653" t="str">
        <f>IF(BC79="","",BC79)</f>
        <v/>
      </c>
      <c r="EG79" s="654"/>
      <c r="EH79" s="653" t="str">
        <f>IF(BE79="","",BE79)</f>
        <v/>
      </c>
      <c r="EI79" s="654"/>
      <c r="EJ79" s="653" t="str">
        <f>IF(BG79="","",BG79)</f>
        <v/>
      </c>
      <c r="EK79" s="654"/>
      <c r="EL79" s="653" t="str">
        <f>IF(BI79="","",BI79)</f>
        <v/>
      </c>
      <c r="EM79" s="654"/>
      <c r="EN79" s="653" t="str">
        <f>IF(BK79="","",BK79)</f>
        <v/>
      </c>
      <c r="EO79" s="654"/>
      <c r="EP79" s="653" t="str">
        <f>IF(BM79="","",BM79)</f>
        <v/>
      </c>
      <c r="EQ79" s="654"/>
      <c r="ER79" s="653" t="str">
        <f>IF(BO79="","",BO79)</f>
        <v/>
      </c>
      <c r="ES79" s="654"/>
      <c r="ET79" s="664"/>
      <c r="EU79" s="664"/>
      <c r="EV79" s="664"/>
      <c r="EW79" s="664"/>
      <c r="EX79" s="664"/>
      <c r="EY79" s="664"/>
      <c r="EZ79" s="664"/>
      <c r="FA79" s="49"/>
      <c r="FB79" s="340"/>
      <c r="FC79" s="341"/>
      <c r="FD79" s="345"/>
      <c r="FE79" s="352"/>
      <c r="FF79" s="354"/>
      <c r="FG79" s="376"/>
      <c r="FH79" s="353"/>
      <c r="FI79" s="352"/>
      <c r="FJ79" s="377"/>
      <c r="FK79" s="354"/>
      <c r="FL79" s="342"/>
      <c r="FM79" s="340"/>
      <c r="FN79" s="340"/>
    </row>
    <row r="80" spans="1:170" ht="9.25" customHeight="1" thickBot="1">
      <c r="A80" s="673"/>
      <c r="B80" s="673"/>
      <c r="C80" s="662"/>
      <c r="D80" s="662"/>
      <c r="E80" s="478"/>
      <c r="F80" s="421"/>
      <c r="G80" s="421"/>
      <c r="H80" s="421"/>
      <c r="I80" s="421"/>
      <c r="J80" s="421"/>
      <c r="K80" s="421"/>
      <c r="L80" s="446"/>
      <c r="M80" s="446"/>
      <c r="N80" s="446"/>
      <c r="O80" s="446"/>
      <c r="P80" s="446"/>
      <c r="Q80" s="446"/>
      <c r="R80" s="446"/>
      <c r="S80" s="446"/>
      <c r="T80" s="446"/>
      <c r="U80" s="446"/>
      <c r="V80" s="446"/>
      <c r="W80" s="446"/>
      <c r="X80" s="446"/>
      <c r="Y80" s="446"/>
      <c r="Z80" s="446"/>
      <c r="AA80" s="446"/>
      <c r="AB80" s="446"/>
      <c r="AC80" s="446"/>
      <c r="AD80" s="446"/>
      <c r="AE80" s="446"/>
      <c r="AF80" s="446"/>
      <c r="AG80" s="446"/>
      <c r="AH80" s="446"/>
      <c r="AI80" s="446"/>
      <c r="AJ80" s="662"/>
      <c r="AK80" s="662"/>
      <c r="AL80" s="478"/>
      <c r="AM80" s="421"/>
      <c r="AN80" s="421"/>
      <c r="AO80" s="421"/>
      <c r="AP80" s="421"/>
      <c r="AQ80" s="421"/>
      <c r="AR80" s="421"/>
      <c r="AS80" s="446"/>
      <c r="AT80" s="446"/>
      <c r="AU80" s="446"/>
      <c r="AV80" s="446"/>
      <c r="AW80" s="446"/>
      <c r="AX80" s="446"/>
      <c r="AY80" s="446"/>
      <c r="AZ80" s="446"/>
      <c r="BA80" s="446"/>
      <c r="BB80" s="446"/>
      <c r="BC80" s="446"/>
      <c r="BD80" s="446"/>
      <c r="BE80" s="446"/>
      <c r="BF80" s="446"/>
      <c r="BG80" s="446"/>
      <c r="BH80" s="446"/>
      <c r="BI80" s="446"/>
      <c r="BJ80" s="446"/>
      <c r="BK80" s="446"/>
      <c r="BL80" s="446"/>
      <c r="BM80" s="446"/>
      <c r="BN80" s="446"/>
      <c r="BO80" s="446"/>
      <c r="BP80" s="446"/>
      <c r="BQ80" s="661"/>
      <c r="BR80" s="661"/>
      <c r="BS80" s="661"/>
      <c r="BT80" s="661"/>
      <c r="BU80" s="661"/>
      <c r="BV80" s="661"/>
      <c r="BW80" s="661"/>
      <c r="BX80" s="48"/>
      <c r="BY80" s="48"/>
      <c r="BZ80" s="48"/>
      <c r="CA80" s="49"/>
      <c r="CB80" s="49"/>
      <c r="CC80" s="49"/>
      <c r="CD80" s="51"/>
      <c r="CE80" s="51"/>
      <c r="CF80" s="660"/>
      <c r="CG80" s="660"/>
      <c r="CH80" s="438"/>
      <c r="CI80" s="489"/>
      <c r="CJ80" s="489"/>
      <c r="CK80" s="489"/>
      <c r="CL80" s="489"/>
      <c r="CM80" s="489"/>
      <c r="CN80" s="489"/>
      <c r="CO80" s="573"/>
      <c r="CP80" s="577"/>
      <c r="CQ80" s="573"/>
      <c r="CR80" s="577"/>
      <c r="CS80" s="573"/>
      <c r="CT80" s="577"/>
      <c r="CU80" s="573"/>
      <c r="CV80" s="577"/>
      <c r="CW80" s="573"/>
      <c r="CX80" s="577"/>
      <c r="CY80" s="573"/>
      <c r="CZ80" s="577"/>
      <c r="DA80" s="573"/>
      <c r="DB80" s="577"/>
      <c r="DC80" s="573"/>
      <c r="DD80" s="577"/>
      <c r="DE80" s="573"/>
      <c r="DF80" s="577"/>
      <c r="DG80" s="573"/>
      <c r="DH80" s="577"/>
      <c r="DI80" s="573"/>
      <c r="DJ80" s="577"/>
      <c r="DK80" s="573"/>
      <c r="DL80" s="577"/>
      <c r="DM80" s="660"/>
      <c r="DN80" s="660"/>
      <c r="DO80" s="438"/>
      <c r="DP80" s="489"/>
      <c r="DQ80" s="489"/>
      <c r="DR80" s="489"/>
      <c r="DS80" s="489"/>
      <c r="DT80" s="489"/>
      <c r="DU80" s="489"/>
      <c r="DV80" s="573"/>
      <c r="DW80" s="577"/>
      <c r="DX80" s="573"/>
      <c r="DY80" s="577"/>
      <c r="DZ80" s="573"/>
      <c r="EA80" s="577"/>
      <c r="EB80" s="573"/>
      <c r="EC80" s="577"/>
      <c r="ED80" s="573"/>
      <c r="EE80" s="577"/>
      <c r="EF80" s="573"/>
      <c r="EG80" s="577"/>
      <c r="EH80" s="573"/>
      <c r="EI80" s="577"/>
      <c r="EJ80" s="573"/>
      <c r="EK80" s="577"/>
      <c r="EL80" s="573"/>
      <c r="EM80" s="577"/>
      <c r="EN80" s="573"/>
      <c r="EO80" s="577"/>
      <c r="EP80" s="573"/>
      <c r="EQ80" s="577"/>
      <c r="ER80" s="573"/>
      <c r="ES80" s="577"/>
      <c r="ET80" s="664"/>
      <c r="EU80" s="664"/>
      <c r="EV80" s="664"/>
      <c r="EW80" s="664"/>
      <c r="EX80" s="664"/>
      <c r="EY80" s="664"/>
      <c r="EZ80" s="664"/>
      <c r="FA80" s="49"/>
      <c r="FB80" s="340"/>
      <c r="FC80" s="341"/>
      <c r="FD80" s="345"/>
      <c r="FE80" s="352"/>
      <c r="FF80" s="351" t="s">
        <v>38</v>
      </c>
      <c r="FG80" s="376" t="s">
        <v>836</v>
      </c>
      <c r="FH80" s="353"/>
      <c r="FI80" s="352"/>
      <c r="FJ80" s="377" t="s">
        <v>837</v>
      </c>
      <c r="FK80" s="354"/>
      <c r="FL80" s="342"/>
      <c r="FM80" s="340"/>
      <c r="FN80" s="340"/>
    </row>
    <row r="81" spans="1:170" ht="9.25" customHeight="1" thickBot="1">
      <c r="A81" s="673"/>
      <c r="B81" s="673"/>
      <c r="C81" s="662"/>
      <c r="D81" s="662"/>
      <c r="E81" s="478"/>
      <c r="F81" s="421"/>
      <c r="G81" s="421"/>
      <c r="H81" s="421"/>
      <c r="I81" s="421"/>
      <c r="J81" s="421"/>
      <c r="K81" s="421"/>
      <c r="L81" s="446"/>
      <c r="M81" s="446"/>
      <c r="N81" s="446"/>
      <c r="O81" s="446"/>
      <c r="P81" s="446"/>
      <c r="Q81" s="446"/>
      <c r="R81" s="446"/>
      <c r="S81" s="446"/>
      <c r="T81" s="446"/>
      <c r="U81" s="446"/>
      <c r="V81" s="446"/>
      <c r="W81" s="446"/>
      <c r="X81" s="446"/>
      <c r="Y81" s="446"/>
      <c r="Z81" s="446"/>
      <c r="AA81" s="446"/>
      <c r="AB81" s="446"/>
      <c r="AC81" s="446"/>
      <c r="AD81" s="446"/>
      <c r="AE81" s="446"/>
      <c r="AF81" s="446"/>
      <c r="AG81" s="446"/>
      <c r="AH81" s="446"/>
      <c r="AI81" s="446"/>
      <c r="AJ81" s="662"/>
      <c r="AK81" s="662"/>
      <c r="AL81" s="478"/>
      <c r="AM81" s="421"/>
      <c r="AN81" s="421"/>
      <c r="AO81" s="421"/>
      <c r="AP81" s="421"/>
      <c r="AQ81" s="421"/>
      <c r="AR81" s="421"/>
      <c r="AS81" s="446"/>
      <c r="AT81" s="446"/>
      <c r="AU81" s="446"/>
      <c r="AV81" s="446"/>
      <c r="AW81" s="446"/>
      <c r="AX81" s="446"/>
      <c r="AY81" s="446"/>
      <c r="AZ81" s="446"/>
      <c r="BA81" s="446"/>
      <c r="BB81" s="446"/>
      <c r="BC81" s="446"/>
      <c r="BD81" s="446"/>
      <c r="BE81" s="446"/>
      <c r="BF81" s="446"/>
      <c r="BG81" s="446"/>
      <c r="BH81" s="446"/>
      <c r="BI81" s="446"/>
      <c r="BJ81" s="446"/>
      <c r="BK81" s="446"/>
      <c r="BL81" s="446"/>
      <c r="BM81" s="446"/>
      <c r="BN81" s="446"/>
      <c r="BO81" s="446"/>
      <c r="BP81" s="446"/>
      <c r="BQ81" s="661"/>
      <c r="BR81" s="661"/>
      <c r="BS81" s="661"/>
      <c r="BT81" s="661"/>
      <c r="BU81" s="661"/>
      <c r="BV81" s="661"/>
      <c r="BW81" s="661"/>
      <c r="BX81" s="48"/>
      <c r="BY81" s="48"/>
      <c r="BZ81" s="48"/>
      <c r="CA81" s="49"/>
      <c r="CB81" s="49"/>
      <c r="CC81" s="49"/>
      <c r="CD81" s="51"/>
      <c r="CE81" s="51"/>
      <c r="CF81" s="660"/>
      <c r="CG81" s="660"/>
      <c r="CH81" s="438"/>
      <c r="CI81" s="489"/>
      <c r="CJ81" s="489"/>
      <c r="CK81" s="489"/>
      <c r="CL81" s="489"/>
      <c r="CM81" s="489"/>
      <c r="CN81" s="489"/>
      <c r="CO81" s="578"/>
      <c r="CP81" s="580"/>
      <c r="CQ81" s="578"/>
      <c r="CR81" s="580"/>
      <c r="CS81" s="578"/>
      <c r="CT81" s="580"/>
      <c r="CU81" s="578"/>
      <c r="CV81" s="580"/>
      <c r="CW81" s="578"/>
      <c r="CX81" s="580"/>
      <c r="CY81" s="578"/>
      <c r="CZ81" s="580"/>
      <c r="DA81" s="578"/>
      <c r="DB81" s="580"/>
      <c r="DC81" s="578"/>
      <c r="DD81" s="580"/>
      <c r="DE81" s="578"/>
      <c r="DF81" s="580"/>
      <c r="DG81" s="578"/>
      <c r="DH81" s="580"/>
      <c r="DI81" s="578"/>
      <c r="DJ81" s="580"/>
      <c r="DK81" s="578"/>
      <c r="DL81" s="580"/>
      <c r="DM81" s="660"/>
      <c r="DN81" s="660"/>
      <c r="DO81" s="438"/>
      <c r="DP81" s="489"/>
      <c r="DQ81" s="489"/>
      <c r="DR81" s="489"/>
      <c r="DS81" s="489"/>
      <c r="DT81" s="489"/>
      <c r="DU81" s="489"/>
      <c r="DV81" s="578"/>
      <c r="DW81" s="580"/>
      <c r="DX81" s="578"/>
      <c r="DY81" s="580"/>
      <c r="DZ81" s="578"/>
      <c r="EA81" s="580"/>
      <c r="EB81" s="578"/>
      <c r="EC81" s="580"/>
      <c r="ED81" s="578"/>
      <c r="EE81" s="580"/>
      <c r="EF81" s="578"/>
      <c r="EG81" s="580"/>
      <c r="EH81" s="578"/>
      <c r="EI81" s="580"/>
      <c r="EJ81" s="578"/>
      <c r="EK81" s="580"/>
      <c r="EL81" s="578"/>
      <c r="EM81" s="580"/>
      <c r="EN81" s="578"/>
      <c r="EO81" s="580"/>
      <c r="EP81" s="578"/>
      <c r="EQ81" s="580"/>
      <c r="ER81" s="578"/>
      <c r="ES81" s="580"/>
      <c r="ET81" s="664"/>
      <c r="EU81" s="664"/>
      <c r="EV81" s="664"/>
      <c r="EW81" s="664"/>
      <c r="EX81" s="664"/>
      <c r="EY81" s="664"/>
      <c r="EZ81" s="664"/>
      <c r="FA81" s="49"/>
      <c r="FB81" s="340"/>
      <c r="FC81" s="341"/>
      <c r="FD81" s="345"/>
      <c r="FE81" s="352"/>
      <c r="FF81" s="351"/>
      <c r="FG81" s="376"/>
      <c r="FH81" s="353"/>
      <c r="FI81" s="352"/>
      <c r="FJ81" s="377"/>
      <c r="FK81" s="354"/>
      <c r="FL81" s="342"/>
      <c r="FM81" s="340"/>
      <c r="FN81" s="340"/>
    </row>
    <row r="82" spans="1:170" ht="9.25" customHeight="1" thickBot="1">
      <c r="A82" s="673"/>
      <c r="B82" s="673"/>
      <c r="C82" s="662"/>
      <c r="D82" s="662"/>
      <c r="E82" s="478">
        <v>3</v>
      </c>
      <c r="F82" s="421" t="s">
        <v>7</v>
      </c>
      <c r="G82" s="421"/>
      <c r="H82" s="421"/>
      <c r="I82" s="421"/>
      <c r="J82" s="421"/>
      <c r="K82" s="421"/>
      <c r="L82" s="430" t="str">
        <f>IF('給与所得者の扶養控除等（異動）申告書'!H49="","",'給与所得者の扶養控除等（異動）申告書'!H49)</f>
        <v/>
      </c>
      <c r="M82" s="430"/>
      <c r="N82" s="430"/>
      <c r="O82" s="430"/>
      <c r="P82" s="430"/>
      <c r="Q82" s="430"/>
      <c r="R82" s="430"/>
      <c r="S82" s="430"/>
      <c r="T82" s="430"/>
      <c r="U82" s="430"/>
      <c r="V82" s="430"/>
      <c r="W82" s="430"/>
      <c r="X82" s="430"/>
      <c r="Y82" s="430"/>
      <c r="Z82" s="430"/>
      <c r="AA82" s="430"/>
      <c r="AB82" s="430"/>
      <c r="AC82" s="430"/>
      <c r="AD82" s="484" t="s">
        <v>13</v>
      </c>
      <c r="AE82" s="484"/>
      <c r="AF82" s="446" t="str">
        <f>IF('給与所得者の扶養控除等（異動）申告書'!CD42,"○",IF('給与所得者の扶養控除等（異動）申告書'!CD43,"○",IF('給与所得者の扶養控除等（異動）申告書'!CD44,"○",IF('給与所得者の扶養控除等（異動）申告書'!CD45,"○",""))))</f>
        <v/>
      </c>
      <c r="AG82" s="446"/>
      <c r="AH82" s="446"/>
      <c r="AI82" s="446"/>
      <c r="AJ82" s="662"/>
      <c r="AK82" s="662"/>
      <c r="AL82" s="478">
        <v>3</v>
      </c>
      <c r="AM82" s="421" t="s">
        <v>7</v>
      </c>
      <c r="AN82" s="421"/>
      <c r="AO82" s="421"/>
      <c r="AP82" s="421"/>
      <c r="AQ82" s="421"/>
      <c r="AR82" s="421"/>
      <c r="AS82" s="667"/>
      <c r="AT82" s="667"/>
      <c r="AU82" s="667"/>
      <c r="AV82" s="667"/>
      <c r="AW82" s="667"/>
      <c r="AX82" s="667"/>
      <c r="AY82" s="667"/>
      <c r="AZ82" s="667"/>
      <c r="BA82" s="667"/>
      <c r="BB82" s="667"/>
      <c r="BC82" s="667"/>
      <c r="BD82" s="667"/>
      <c r="BE82" s="667"/>
      <c r="BF82" s="667"/>
      <c r="BG82" s="667"/>
      <c r="BH82" s="667"/>
      <c r="BI82" s="667"/>
      <c r="BJ82" s="667"/>
      <c r="BK82" s="484" t="s">
        <v>13</v>
      </c>
      <c r="BL82" s="484"/>
      <c r="BM82" s="423"/>
      <c r="BN82" s="423"/>
      <c r="BO82" s="423"/>
      <c r="BP82" s="423"/>
      <c r="BQ82" s="661"/>
      <c r="BR82" s="661"/>
      <c r="BS82" s="661"/>
      <c r="BT82" s="661"/>
      <c r="BU82" s="661"/>
      <c r="BV82" s="661"/>
      <c r="BW82" s="661"/>
      <c r="BX82" s="48"/>
      <c r="BY82" s="48"/>
      <c r="BZ82" s="48"/>
      <c r="CA82" s="49"/>
      <c r="CB82" s="49"/>
      <c r="CC82" s="49"/>
      <c r="CD82" s="51"/>
      <c r="CE82" s="51"/>
      <c r="CF82" s="660"/>
      <c r="CG82" s="660"/>
      <c r="CH82" s="438">
        <v>3</v>
      </c>
      <c r="CI82" s="489" t="s">
        <v>7</v>
      </c>
      <c r="CJ82" s="489"/>
      <c r="CK82" s="489"/>
      <c r="CL82" s="489"/>
      <c r="CM82" s="489"/>
      <c r="CN82" s="489"/>
      <c r="CO82" s="655" t="str">
        <f>IF(L82="","",L82)</f>
        <v/>
      </c>
      <c r="CP82" s="604"/>
      <c r="CQ82" s="604"/>
      <c r="CR82" s="604"/>
      <c r="CS82" s="604"/>
      <c r="CT82" s="604"/>
      <c r="CU82" s="604"/>
      <c r="CV82" s="604"/>
      <c r="CW82" s="604"/>
      <c r="CX82" s="604"/>
      <c r="CY82" s="604"/>
      <c r="CZ82" s="604"/>
      <c r="DA82" s="604"/>
      <c r="DB82" s="604"/>
      <c r="DC82" s="604"/>
      <c r="DD82" s="604"/>
      <c r="DE82" s="604"/>
      <c r="DF82" s="605"/>
      <c r="DG82" s="656" t="s">
        <v>13</v>
      </c>
      <c r="DH82" s="657"/>
      <c r="DI82" s="653" t="str">
        <f>IF(AF82="","",AF82)</f>
        <v/>
      </c>
      <c r="DJ82" s="663"/>
      <c r="DK82" s="663"/>
      <c r="DL82" s="654"/>
      <c r="DM82" s="660"/>
      <c r="DN82" s="660"/>
      <c r="DO82" s="438">
        <v>3</v>
      </c>
      <c r="DP82" s="489" t="s">
        <v>7</v>
      </c>
      <c r="DQ82" s="489"/>
      <c r="DR82" s="489"/>
      <c r="DS82" s="489"/>
      <c r="DT82" s="489"/>
      <c r="DU82" s="489"/>
      <c r="DV82" s="655" t="str">
        <f>IF(AS82="","",AS82)</f>
        <v/>
      </c>
      <c r="DW82" s="604"/>
      <c r="DX82" s="604"/>
      <c r="DY82" s="604"/>
      <c r="DZ82" s="604"/>
      <c r="EA82" s="604"/>
      <c r="EB82" s="604"/>
      <c r="EC82" s="604"/>
      <c r="ED82" s="604"/>
      <c r="EE82" s="604"/>
      <c r="EF82" s="604"/>
      <c r="EG82" s="604"/>
      <c r="EH82" s="604"/>
      <c r="EI82" s="604"/>
      <c r="EJ82" s="604"/>
      <c r="EK82" s="604"/>
      <c r="EL82" s="604"/>
      <c r="EM82" s="605"/>
      <c r="EN82" s="656" t="s">
        <v>13</v>
      </c>
      <c r="EO82" s="657"/>
      <c r="EP82" s="653" t="str">
        <f>IF(BM82="","",BM82)</f>
        <v/>
      </c>
      <c r="EQ82" s="663"/>
      <c r="ER82" s="663"/>
      <c r="ES82" s="654"/>
      <c r="ET82" s="664"/>
      <c r="EU82" s="664"/>
      <c r="EV82" s="664"/>
      <c r="EW82" s="664"/>
      <c r="EX82" s="664"/>
      <c r="EY82" s="664"/>
      <c r="EZ82" s="664"/>
      <c r="FA82" s="49"/>
      <c r="FB82" s="340"/>
      <c r="FC82" s="341"/>
      <c r="FD82" s="345"/>
      <c r="FE82" s="352"/>
      <c r="FF82" s="354"/>
      <c r="FG82" s="376"/>
      <c r="FH82" s="353"/>
      <c r="FI82" s="352"/>
      <c r="FJ82" s="377"/>
      <c r="FK82" s="354"/>
      <c r="FL82" s="342"/>
      <c r="FM82" s="340"/>
      <c r="FN82" s="340"/>
    </row>
    <row r="83" spans="1:170" ht="9.25" customHeight="1" thickBot="1">
      <c r="A83" s="673"/>
      <c r="B83" s="673"/>
      <c r="C83" s="662"/>
      <c r="D83" s="662"/>
      <c r="E83" s="478"/>
      <c r="F83" s="421"/>
      <c r="G83" s="421"/>
      <c r="H83" s="421"/>
      <c r="I83" s="421"/>
      <c r="J83" s="421"/>
      <c r="K83" s="421"/>
      <c r="L83" s="430"/>
      <c r="M83" s="430"/>
      <c r="N83" s="430"/>
      <c r="O83" s="430"/>
      <c r="P83" s="430"/>
      <c r="Q83" s="430"/>
      <c r="R83" s="430"/>
      <c r="S83" s="430"/>
      <c r="T83" s="430"/>
      <c r="U83" s="430"/>
      <c r="V83" s="430"/>
      <c r="W83" s="430"/>
      <c r="X83" s="430"/>
      <c r="Y83" s="430"/>
      <c r="Z83" s="430"/>
      <c r="AA83" s="430"/>
      <c r="AB83" s="430"/>
      <c r="AC83" s="430"/>
      <c r="AD83" s="484"/>
      <c r="AE83" s="484"/>
      <c r="AF83" s="446"/>
      <c r="AG83" s="446"/>
      <c r="AH83" s="446"/>
      <c r="AI83" s="446"/>
      <c r="AJ83" s="662"/>
      <c r="AK83" s="662"/>
      <c r="AL83" s="478"/>
      <c r="AM83" s="421"/>
      <c r="AN83" s="421"/>
      <c r="AO83" s="421"/>
      <c r="AP83" s="421"/>
      <c r="AQ83" s="421"/>
      <c r="AR83" s="421"/>
      <c r="AS83" s="667"/>
      <c r="AT83" s="667"/>
      <c r="AU83" s="667"/>
      <c r="AV83" s="667"/>
      <c r="AW83" s="667"/>
      <c r="AX83" s="667"/>
      <c r="AY83" s="667"/>
      <c r="AZ83" s="667"/>
      <c r="BA83" s="667"/>
      <c r="BB83" s="667"/>
      <c r="BC83" s="667"/>
      <c r="BD83" s="667"/>
      <c r="BE83" s="667"/>
      <c r="BF83" s="667"/>
      <c r="BG83" s="667"/>
      <c r="BH83" s="667"/>
      <c r="BI83" s="667"/>
      <c r="BJ83" s="667"/>
      <c r="BK83" s="484"/>
      <c r="BL83" s="484"/>
      <c r="BM83" s="423"/>
      <c r="BN83" s="423"/>
      <c r="BO83" s="423"/>
      <c r="BP83" s="423"/>
      <c r="BQ83" s="661"/>
      <c r="BR83" s="661"/>
      <c r="BS83" s="661"/>
      <c r="BT83" s="661"/>
      <c r="BU83" s="661"/>
      <c r="BV83" s="661"/>
      <c r="BW83" s="661"/>
      <c r="BX83" s="48"/>
      <c r="BY83" s="48"/>
      <c r="BZ83" s="48"/>
      <c r="CA83" s="49"/>
      <c r="CB83" s="49"/>
      <c r="CC83" s="49"/>
      <c r="CD83" s="51"/>
      <c r="CE83" s="51"/>
      <c r="CF83" s="660"/>
      <c r="CG83" s="660"/>
      <c r="CH83" s="438"/>
      <c r="CI83" s="489"/>
      <c r="CJ83" s="489"/>
      <c r="CK83" s="489"/>
      <c r="CL83" s="489"/>
      <c r="CM83" s="489"/>
      <c r="CN83" s="489"/>
      <c r="CO83" s="598"/>
      <c r="CP83" s="599"/>
      <c r="CQ83" s="599"/>
      <c r="CR83" s="599"/>
      <c r="CS83" s="599"/>
      <c r="CT83" s="599"/>
      <c r="CU83" s="599"/>
      <c r="CV83" s="599"/>
      <c r="CW83" s="599"/>
      <c r="CX83" s="599"/>
      <c r="CY83" s="599"/>
      <c r="CZ83" s="599"/>
      <c r="DA83" s="599"/>
      <c r="DB83" s="599"/>
      <c r="DC83" s="599"/>
      <c r="DD83" s="599"/>
      <c r="DE83" s="599"/>
      <c r="DF83" s="600"/>
      <c r="DG83" s="447"/>
      <c r="DH83" s="448"/>
      <c r="DI83" s="573"/>
      <c r="DJ83" s="574"/>
      <c r="DK83" s="574"/>
      <c r="DL83" s="577"/>
      <c r="DM83" s="660"/>
      <c r="DN83" s="660"/>
      <c r="DO83" s="438"/>
      <c r="DP83" s="489"/>
      <c r="DQ83" s="489"/>
      <c r="DR83" s="489"/>
      <c r="DS83" s="489"/>
      <c r="DT83" s="489"/>
      <c r="DU83" s="489"/>
      <c r="DV83" s="598"/>
      <c r="DW83" s="599"/>
      <c r="DX83" s="599"/>
      <c r="DY83" s="599"/>
      <c r="DZ83" s="599"/>
      <c r="EA83" s="599"/>
      <c r="EB83" s="599"/>
      <c r="EC83" s="599"/>
      <c r="ED83" s="599"/>
      <c r="EE83" s="599"/>
      <c r="EF83" s="599"/>
      <c r="EG83" s="599"/>
      <c r="EH83" s="599"/>
      <c r="EI83" s="599"/>
      <c r="EJ83" s="599"/>
      <c r="EK83" s="599"/>
      <c r="EL83" s="599"/>
      <c r="EM83" s="600"/>
      <c r="EN83" s="447"/>
      <c r="EO83" s="448"/>
      <c r="EP83" s="573"/>
      <c r="EQ83" s="574"/>
      <c r="ER83" s="574"/>
      <c r="ES83" s="577"/>
      <c r="ET83" s="664"/>
      <c r="EU83" s="664"/>
      <c r="EV83" s="664"/>
      <c r="EW83" s="664"/>
      <c r="EX83" s="664"/>
      <c r="EY83" s="664"/>
      <c r="EZ83" s="664"/>
      <c r="FA83" s="49"/>
      <c r="FB83" s="340"/>
      <c r="FC83" s="341"/>
      <c r="FD83" s="345"/>
      <c r="FE83" s="352"/>
      <c r="FF83" s="354"/>
      <c r="FG83" s="376"/>
      <c r="FH83" s="353"/>
      <c r="FI83" s="352"/>
      <c r="FJ83" s="377"/>
      <c r="FK83" s="354"/>
      <c r="FL83" s="342"/>
      <c r="FM83" s="340"/>
      <c r="FN83" s="340"/>
    </row>
    <row r="84" spans="1:170" ht="9.25" customHeight="1" thickBot="1">
      <c r="A84" s="673"/>
      <c r="B84" s="673"/>
      <c r="C84" s="662"/>
      <c r="D84" s="662"/>
      <c r="E84" s="478"/>
      <c r="F84" s="421" t="s">
        <v>6</v>
      </c>
      <c r="G84" s="421"/>
      <c r="H84" s="421"/>
      <c r="I84" s="421"/>
      <c r="J84" s="421"/>
      <c r="K84" s="421"/>
      <c r="L84" s="430" t="str">
        <f>IF('給与所得者の扶養控除等（異動）申告書'!H51="","",'給与所得者の扶養控除等（異動）申告書'!H51)</f>
        <v/>
      </c>
      <c r="M84" s="430"/>
      <c r="N84" s="430"/>
      <c r="O84" s="430"/>
      <c r="P84" s="430"/>
      <c r="Q84" s="430"/>
      <c r="R84" s="430"/>
      <c r="S84" s="430"/>
      <c r="T84" s="430"/>
      <c r="U84" s="430"/>
      <c r="V84" s="430"/>
      <c r="W84" s="430"/>
      <c r="X84" s="430"/>
      <c r="Y84" s="430"/>
      <c r="Z84" s="430"/>
      <c r="AA84" s="430"/>
      <c r="AB84" s="430"/>
      <c r="AC84" s="430"/>
      <c r="AD84" s="484"/>
      <c r="AE84" s="484"/>
      <c r="AF84" s="446"/>
      <c r="AG84" s="446"/>
      <c r="AH84" s="446"/>
      <c r="AI84" s="446"/>
      <c r="AJ84" s="662"/>
      <c r="AK84" s="662"/>
      <c r="AL84" s="478"/>
      <c r="AM84" s="421" t="s">
        <v>6</v>
      </c>
      <c r="AN84" s="421"/>
      <c r="AO84" s="421"/>
      <c r="AP84" s="421"/>
      <c r="AQ84" s="421"/>
      <c r="AR84" s="421"/>
      <c r="AS84" s="667"/>
      <c r="AT84" s="667"/>
      <c r="AU84" s="667"/>
      <c r="AV84" s="667"/>
      <c r="AW84" s="667"/>
      <c r="AX84" s="667"/>
      <c r="AY84" s="667"/>
      <c r="AZ84" s="667"/>
      <c r="BA84" s="667"/>
      <c r="BB84" s="667"/>
      <c r="BC84" s="667"/>
      <c r="BD84" s="667"/>
      <c r="BE84" s="667"/>
      <c r="BF84" s="667"/>
      <c r="BG84" s="667"/>
      <c r="BH84" s="667"/>
      <c r="BI84" s="667"/>
      <c r="BJ84" s="667"/>
      <c r="BK84" s="484"/>
      <c r="BL84" s="484"/>
      <c r="BM84" s="423"/>
      <c r="BN84" s="423"/>
      <c r="BO84" s="423"/>
      <c r="BP84" s="423"/>
      <c r="BQ84" s="658" t="s">
        <v>228</v>
      </c>
      <c r="BR84" s="659"/>
      <c r="BS84" s="659"/>
      <c r="BT84" s="659"/>
      <c r="BU84" s="659"/>
      <c r="BV84" s="659"/>
      <c r="BW84" s="659"/>
      <c r="BX84" s="48"/>
      <c r="BY84" s="48"/>
      <c r="BZ84" s="48"/>
      <c r="CA84" s="49"/>
      <c r="CB84" s="49"/>
      <c r="CC84" s="49"/>
      <c r="CD84" s="51"/>
      <c r="CE84" s="51"/>
      <c r="CF84" s="660"/>
      <c r="CG84" s="660"/>
      <c r="CH84" s="438"/>
      <c r="CI84" s="489" t="s">
        <v>6</v>
      </c>
      <c r="CJ84" s="489"/>
      <c r="CK84" s="489"/>
      <c r="CL84" s="489"/>
      <c r="CM84" s="489"/>
      <c r="CN84" s="489"/>
      <c r="CO84" s="655" t="str">
        <f>IF(L84="","",L84)</f>
        <v/>
      </c>
      <c r="CP84" s="604"/>
      <c r="CQ84" s="604"/>
      <c r="CR84" s="604"/>
      <c r="CS84" s="604"/>
      <c r="CT84" s="604"/>
      <c r="CU84" s="604"/>
      <c r="CV84" s="604"/>
      <c r="CW84" s="604"/>
      <c r="CX84" s="604"/>
      <c r="CY84" s="604"/>
      <c r="CZ84" s="604"/>
      <c r="DA84" s="604"/>
      <c r="DB84" s="604"/>
      <c r="DC84" s="604"/>
      <c r="DD84" s="604"/>
      <c r="DE84" s="604"/>
      <c r="DF84" s="605"/>
      <c r="DG84" s="447"/>
      <c r="DH84" s="448"/>
      <c r="DI84" s="573"/>
      <c r="DJ84" s="574"/>
      <c r="DK84" s="574"/>
      <c r="DL84" s="577"/>
      <c r="DM84" s="660"/>
      <c r="DN84" s="660"/>
      <c r="DO84" s="438"/>
      <c r="DP84" s="489" t="s">
        <v>6</v>
      </c>
      <c r="DQ84" s="489"/>
      <c r="DR84" s="489"/>
      <c r="DS84" s="489"/>
      <c r="DT84" s="489"/>
      <c r="DU84" s="489"/>
      <c r="DV84" s="655" t="str">
        <f>IF(AS84="","",AS84)</f>
        <v/>
      </c>
      <c r="DW84" s="604"/>
      <c r="DX84" s="604"/>
      <c r="DY84" s="604"/>
      <c r="DZ84" s="604"/>
      <c r="EA84" s="604"/>
      <c r="EB84" s="604"/>
      <c r="EC84" s="604"/>
      <c r="ED84" s="604"/>
      <c r="EE84" s="604"/>
      <c r="EF84" s="604"/>
      <c r="EG84" s="604"/>
      <c r="EH84" s="604"/>
      <c r="EI84" s="604"/>
      <c r="EJ84" s="604"/>
      <c r="EK84" s="604"/>
      <c r="EL84" s="604"/>
      <c r="EM84" s="605"/>
      <c r="EN84" s="447"/>
      <c r="EO84" s="448"/>
      <c r="EP84" s="573"/>
      <c r="EQ84" s="574"/>
      <c r="ER84" s="574"/>
      <c r="ES84" s="577"/>
      <c r="ET84" s="665" t="s">
        <v>228</v>
      </c>
      <c r="EU84" s="666"/>
      <c r="EV84" s="666"/>
      <c r="EW84" s="666"/>
      <c r="EX84" s="666"/>
      <c r="EY84" s="666"/>
      <c r="EZ84" s="666"/>
      <c r="FA84" s="49"/>
      <c r="FB84" s="340"/>
      <c r="FC84" s="341"/>
      <c r="FD84" s="345"/>
      <c r="FE84" s="351" t="s">
        <v>36</v>
      </c>
      <c r="FF84" s="351"/>
      <c r="FG84" s="369" t="s">
        <v>838</v>
      </c>
      <c r="FH84" s="353"/>
      <c r="FI84" s="352"/>
      <c r="FJ84" s="377" t="s">
        <v>839</v>
      </c>
      <c r="FK84" s="354"/>
      <c r="FL84" s="342"/>
      <c r="FM84" s="340"/>
      <c r="FN84" s="340"/>
    </row>
    <row r="85" spans="1:170" ht="9.25" customHeight="1" thickBot="1">
      <c r="A85" s="673"/>
      <c r="B85" s="673"/>
      <c r="C85" s="662"/>
      <c r="D85" s="662"/>
      <c r="E85" s="478"/>
      <c r="F85" s="421"/>
      <c r="G85" s="421"/>
      <c r="H85" s="421"/>
      <c r="I85" s="421"/>
      <c r="J85" s="421"/>
      <c r="K85" s="421"/>
      <c r="L85" s="430"/>
      <c r="M85" s="430"/>
      <c r="N85" s="430"/>
      <c r="O85" s="430"/>
      <c r="P85" s="430"/>
      <c r="Q85" s="430"/>
      <c r="R85" s="430"/>
      <c r="S85" s="430"/>
      <c r="T85" s="430"/>
      <c r="U85" s="430"/>
      <c r="V85" s="430"/>
      <c r="W85" s="430"/>
      <c r="X85" s="430"/>
      <c r="Y85" s="430"/>
      <c r="Z85" s="430"/>
      <c r="AA85" s="430"/>
      <c r="AB85" s="430"/>
      <c r="AC85" s="430"/>
      <c r="AD85" s="484"/>
      <c r="AE85" s="484"/>
      <c r="AF85" s="446"/>
      <c r="AG85" s="446"/>
      <c r="AH85" s="446"/>
      <c r="AI85" s="446"/>
      <c r="AJ85" s="662"/>
      <c r="AK85" s="662"/>
      <c r="AL85" s="478"/>
      <c r="AM85" s="421"/>
      <c r="AN85" s="421"/>
      <c r="AO85" s="421"/>
      <c r="AP85" s="421"/>
      <c r="AQ85" s="421"/>
      <c r="AR85" s="421"/>
      <c r="AS85" s="667"/>
      <c r="AT85" s="667"/>
      <c r="AU85" s="667"/>
      <c r="AV85" s="667"/>
      <c r="AW85" s="667"/>
      <c r="AX85" s="667"/>
      <c r="AY85" s="667"/>
      <c r="AZ85" s="667"/>
      <c r="BA85" s="667"/>
      <c r="BB85" s="667"/>
      <c r="BC85" s="667"/>
      <c r="BD85" s="667"/>
      <c r="BE85" s="667"/>
      <c r="BF85" s="667"/>
      <c r="BG85" s="667"/>
      <c r="BH85" s="667"/>
      <c r="BI85" s="667"/>
      <c r="BJ85" s="667"/>
      <c r="BK85" s="484"/>
      <c r="BL85" s="484"/>
      <c r="BM85" s="423"/>
      <c r="BN85" s="423"/>
      <c r="BO85" s="423"/>
      <c r="BP85" s="423"/>
      <c r="BQ85" s="659"/>
      <c r="BR85" s="659"/>
      <c r="BS85" s="659"/>
      <c r="BT85" s="659"/>
      <c r="BU85" s="659"/>
      <c r="BV85" s="659"/>
      <c r="BW85" s="659"/>
      <c r="BX85" s="48"/>
      <c r="BY85" s="48"/>
      <c r="BZ85" s="48"/>
      <c r="CA85" s="49"/>
      <c r="CB85" s="49"/>
      <c r="CC85" s="49"/>
      <c r="CD85" s="51"/>
      <c r="CE85" s="51"/>
      <c r="CF85" s="660"/>
      <c r="CG85" s="660"/>
      <c r="CH85" s="438"/>
      <c r="CI85" s="489"/>
      <c r="CJ85" s="489"/>
      <c r="CK85" s="489"/>
      <c r="CL85" s="489"/>
      <c r="CM85" s="489"/>
      <c r="CN85" s="489"/>
      <c r="CO85" s="431"/>
      <c r="CP85" s="432"/>
      <c r="CQ85" s="432"/>
      <c r="CR85" s="432"/>
      <c r="CS85" s="432"/>
      <c r="CT85" s="432"/>
      <c r="CU85" s="432"/>
      <c r="CV85" s="432"/>
      <c r="CW85" s="432"/>
      <c r="CX85" s="432"/>
      <c r="CY85" s="432"/>
      <c r="CZ85" s="432"/>
      <c r="DA85" s="432"/>
      <c r="DB85" s="432"/>
      <c r="DC85" s="432"/>
      <c r="DD85" s="432"/>
      <c r="DE85" s="432"/>
      <c r="DF85" s="433"/>
      <c r="DG85" s="447"/>
      <c r="DH85" s="448"/>
      <c r="DI85" s="573"/>
      <c r="DJ85" s="574"/>
      <c r="DK85" s="574"/>
      <c r="DL85" s="577"/>
      <c r="DM85" s="660"/>
      <c r="DN85" s="660"/>
      <c r="DO85" s="438"/>
      <c r="DP85" s="489"/>
      <c r="DQ85" s="489"/>
      <c r="DR85" s="489"/>
      <c r="DS85" s="489"/>
      <c r="DT85" s="489"/>
      <c r="DU85" s="489"/>
      <c r="DV85" s="431"/>
      <c r="DW85" s="432"/>
      <c r="DX85" s="432"/>
      <c r="DY85" s="432"/>
      <c r="DZ85" s="432"/>
      <c r="EA85" s="432"/>
      <c r="EB85" s="432"/>
      <c r="EC85" s="432"/>
      <c r="ED85" s="432"/>
      <c r="EE85" s="432"/>
      <c r="EF85" s="432"/>
      <c r="EG85" s="432"/>
      <c r="EH85" s="432"/>
      <c r="EI85" s="432"/>
      <c r="EJ85" s="432"/>
      <c r="EK85" s="432"/>
      <c r="EL85" s="432"/>
      <c r="EM85" s="433"/>
      <c r="EN85" s="447"/>
      <c r="EO85" s="448"/>
      <c r="EP85" s="573"/>
      <c r="EQ85" s="574"/>
      <c r="ER85" s="574"/>
      <c r="ES85" s="577"/>
      <c r="ET85" s="666"/>
      <c r="EU85" s="666"/>
      <c r="EV85" s="666"/>
      <c r="EW85" s="666"/>
      <c r="EX85" s="666"/>
      <c r="EY85" s="666"/>
      <c r="EZ85" s="666"/>
      <c r="FA85" s="49"/>
      <c r="FB85" s="340"/>
      <c r="FC85" s="341"/>
      <c r="FD85" s="345"/>
      <c r="FE85" s="351"/>
      <c r="FF85" s="351"/>
      <c r="FG85" s="369"/>
      <c r="FH85" s="353"/>
      <c r="FI85" s="352"/>
      <c r="FJ85" s="377"/>
      <c r="FK85" s="354"/>
      <c r="FL85" s="342"/>
      <c r="FM85" s="340"/>
      <c r="FN85" s="340"/>
    </row>
    <row r="86" spans="1:170" ht="9.25" customHeight="1" thickBot="1">
      <c r="A86" s="673"/>
      <c r="B86" s="673"/>
      <c r="C86" s="662"/>
      <c r="D86" s="662"/>
      <c r="E86" s="478"/>
      <c r="F86" s="421"/>
      <c r="G86" s="421"/>
      <c r="H86" s="421"/>
      <c r="I86" s="421"/>
      <c r="J86" s="421"/>
      <c r="K86" s="421"/>
      <c r="L86" s="430"/>
      <c r="M86" s="430"/>
      <c r="N86" s="430"/>
      <c r="O86" s="430"/>
      <c r="P86" s="430"/>
      <c r="Q86" s="430"/>
      <c r="R86" s="430"/>
      <c r="S86" s="430"/>
      <c r="T86" s="430"/>
      <c r="U86" s="430"/>
      <c r="V86" s="430"/>
      <c r="W86" s="430"/>
      <c r="X86" s="430"/>
      <c r="Y86" s="430"/>
      <c r="Z86" s="430"/>
      <c r="AA86" s="430"/>
      <c r="AB86" s="430"/>
      <c r="AC86" s="430"/>
      <c r="AD86" s="484"/>
      <c r="AE86" s="484"/>
      <c r="AF86" s="446"/>
      <c r="AG86" s="446"/>
      <c r="AH86" s="446"/>
      <c r="AI86" s="446"/>
      <c r="AJ86" s="662"/>
      <c r="AK86" s="662"/>
      <c r="AL86" s="478"/>
      <c r="AM86" s="421"/>
      <c r="AN86" s="421"/>
      <c r="AO86" s="421"/>
      <c r="AP86" s="421"/>
      <c r="AQ86" s="421"/>
      <c r="AR86" s="421"/>
      <c r="AS86" s="667"/>
      <c r="AT86" s="667"/>
      <c r="AU86" s="667"/>
      <c r="AV86" s="667"/>
      <c r="AW86" s="667"/>
      <c r="AX86" s="667"/>
      <c r="AY86" s="667"/>
      <c r="AZ86" s="667"/>
      <c r="BA86" s="667"/>
      <c r="BB86" s="667"/>
      <c r="BC86" s="667"/>
      <c r="BD86" s="667"/>
      <c r="BE86" s="667"/>
      <c r="BF86" s="667"/>
      <c r="BG86" s="667"/>
      <c r="BH86" s="667"/>
      <c r="BI86" s="667"/>
      <c r="BJ86" s="667"/>
      <c r="BK86" s="484"/>
      <c r="BL86" s="484"/>
      <c r="BM86" s="423"/>
      <c r="BN86" s="423"/>
      <c r="BO86" s="423"/>
      <c r="BP86" s="423"/>
      <c r="BQ86" s="659"/>
      <c r="BR86" s="659"/>
      <c r="BS86" s="659"/>
      <c r="BT86" s="659"/>
      <c r="BU86" s="659"/>
      <c r="BV86" s="659"/>
      <c r="BW86" s="659"/>
      <c r="BX86" s="48"/>
      <c r="BY86" s="48"/>
      <c r="BZ86" s="48"/>
      <c r="CA86" s="49"/>
      <c r="CB86" s="49"/>
      <c r="CC86" s="49"/>
      <c r="CD86" s="51"/>
      <c r="CE86" s="51"/>
      <c r="CF86" s="660"/>
      <c r="CG86" s="660"/>
      <c r="CH86" s="438"/>
      <c r="CI86" s="489"/>
      <c r="CJ86" s="489"/>
      <c r="CK86" s="489"/>
      <c r="CL86" s="489"/>
      <c r="CM86" s="489"/>
      <c r="CN86" s="489"/>
      <c r="CO86" s="598"/>
      <c r="CP86" s="599"/>
      <c r="CQ86" s="599"/>
      <c r="CR86" s="599"/>
      <c r="CS86" s="599"/>
      <c r="CT86" s="599"/>
      <c r="CU86" s="599"/>
      <c r="CV86" s="599"/>
      <c r="CW86" s="599"/>
      <c r="CX86" s="599"/>
      <c r="CY86" s="599"/>
      <c r="CZ86" s="599"/>
      <c r="DA86" s="599"/>
      <c r="DB86" s="599"/>
      <c r="DC86" s="599"/>
      <c r="DD86" s="599"/>
      <c r="DE86" s="599"/>
      <c r="DF86" s="600"/>
      <c r="DG86" s="449"/>
      <c r="DH86" s="450"/>
      <c r="DI86" s="578"/>
      <c r="DJ86" s="579"/>
      <c r="DK86" s="579"/>
      <c r="DL86" s="580"/>
      <c r="DM86" s="660"/>
      <c r="DN86" s="660"/>
      <c r="DO86" s="438"/>
      <c r="DP86" s="489"/>
      <c r="DQ86" s="489"/>
      <c r="DR86" s="489"/>
      <c r="DS86" s="489"/>
      <c r="DT86" s="489"/>
      <c r="DU86" s="489"/>
      <c r="DV86" s="598"/>
      <c r="DW86" s="599"/>
      <c r="DX86" s="599"/>
      <c r="DY86" s="599"/>
      <c r="DZ86" s="599"/>
      <c r="EA86" s="599"/>
      <c r="EB86" s="599"/>
      <c r="EC86" s="599"/>
      <c r="ED86" s="599"/>
      <c r="EE86" s="599"/>
      <c r="EF86" s="599"/>
      <c r="EG86" s="599"/>
      <c r="EH86" s="599"/>
      <c r="EI86" s="599"/>
      <c r="EJ86" s="599"/>
      <c r="EK86" s="599"/>
      <c r="EL86" s="599"/>
      <c r="EM86" s="600"/>
      <c r="EN86" s="449"/>
      <c r="EO86" s="450"/>
      <c r="EP86" s="578"/>
      <c r="EQ86" s="579"/>
      <c r="ER86" s="579"/>
      <c r="ES86" s="580"/>
      <c r="ET86" s="666"/>
      <c r="EU86" s="666"/>
      <c r="EV86" s="666"/>
      <c r="EW86" s="666"/>
      <c r="EX86" s="666"/>
      <c r="EY86" s="666"/>
      <c r="EZ86" s="666"/>
      <c r="FA86" s="49"/>
      <c r="FB86" s="340"/>
      <c r="FC86" s="341"/>
      <c r="FD86" s="345"/>
      <c r="FE86" s="354"/>
      <c r="FF86" s="354"/>
      <c r="FG86" s="352"/>
      <c r="FH86" s="353"/>
      <c r="FI86" s="352"/>
      <c r="FJ86" s="377"/>
      <c r="FK86" s="354"/>
      <c r="FL86" s="342"/>
      <c r="FM86" s="340"/>
      <c r="FN86" s="340"/>
    </row>
    <row r="87" spans="1:170" ht="9.25" customHeight="1" thickBot="1">
      <c r="A87" s="673"/>
      <c r="B87" s="673"/>
      <c r="C87" s="662"/>
      <c r="D87" s="662"/>
      <c r="E87" s="478"/>
      <c r="F87" s="421" t="s">
        <v>142</v>
      </c>
      <c r="G87" s="421"/>
      <c r="H87" s="421"/>
      <c r="I87" s="421"/>
      <c r="J87" s="421"/>
      <c r="K87" s="421"/>
      <c r="L87" s="446" t="str">
        <f>IF('給与所得者の扶養控除等（異動）申告書'!O51="","",'給与所得者の扶養控除等（異動）申告書'!O51)</f>
        <v/>
      </c>
      <c r="M87" s="446"/>
      <c r="N87" s="446" t="str">
        <f>IF('給与所得者の扶養控除等（異動）申告書'!P51="","",'給与所得者の扶養控除等（異動）申告書'!P51)</f>
        <v/>
      </c>
      <c r="O87" s="446"/>
      <c r="P87" s="446" t="str">
        <f>IF('給与所得者の扶養控除等（異動）申告書'!Q51="","",'給与所得者の扶養控除等（異動）申告書'!Q51)</f>
        <v/>
      </c>
      <c r="Q87" s="446"/>
      <c r="R87" s="446" t="str">
        <f>IF('給与所得者の扶養控除等（異動）申告書'!R51="","",'給与所得者の扶養控除等（異動）申告書'!R51)</f>
        <v/>
      </c>
      <c r="S87" s="446"/>
      <c r="T87" s="446" t="str">
        <f>IF('給与所得者の扶養控除等（異動）申告書'!S51="","",'給与所得者の扶養控除等（異動）申告書'!S51)</f>
        <v/>
      </c>
      <c r="U87" s="446"/>
      <c r="V87" s="446" t="str">
        <f>IF('給与所得者の扶養控除等（異動）申告書'!T51="","",'給与所得者の扶養控除等（異動）申告書'!T51)</f>
        <v/>
      </c>
      <c r="W87" s="446"/>
      <c r="X87" s="446" t="str">
        <f>IF('給与所得者の扶養控除等（異動）申告書'!U51="","",'給与所得者の扶養控除等（異動）申告書'!U51)</f>
        <v/>
      </c>
      <c r="Y87" s="446"/>
      <c r="Z87" s="446" t="str">
        <f>IF('給与所得者の扶養控除等（異動）申告書'!V51="","",'給与所得者の扶養控除等（異動）申告書'!V51)</f>
        <v/>
      </c>
      <c r="AA87" s="446"/>
      <c r="AB87" s="446" t="str">
        <f>IF('給与所得者の扶養控除等（異動）申告書'!W51="","",'給与所得者の扶養控除等（異動）申告書'!W51)</f>
        <v/>
      </c>
      <c r="AC87" s="446"/>
      <c r="AD87" s="446" t="str">
        <f>IF('給与所得者の扶養控除等（異動）申告書'!X51="","",'給与所得者の扶養控除等（異動）申告書'!X51)</f>
        <v/>
      </c>
      <c r="AE87" s="446"/>
      <c r="AF87" s="446" t="str">
        <f>IF('給与所得者の扶養控除等（異動）申告書'!Y51="","",'給与所得者の扶養控除等（異動）申告書'!Y51)</f>
        <v/>
      </c>
      <c r="AG87" s="446"/>
      <c r="AH87" s="446" t="str">
        <f>IF('給与所得者の扶養控除等（異動）申告書'!Z51="","",'給与所得者の扶養控除等（異動）申告書'!Z51)</f>
        <v/>
      </c>
      <c r="AI87" s="446"/>
      <c r="AJ87" s="662"/>
      <c r="AK87" s="662"/>
      <c r="AL87" s="478"/>
      <c r="AM87" s="421" t="s">
        <v>142</v>
      </c>
      <c r="AN87" s="421"/>
      <c r="AO87" s="421"/>
      <c r="AP87" s="421"/>
      <c r="AQ87" s="421"/>
      <c r="AR87" s="421"/>
      <c r="AS87" s="423"/>
      <c r="AT87" s="423"/>
      <c r="AU87" s="423"/>
      <c r="AV87" s="423"/>
      <c r="AW87" s="423"/>
      <c r="AX87" s="423"/>
      <c r="AY87" s="423"/>
      <c r="AZ87" s="423"/>
      <c r="BA87" s="423"/>
      <c r="BB87" s="423"/>
      <c r="BC87" s="423"/>
      <c r="BD87" s="423"/>
      <c r="BE87" s="423"/>
      <c r="BF87" s="423"/>
      <c r="BG87" s="423"/>
      <c r="BH87" s="423"/>
      <c r="BI87" s="423"/>
      <c r="BJ87" s="423"/>
      <c r="BK87" s="423"/>
      <c r="BL87" s="423"/>
      <c r="BM87" s="423"/>
      <c r="BN87" s="423"/>
      <c r="BO87" s="423"/>
      <c r="BP87" s="423"/>
      <c r="BQ87" s="661"/>
      <c r="BR87" s="661"/>
      <c r="BS87" s="661"/>
      <c r="BT87" s="661"/>
      <c r="BU87" s="661"/>
      <c r="BV87" s="661"/>
      <c r="BW87" s="661"/>
      <c r="BX87" s="48"/>
      <c r="BY87" s="48"/>
      <c r="BZ87" s="48"/>
      <c r="CA87" s="49"/>
      <c r="CB87" s="49"/>
      <c r="CC87" s="49"/>
      <c r="CD87" s="51"/>
      <c r="CE87" s="51"/>
      <c r="CF87" s="660"/>
      <c r="CG87" s="660"/>
      <c r="CH87" s="438"/>
      <c r="CI87" s="489" t="s">
        <v>142</v>
      </c>
      <c r="CJ87" s="489"/>
      <c r="CK87" s="489"/>
      <c r="CL87" s="489"/>
      <c r="CM87" s="489"/>
      <c r="CN87" s="489"/>
      <c r="CO87" s="653" t="str">
        <f>IF(L87="","",L87)</f>
        <v/>
      </c>
      <c r="CP87" s="654"/>
      <c r="CQ87" s="653" t="str">
        <f>IF(N87="","",N87)</f>
        <v/>
      </c>
      <c r="CR87" s="654"/>
      <c r="CS87" s="653" t="str">
        <f>IF(P87="","",P87)</f>
        <v/>
      </c>
      <c r="CT87" s="654"/>
      <c r="CU87" s="653" t="str">
        <f>IF(R87="","",R87)</f>
        <v/>
      </c>
      <c r="CV87" s="654"/>
      <c r="CW87" s="653" t="str">
        <f>IF(T87="","",T87)</f>
        <v/>
      </c>
      <c r="CX87" s="654"/>
      <c r="CY87" s="653" t="str">
        <f>IF(V87="","",V87)</f>
        <v/>
      </c>
      <c r="CZ87" s="654"/>
      <c r="DA87" s="653" t="str">
        <f>IF(X87="","",X87)</f>
        <v/>
      </c>
      <c r="DB87" s="654"/>
      <c r="DC87" s="653" t="str">
        <f>IF(Z87="","",Z87)</f>
        <v/>
      </c>
      <c r="DD87" s="654"/>
      <c r="DE87" s="653" t="str">
        <f>IF(AB87="","",AB87)</f>
        <v/>
      </c>
      <c r="DF87" s="654"/>
      <c r="DG87" s="653" t="str">
        <f>IF(AD87="","",AD87)</f>
        <v/>
      </c>
      <c r="DH87" s="654"/>
      <c r="DI87" s="653" t="str">
        <f>IF(AF87="","",AF87)</f>
        <v/>
      </c>
      <c r="DJ87" s="654"/>
      <c r="DK87" s="653" t="str">
        <f>IF(AH87="","",AH87)</f>
        <v/>
      </c>
      <c r="DL87" s="654"/>
      <c r="DM87" s="660"/>
      <c r="DN87" s="660"/>
      <c r="DO87" s="438"/>
      <c r="DP87" s="489" t="s">
        <v>142</v>
      </c>
      <c r="DQ87" s="489"/>
      <c r="DR87" s="489"/>
      <c r="DS87" s="489"/>
      <c r="DT87" s="489"/>
      <c r="DU87" s="489"/>
      <c r="DV87" s="653" t="str">
        <f>IF(AS87="","",AS87)</f>
        <v/>
      </c>
      <c r="DW87" s="654"/>
      <c r="DX87" s="653" t="str">
        <f>IF(AU87="","",AU87)</f>
        <v/>
      </c>
      <c r="DY87" s="654"/>
      <c r="DZ87" s="653" t="str">
        <f>IF(AW87="","",AW87)</f>
        <v/>
      </c>
      <c r="EA87" s="654"/>
      <c r="EB87" s="653" t="str">
        <f>IF(AY87="","",AY87)</f>
        <v/>
      </c>
      <c r="EC87" s="654"/>
      <c r="ED87" s="653" t="str">
        <f>IF(BA87="","",BA87)</f>
        <v/>
      </c>
      <c r="EE87" s="654"/>
      <c r="EF87" s="653" t="str">
        <f>IF(BC87="","",BC87)</f>
        <v/>
      </c>
      <c r="EG87" s="654"/>
      <c r="EH87" s="653" t="str">
        <f>IF(BE87="","",BE87)</f>
        <v/>
      </c>
      <c r="EI87" s="654"/>
      <c r="EJ87" s="653" t="str">
        <f>IF(BG87="","",BG87)</f>
        <v/>
      </c>
      <c r="EK87" s="654"/>
      <c r="EL87" s="653" t="str">
        <f>IF(BI87="","",BI87)</f>
        <v/>
      </c>
      <c r="EM87" s="654"/>
      <c r="EN87" s="653" t="str">
        <f>IF(BK87="","",BK87)</f>
        <v/>
      </c>
      <c r="EO87" s="654"/>
      <c r="EP87" s="653" t="str">
        <f>IF(BM87="","",BM87)</f>
        <v/>
      </c>
      <c r="EQ87" s="654"/>
      <c r="ER87" s="653" t="str">
        <f>IF(BO87="","",BO87)</f>
        <v/>
      </c>
      <c r="ES87" s="654"/>
      <c r="ET87" s="664" t="str">
        <f>IF(BQ87="","",BQ87)</f>
        <v/>
      </c>
      <c r="EU87" s="664"/>
      <c r="EV87" s="664"/>
      <c r="EW87" s="664"/>
      <c r="EX87" s="664"/>
      <c r="EY87" s="664"/>
      <c r="EZ87" s="664"/>
      <c r="FA87" s="49"/>
      <c r="FB87" s="340"/>
      <c r="FC87" s="341"/>
      <c r="FD87" s="345"/>
      <c r="FE87" s="354"/>
      <c r="FF87" s="354"/>
      <c r="FG87" s="352"/>
      <c r="FH87" s="353"/>
      <c r="FI87" s="352"/>
      <c r="FJ87" s="377"/>
      <c r="FK87" s="354"/>
      <c r="FL87" s="342"/>
      <c r="FM87" s="340"/>
      <c r="FN87" s="340"/>
    </row>
    <row r="88" spans="1:170" ht="9.25" customHeight="1" thickBot="1">
      <c r="A88" s="673"/>
      <c r="B88" s="673"/>
      <c r="C88" s="662"/>
      <c r="D88" s="662"/>
      <c r="E88" s="478"/>
      <c r="F88" s="421"/>
      <c r="G88" s="421"/>
      <c r="H88" s="421"/>
      <c r="I88" s="421"/>
      <c r="J88" s="421"/>
      <c r="K88" s="421"/>
      <c r="L88" s="446"/>
      <c r="M88" s="446"/>
      <c r="N88" s="446"/>
      <c r="O88" s="446"/>
      <c r="P88" s="446"/>
      <c r="Q88" s="446"/>
      <c r="R88" s="446"/>
      <c r="S88" s="446"/>
      <c r="T88" s="446"/>
      <c r="U88" s="446"/>
      <c r="V88" s="446"/>
      <c r="W88" s="446"/>
      <c r="X88" s="446"/>
      <c r="Y88" s="446"/>
      <c r="Z88" s="446"/>
      <c r="AA88" s="446"/>
      <c r="AB88" s="446"/>
      <c r="AC88" s="446"/>
      <c r="AD88" s="446"/>
      <c r="AE88" s="446"/>
      <c r="AF88" s="446"/>
      <c r="AG88" s="446"/>
      <c r="AH88" s="446"/>
      <c r="AI88" s="446"/>
      <c r="AJ88" s="662"/>
      <c r="AK88" s="662"/>
      <c r="AL88" s="478"/>
      <c r="AM88" s="421"/>
      <c r="AN88" s="421"/>
      <c r="AO88" s="421"/>
      <c r="AP88" s="421"/>
      <c r="AQ88" s="421"/>
      <c r="AR88" s="421"/>
      <c r="AS88" s="423"/>
      <c r="AT88" s="423"/>
      <c r="AU88" s="423"/>
      <c r="AV88" s="423"/>
      <c r="AW88" s="423"/>
      <c r="AX88" s="423"/>
      <c r="AY88" s="423"/>
      <c r="AZ88" s="423"/>
      <c r="BA88" s="423"/>
      <c r="BB88" s="423"/>
      <c r="BC88" s="423"/>
      <c r="BD88" s="423"/>
      <c r="BE88" s="423"/>
      <c r="BF88" s="423"/>
      <c r="BG88" s="423"/>
      <c r="BH88" s="423"/>
      <c r="BI88" s="423"/>
      <c r="BJ88" s="423"/>
      <c r="BK88" s="423"/>
      <c r="BL88" s="423"/>
      <c r="BM88" s="423"/>
      <c r="BN88" s="423"/>
      <c r="BO88" s="423"/>
      <c r="BP88" s="423"/>
      <c r="BQ88" s="661"/>
      <c r="BR88" s="661"/>
      <c r="BS88" s="661"/>
      <c r="BT88" s="661"/>
      <c r="BU88" s="661"/>
      <c r="BV88" s="661"/>
      <c r="BW88" s="661"/>
      <c r="BX88" s="48"/>
      <c r="BY88" s="48"/>
      <c r="BZ88" s="48"/>
      <c r="CA88" s="49"/>
      <c r="CB88" s="49"/>
      <c r="CC88" s="49"/>
      <c r="CD88" s="51"/>
      <c r="CE88" s="51"/>
      <c r="CF88" s="660"/>
      <c r="CG88" s="660"/>
      <c r="CH88" s="438"/>
      <c r="CI88" s="489"/>
      <c r="CJ88" s="489"/>
      <c r="CK88" s="489"/>
      <c r="CL88" s="489"/>
      <c r="CM88" s="489"/>
      <c r="CN88" s="489"/>
      <c r="CO88" s="573"/>
      <c r="CP88" s="577"/>
      <c r="CQ88" s="573"/>
      <c r="CR88" s="577"/>
      <c r="CS88" s="573"/>
      <c r="CT88" s="577"/>
      <c r="CU88" s="573"/>
      <c r="CV88" s="577"/>
      <c r="CW88" s="573"/>
      <c r="CX88" s="577"/>
      <c r="CY88" s="573"/>
      <c r="CZ88" s="577"/>
      <c r="DA88" s="573"/>
      <c r="DB88" s="577"/>
      <c r="DC88" s="573"/>
      <c r="DD88" s="577"/>
      <c r="DE88" s="573"/>
      <c r="DF88" s="577"/>
      <c r="DG88" s="573"/>
      <c r="DH88" s="577"/>
      <c r="DI88" s="573"/>
      <c r="DJ88" s="577"/>
      <c r="DK88" s="573"/>
      <c r="DL88" s="577"/>
      <c r="DM88" s="660"/>
      <c r="DN88" s="660"/>
      <c r="DO88" s="438"/>
      <c r="DP88" s="489"/>
      <c r="DQ88" s="489"/>
      <c r="DR88" s="489"/>
      <c r="DS88" s="489"/>
      <c r="DT88" s="489"/>
      <c r="DU88" s="489"/>
      <c r="DV88" s="573"/>
      <c r="DW88" s="577"/>
      <c r="DX88" s="573"/>
      <c r="DY88" s="577"/>
      <c r="DZ88" s="573"/>
      <c r="EA88" s="577"/>
      <c r="EB88" s="573"/>
      <c r="EC88" s="577"/>
      <c r="ED88" s="573"/>
      <c r="EE88" s="577"/>
      <c r="EF88" s="573"/>
      <c r="EG88" s="577"/>
      <c r="EH88" s="573"/>
      <c r="EI88" s="577"/>
      <c r="EJ88" s="573"/>
      <c r="EK88" s="577"/>
      <c r="EL88" s="573"/>
      <c r="EM88" s="577"/>
      <c r="EN88" s="573"/>
      <c r="EO88" s="577"/>
      <c r="EP88" s="573"/>
      <c r="EQ88" s="577"/>
      <c r="ER88" s="573"/>
      <c r="ES88" s="577"/>
      <c r="ET88" s="664"/>
      <c r="EU88" s="664"/>
      <c r="EV88" s="664"/>
      <c r="EW88" s="664"/>
      <c r="EX88" s="664"/>
      <c r="EY88" s="664"/>
      <c r="EZ88" s="664"/>
      <c r="FA88" s="49"/>
      <c r="FB88" s="340"/>
      <c r="FC88" s="341"/>
      <c r="FD88" s="359" t="s">
        <v>840</v>
      </c>
      <c r="FE88" s="359"/>
      <c r="FF88" s="359"/>
      <c r="FG88" s="378" t="s">
        <v>841</v>
      </c>
      <c r="FH88" s="361"/>
      <c r="FI88" s="360"/>
      <c r="FJ88" s="361"/>
      <c r="FK88" s="362"/>
      <c r="FL88" s="342"/>
      <c r="FM88" s="340"/>
      <c r="FN88" s="340"/>
    </row>
    <row r="89" spans="1:170" ht="9.25" customHeight="1" thickBot="1">
      <c r="A89" s="673"/>
      <c r="B89" s="673"/>
      <c r="C89" s="662"/>
      <c r="D89" s="662"/>
      <c r="E89" s="478"/>
      <c r="F89" s="421"/>
      <c r="G89" s="421"/>
      <c r="H89" s="421"/>
      <c r="I89" s="421"/>
      <c r="J89" s="421"/>
      <c r="K89" s="421"/>
      <c r="L89" s="446"/>
      <c r="M89" s="446"/>
      <c r="N89" s="446"/>
      <c r="O89" s="446"/>
      <c r="P89" s="446"/>
      <c r="Q89" s="446"/>
      <c r="R89" s="446"/>
      <c r="S89" s="446"/>
      <c r="T89" s="446"/>
      <c r="U89" s="446"/>
      <c r="V89" s="446"/>
      <c r="W89" s="446"/>
      <c r="X89" s="446"/>
      <c r="Y89" s="446"/>
      <c r="Z89" s="446"/>
      <c r="AA89" s="446"/>
      <c r="AB89" s="446"/>
      <c r="AC89" s="446"/>
      <c r="AD89" s="446"/>
      <c r="AE89" s="446"/>
      <c r="AF89" s="446"/>
      <c r="AG89" s="446"/>
      <c r="AH89" s="446"/>
      <c r="AI89" s="446"/>
      <c r="AJ89" s="662"/>
      <c r="AK89" s="662"/>
      <c r="AL89" s="478"/>
      <c r="AM89" s="421"/>
      <c r="AN89" s="421"/>
      <c r="AO89" s="421"/>
      <c r="AP89" s="421"/>
      <c r="AQ89" s="421"/>
      <c r="AR89" s="421"/>
      <c r="AS89" s="423"/>
      <c r="AT89" s="423"/>
      <c r="AU89" s="423"/>
      <c r="AV89" s="423"/>
      <c r="AW89" s="423"/>
      <c r="AX89" s="423"/>
      <c r="AY89" s="423"/>
      <c r="AZ89" s="423"/>
      <c r="BA89" s="423"/>
      <c r="BB89" s="423"/>
      <c r="BC89" s="423"/>
      <c r="BD89" s="423"/>
      <c r="BE89" s="423"/>
      <c r="BF89" s="423"/>
      <c r="BG89" s="423"/>
      <c r="BH89" s="423"/>
      <c r="BI89" s="423"/>
      <c r="BJ89" s="423"/>
      <c r="BK89" s="423"/>
      <c r="BL89" s="423"/>
      <c r="BM89" s="423"/>
      <c r="BN89" s="423"/>
      <c r="BO89" s="423"/>
      <c r="BP89" s="423"/>
      <c r="BQ89" s="661"/>
      <c r="BR89" s="661"/>
      <c r="BS89" s="661"/>
      <c r="BT89" s="661"/>
      <c r="BU89" s="661"/>
      <c r="BV89" s="661"/>
      <c r="BW89" s="661"/>
      <c r="BX89" s="48"/>
      <c r="BY89" s="48"/>
      <c r="BZ89" s="48"/>
      <c r="CA89" s="49"/>
      <c r="CB89" s="49"/>
      <c r="CC89" s="49"/>
      <c r="CD89" s="51"/>
      <c r="CE89" s="51"/>
      <c r="CF89" s="660"/>
      <c r="CG89" s="660"/>
      <c r="CH89" s="438"/>
      <c r="CI89" s="489"/>
      <c r="CJ89" s="489"/>
      <c r="CK89" s="489"/>
      <c r="CL89" s="489"/>
      <c r="CM89" s="489"/>
      <c r="CN89" s="489"/>
      <c r="CO89" s="578"/>
      <c r="CP89" s="580"/>
      <c r="CQ89" s="578"/>
      <c r="CR89" s="580"/>
      <c r="CS89" s="578"/>
      <c r="CT89" s="580"/>
      <c r="CU89" s="578"/>
      <c r="CV89" s="580"/>
      <c r="CW89" s="578"/>
      <c r="CX89" s="580"/>
      <c r="CY89" s="578"/>
      <c r="CZ89" s="580"/>
      <c r="DA89" s="578"/>
      <c r="DB89" s="580"/>
      <c r="DC89" s="578"/>
      <c r="DD89" s="580"/>
      <c r="DE89" s="578"/>
      <c r="DF89" s="580"/>
      <c r="DG89" s="578"/>
      <c r="DH89" s="580"/>
      <c r="DI89" s="578"/>
      <c r="DJ89" s="580"/>
      <c r="DK89" s="578"/>
      <c r="DL89" s="580"/>
      <c r="DM89" s="660"/>
      <c r="DN89" s="660"/>
      <c r="DO89" s="438"/>
      <c r="DP89" s="489"/>
      <c r="DQ89" s="489"/>
      <c r="DR89" s="489"/>
      <c r="DS89" s="489"/>
      <c r="DT89" s="489"/>
      <c r="DU89" s="489"/>
      <c r="DV89" s="578"/>
      <c r="DW89" s="580"/>
      <c r="DX89" s="578"/>
      <c r="DY89" s="580"/>
      <c r="DZ89" s="578"/>
      <c r="EA89" s="580"/>
      <c r="EB89" s="578"/>
      <c r="EC89" s="580"/>
      <c r="ED89" s="578"/>
      <c r="EE89" s="580"/>
      <c r="EF89" s="578"/>
      <c r="EG89" s="580"/>
      <c r="EH89" s="578"/>
      <c r="EI89" s="580"/>
      <c r="EJ89" s="578"/>
      <c r="EK89" s="580"/>
      <c r="EL89" s="578"/>
      <c r="EM89" s="580"/>
      <c r="EN89" s="578"/>
      <c r="EO89" s="580"/>
      <c r="EP89" s="578"/>
      <c r="EQ89" s="580"/>
      <c r="ER89" s="578"/>
      <c r="ES89" s="580"/>
      <c r="ET89" s="664"/>
      <c r="EU89" s="664"/>
      <c r="EV89" s="664"/>
      <c r="EW89" s="664"/>
      <c r="EX89" s="664"/>
      <c r="EY89" s="664"/>
      <c r="EZ89" s="664"/>
      <c r="FA89" s="49"/>
      <c r="FB89" s="340"/>
      <c r="FC89" s="341"/>
      <c r="FD89" s="359"/>
      <c r="FE89" s="359"/>
      <c r="FF89" s="359"/>
      <c r="FG89" s="378"/>
      <c r="FH89" s="361"/>
      <c r="FI89" s="360"/>
      <c r="FJ89" s="361"/>
      <c r="FK89" s="362"/>
      <c r="FL89" s="342"/>
      <c r="FM89" s="340"/>
      <c r="FN89" s="340"/>
    </row>
    <row r="90" spans="1:170" ht="9.25" customHeight="1" thickBot="1">
      <c r="A90" s="673"/>
      <c r="B90" s="673"/>
      <c r="C90" s="662"/>
      <c r="D90" s="662"/>
      <c r="E90" s="478">
        <v>4</v>
      </c>
      <c r="F90" s="421" t="s">
        <v>7</v>
      </c>
      <c r="G90" s="421"/>
      <c r="H90" s="421"/>
      <c r="I90" s="421"/>
      <c r="J90" s="421"/>
      <c r="K90" s="421"/>
      <c r="L90" s="430" t="str">
        <f>IF('給与所得者の扶養控除等（異動）申告書'!H56="","",'給与所得者の扶養控除等（異動）申告書'!H56)</f>
        <v/>
      </c>
      <c r="M90" s="430"/>
      <c r="N90" s="430"/>
      <c r="O90" s="430"/>
      <c r="P90" s="430"/>
      <c r="Q90" s="430"/>
      <c r="R90" s="430"/>
      <c r="S90" s="430"/>
      <c r="T90" s="430"/>
      <c r="U90" s="430"/>
      <c r="V90" s="430"/>
      <c r="W90" s="430"/>
      <c r="X90" s="430"/>
      <c r="Y90" s="430"/>
      <c r="Z90" s="430"/>
      <c r="AA90" s="430"/>
      <c r="AB90" s="430"/>
      <c r="AC90" s="430"/>
      <c r="AD90" s="484" t="s">
        <v>13</v>
      </c>
      <c r="AE90" s="484"/>
      <c r="AF90" s="446" t="str">
        <f>IF('給与所得者の扶養控除等（異動）申告書'!CE42,"○",IF('給与所得者の扶養控除等（異動）申告書'!CE43,"○",IF('給与所得者の扶養控除等（異動）申告書'!CE44,"○",IF('給与所得者の扶養控除等（異動）申告書'!CE45,"○",""))))</f>
        <v/>
      </c>
      <c r="AG90" s="446"/>
      <c r="AH90" s="446"/>
      <c r="AI90" s="446"/>
      <c r="AJ90" s="662"/>
      <c r="AK90" s="662"/>
      <c r="AL90" s="478">
        <v>4</v>
      </c>
      <c r="AM90" s="421" t="s">
        <v>7</v>
      </c>
      <c r="AN90" s="421"/>
      <c r="AO90" s="421"/>
      <c r="AP90" s="421"/>
      <c r="AQ90" s="421"/>
      <c r="AR90" s="421"/>
      <c r="AS90" s="667"/>
      <c r="AT90" s="667"/>
      <c r="AU90" s="667"/>
      <c r="AV90" s="667"/>
      <c r="AW90" s="667"/>
      <c r="AX90" s="667"/>
      <c r="AY90" s="667"/>
      <c r="AZ90" s="667"/>
      <c r="BA90" s="667"/>
      <c r="BB90" s="667"/>
      <c r="BC90" s="667"/>
      <c r="BD90" s="667"/>
      <c r="BE90" s="667"/>
      <c r="BF90" s="667"/>
      <c r="BG90" s="667"/>
      <c r="BH90" s="667"/>
      <c r="BI90" s="667"/>
      <c r="BJ90" s="667"/>
      <c r="BK90" s="484" t="s">
        <v>13</v>
      </c>
      <c r="BL90" s="484"/>
      <c r="BM90" s="423"/>
      <c r="BN90" s="423"/>
      <c r="BO90" s="423"/>
      <c r="BP90" s="423"/>
      <c r="BQ90" s="661"/>
      <c r="BR90" s="661"/>
      <c r="BS90" s="661"/>
      <c r="BT90" s="661"/>
      <c r="BU90" s="661"/>
      <c r="BV90" s="661"/>
      <c r="BW90" s="661"/>
      <c r="BX90" s="48"/>
      <c r="BY90" s="48"/>
      <c r="BZ90" s="48"/>
      <c r="CA90" s="49"/>
      <c r="CB90" s="49"/>
      <c r="CC90" s="49"/>
      <c r="CD90" s="50"/>
      <c r="CE90" s="51"/>
      <c r="CF90" s="660"/>
      <c r="CG90" s="660"/>
      <c r="CH90" s="438">
        <v>4</v>
      </c>
      <c r="CI90" s="489" t="s">
        <v>7</v>
      </c>
      <c r="CJ90" s="489"/>
      <c r="CK90" s="489"/>
      <c r="CL90" s="489"/>
      <c r="CM90" s="489"/>
      <c r="CN90" s="489"/>
      <c r="CO90" s="482" t="str">
        <f>IF(L90="","",L90)</f>
        <v/>
      </c>
      <c r="CP90" s="482"/>
      <c r="CQ90" s="482"/>
      <c r="CR90" s="482"/>
      <c r="CS90" s="482"/>
      <c r="CT90" s="482"/>
      <c r="CU90" s="482"/>
      <c r="CV90" s="482"/>
      <c r="CW90" s="482"/>
      <c r="CX90" s="482"/>
      <c r="CY90" s="482"/>
      <c r="CZ90" s="482"/>
      <c r="DA90" s="482"/>
      <c r="DB90" s="482"/>
      <c r="DC90" s="482"/>
      <c r="DD90" s="482"/>
      <c r="DE90" s="482"/>
      <c r="DF90" s="482"/>
      <c r="DG90" s="457" t="s">
        <v>13</v>
      </c>
      <c r="DH90" s="457"/>
      <c r="DI90" s="444" t="str">
        <f>IF(AF90="","",AF90)</f>
        <v/>
      </c>
      <c r="DJ90" s="444"/>
      <c r="DK90" s="444"/>
      <c r="DL90" s="444"/>
      <c r="DM90" s="660"/>
      <c r="DN90" s="660"/>
      <c r="DO90" s="438">
        <v>4</v>
      </c>
      <c r="DP90" s="489" t="s">
        <v>7</v>
      </c>
      <c r="DQ90" s="489"/>
      <c r="DR90" s="489"/>
      <c r="DS90" s="489"/>
      <c r="DT90" s="489"/>
      <c r="DU90" s="489"/>
      <c r="DV90" s="655" t="str">
        <f>IF(AS90="","",AS90)</f>
        <v/>
      </c>
      <c r="DW90" s="604"/>
      <c r="DX90" s="604"/>
      <c r="DY90" s="604"/>
      <c r="DZ90" s="604"/>
      <c r="EA90" s="604"/>
      <c r="EB90" s="604"/>
      <c r="EC90" s="604"/>
      <c r="ED90" s="604"/>
      <c r="EE90" s="604"/>
      <c r="EF90" s="604"/>
      <c r="EG90" s="604"/>
      <c r="EH90" s="604"/>
      <c r="EI90" s="604"/>
      <c r="EJ90" s="604"/>
      <c r="EK90" s="604"/>
      <c r="EL90" s="604"/>
      <c r="EM90" s="605"/>
      <c r="EN90" s="656" t="s">
        <v>13</v>
      </c>
      <c r="EO90" s="657"/>
      <c r="EP90" s="653" t="str">
        <f>IF(BM90="","",BM90)</f>
        <v/>
      </c>
      <c r="EQ90" s="663"/>
      <c r="ER90" s="663"/>
      <c r="ES90" s="654"/>
      <c r="ET90" s="664"/>
      <c r="EU90" s="664"/>
      <c r="EV90" s="664"/>
      <c r="EW90" s="664"/>
      <c r="EX90" s="664"/>
      <c r="EY90" s="664"/>
      <c r="EZ90" s="664"/>
      <c r="FA90" s="49"/>
      <c r="FB90" s="340"/>
      <c r="FC90" s="341"/>
      <c r="FD90" s="353"/>
      <c r="FE90" s="353"/>
      <c r="FF90" s="353"/>
      <c r="FG90" s="378"/>
      <c r="FH90" s="361"/>
      <c r="FI90" s="352"/>
      <c r="FJ90" s="353"/>
      <c r="FK90" s="354"/>
      <c r="FL90" s="342"/>
      <c r="FM90" s="340"/>
      <c r="FN90" s="340"/>
    </row>
    <row r="91" spans="1:170" ht="9.25" customHeight="1" thickBot="1">
      <c r="A91" s="673"/>
      <c r="B91" s="673"/>
      <c r="C91" s="662"/>
      <c r="D91" s="662"/>
      <c r="E91" s="478"/>
      <c r="F91" s="421"/>
      <c r="G91" s="421"/>
      <c r="H91" s="421"/>
      <c r="I91" s="421"/>
      <c r="J91" s="421"/>
      <c r="K91" s="421"/>
      <c r="L91" s="430"/>
      <c r="M91" s="430"/>
      <c r="N91" s="430"/>
      <c r="O91" s="430"/>
      <c r="P91" s="430"/>
      <c r="Q91" s="430"/>
      <c r="R91" s="430"/>
      <c r="S91" s="430"/>
      <c r="T91" s="430"/>
      <c r="U91" s="430"/>
      <c r="V91" s="430"/>
      <c r="W91" s="430"/>
      <c r="X91" s="430"/>
      <c r="Y91" s="430"/>
      <c r="Z91" s="430"/>
      <c r="AA91" s="430"/>
      <c r="AB91" s="430"/>
      <c r="AC91" s="430"/>
      <c r="AD91" s="484"/>
      <c r="AE91" s="484"/>
      <c r="AF91" s="446"/>
      <c r="AG91" s="446"/>
      <c r="AH91" s="446"/>
      <c r="AI91" s="446"/>
      <c r="AJ91" s="662"/>
      <c r="AK91" s="662"/>
      <c r="AL91" s="478"/>
      <c r="AM91" s="421"/>
      <c r="AN91" s="421"/>
      <c r="AO91" s="421"/>
      <c r="AP91" s="421"/>
      <c r="AQ91" s="421"/>
      <c r="AR91" s="421"/>
      <c r="AS91" s="667"/>
      <c r="AT91" s="667"/>
      <c r="AU91" s="667"/>
      <c r="AV91" s="667"/>
      <c r="AW91" s="667"/>
      <c r="AX91" s="667"/>
      <c r="AY91" s="667"/>
      <c r="AZ91" s="667"/>
      <c r="BA91" s="667"/>
      <c r="BB91" s="667"/>
      <c r="BC91" s="667"/>
      <c r="BD91" s="667"/>
      <c r="BE91" s="667"/>
      <c r="BF91" s="667"/>
      <c r="BG91" s="667"/>
      <c r="BH91" s="667"/>
      <c r="BI91" s="667"/>
      <c r="BJ91" s="667"/>
      <c r="BK91" s="484"/>
      <c r="BL91" s="484"/>
      <c r="BM91" s="423"/>
      <c r="BN91" s="423"/>
      <c r="BO91" s="423"/>
      <c r="BP91" s="423"/>
      <c r="BQ91" s="661"/>
      <c r="BR91" s="661"/>
      <c r="BS91" s="661"/>
      <c r="BT91" s="661"/>
      <c r="BU91" s="661"/>
      <c r="BV91" s="661"/>
      <c r="BW91" s="661"/>
      <c r="BX91" s="48"/>
      <c r="BY91" s="48"/>
      <c r="BZ91" s="48"/>
      <c r="CA91" s="49"/>
      <c r="CB91" s="49"/>
      <c r="CC91" s="49"/>
      <c r="CD91" s="51"/>
      <c r="CE91" s="51"/>
      <c r="CF91" s="660"/>
      <c r="CG91" s="660"/>
      <c r="CH91" s="438"/>
      <c r="CI91" s="489"/>
      <c r="CJ91" s="489"/>
      <c r="CK91" s="489"/>
      <c r="CL91" s="489"/>
      <c r="CM91" s="489"/>
      <c r="CN91" s="489"/>
      <c r="CO91" s="482"/>
      <c r="CP91" s="482"/>
      <c r="CQ91" s="482"/>
      <c r="CR91" s="482"/>
      <c r="CS91" s="482"/>
      <c r="CT91" s="482"/>
      <c r="CU91" s="482"/>
      <c r="CV91" s="482"/>
      <c r="CW91" s="482"/>
      <c r="CX91" s="482"/>
      <c r="CY91" s="482"/>
      <c r="CZ91" s="482"/>
      <c r="DA91" s="482"/>
      <c r="DB91" s="482"/>
      <c r="DC91" s="482"/>
      <c r="DD91" s="482"/>
      <c r="DE91" s="482"/>
      <c r="DF91" s="482"/>
      <c r="DG91" s="457"/>
      <c r="DH91" s="457"/>
      <c r="DI91" s="444"/>
      <c r="DJ91" s="444"/>
      <c r="DK91" s="444"/>
      <c r="DL91" s="444"/>
      <c r="DM91" s="660"/>
      <c r="DN91" s="660"/>
      <c r="DO91" s="438"/>
      <c r="DP91" s="489"/>
      <c r="DQ91" s="489"/>
      <c r="DR91" s="489"/>
      <c r="DS91" s="489"/>
      <c r="DT91" s="489"/>
      <c r="DU91" s="489"/>
      <c r="DV91" s="598"/>
      <c r="DW91" s="599"/>
      <c r="DX91" s="599"/>
      <c r="DY91" s="599"/>
      <c r="DZ91" s="599"/>
      <c r="EA91" s="599"/>
      <c r="EB91" s="599"/>
      <c r="EC91" s="599"/>
      <c r="ED91" s="599"/>
      <c r="EE91" s="599"/>
      <c r="EF91" s="599"/>
      <c r="EG91" s="599"/>
      <c r="EH91" s="599"/>
      <c r="EI91" s="599"/>
      <c r="EJ91" s="599"/>
      <c r="EK91" s="599"/>
      <c r="EL91" s="599"/>
      <c r="EM91" s="600"/>
      <c r="EN91" s="447"/>
      <c r="EO91" s="448"/>
      <c r="EP91" s="573"/>
      <c r="EQ91" s="574"/>
      <c r="ER91" s="574"/>
      <c r="ES91" s="577"/>
      <c r="ET91" s="664"/>
      <c r="EU91" s="664"/>
      <c r="EV91" s="664"/>
      <c r="EW91" s="664"/>
      <c r="EX91" s="664"/>
      <c r="EY91" s="664"/>
      <c r="EZ91" s="664"/>
      <c r="FA91" s="49"/>
      <c r="FB91" s="340"/>
      <c r="FC91" s="341"/>
      <c r="FD91" s="353"/>
      <c r="FE91" s="353"/>
      <c r="FF91" s="353"/>
      <c r="FG91" s="378"/>
      <c r="FH91" s="361"/>
      <c r="FI91" s="352"/>
      <c r="FJ91" s="353"/>
      <c r="FK91" s="354"/>
      <c r="FL91" s="342"/>
      <c r="FM91" s="340"/>
      <c r="FN91" s="340"/>
    </row>
    <row r="92" spans="1:170" ht="9.25" customHeight="1" thickBot="1">
      <c r="A92" s="673"/>
      <c r="B92" s="673"/>
      <c r="C92" s="662"/>
      <c r="D92" s="662"/>
      <c r="E92" s="478"/>
      <c r="F92" s="421" t="s">
        <v>6</v>
      </c>
      <c r="G92" s="421"/>
      <c r="H92" s="421"/>
      <c r="I92" s="421"/>
      <c r="J92" s="421"/>
      <c r="K92" s="421"/>
      <c r="L92" s="430" t="str">
        <f>IF('給与所得者の扶養控除等（異動）申告書'!H58="","",'給与所得者の扶養控除等（異動）申告書'!H58)</f>
        <v/>
      </c>
      <c r="M92" s="430"/>
      <c r="N92" s="430"/>
      <c r="O92" s="430"/>
      <c r="P92" s="430"/>
      <c r="Q92" s="430"/>
      <c r="R92" s="430"/>
      <c r="S92" s="430"/>
      <c r="T92" s="430"/>
      <c r="U92" s="430"/>
      <c r="V92" s="430"/>
      <c r="W92" s="430"/>
      <c r="X92" s="430"/>
      <c r="Y92" s="430"/>
      <c r="Z92" s="430"/>
      <c r="AA92" s="430"/>
      <c r="AB92" s="430"/>
      <c r="AC92" s="430"/>
      <c r="AD92" s="484"/>
      <c r="AE92" s="484"/>
      <c r="AF92" s="446"/>
      <c r="AG92" s="446"/>
      <c r="AH92" s="446"/>
      <c r="AI92" s="446"/>
      <c r="AJ92" s="662"/>
      <c r="AK92" s="662"/>
      <c r="AL92" s="478"/>
      <c r="AM92" s="421" t="s">
        <v>6</v>
      </c>
      <c r="AN92" s="421"/>
      <c r="AO92" s="421"/>
      <c r="AP92" s="421"/>
      <c r="AQ92" s="421"/>
      <c r="AR92" s="421"/>
      <c r="AS92" s="667"/>
      <c r="AT92" s="667"/>
      <c r="AU92" s="667"/>
      <c r="AV92" s="667"/>
      <c r="AW92" s="667"/>
      <c r="AX92" s="667"/>
      <c r="AY92" s="667"/>
      <c r="AZ92" s="667"/>
      <c r="BA92" s="667"/>
      <c r="BB92" s="667"/>
      <c r="BC92" s="667"/>
      <c r="BD92" s="667"/>
      <c r="BE92" s="667"/>
      <c r="BF92" s="667"/>
      <c r="BG92" s="667"/>
      <c r="BH92" s="667"/>
      <c r="BI92" s="667"/>
      <c r="BJ92" s="667"/>
      <c r="BK92" s="484"/>
      <c r="BL92" s="484"/>
      <c r="BM92" s="423"/>
      <c r="BN92" s="423"/>
      <c r="BO92" s="423"/>
      <c r="BP92" s="423"/>
      <c r="BQ92" s="661"/>
      <c r="BR92" s="661"/>
      <c r="BS92" s="661"/>
      <c r="BT92" s="661"/>
      <c r="BU92" s="661"/>
      <c r="BV92" s="661"/>
      <c r="BW92" s="661"/>
      <c r="BX92" s="48"/>
      <c r="BY92" s="48"/>
      <c r="BZ92" s="48"/>
      <c r="CA92" s="49"/>
      <c r="CB92" s="49"/>
      <c r="CC92" s="49"/>
      <c r="CD92" s="49"/>
      <c r="CE92" s="49"/>
      <c r="CF92" s="660"/>
      <c r="CG92" s="660"/>
      <c r="CH92" s="438"/>
      <c r="CI92" s="489" t="s">
        <v>6</v>
      </c>
      <c r="CJ92" s="489"/>
      <c r="CK92" s="489"/>
      <c r="CL92" s="489"/>
      <c r="CM92" s="489"/>
      <c r="CN92" s="489"/>
      <c r="CO92" s="482" t="str">
        <f>IF(L92="","",L92)</f>
        <v/>
      </c>
      <c r="CP92" s="482"/>
      <c r="CQ92" s="482"/>
      <c r="CR92" s="482"/>
      <c r="CS92" s="482"/>
      <c r="CT92" s="482"/>
      <c r="CU92" s="482"/>
      <c r="CV92" s="482"/>
      <c r="CW92" s="482"/>
      <c r="CX92" s="482"/>
      <c r="CY92" s="482"/>
      <c r="CZ92" s="482"/>
      <c r="DA92" s="482"/>
      <c r="DB92" s="482"/>
      <c r="DC92" s="482"/>
      <c r="DD92" s="482"/>
      <c r="DE92" s="482"/>
      <c r="DF92" s="482"/>
      <c r="DG92" s="457"/>
      <c r="DH92" s="457"/>
      <c r="DI92" s="444"/>
      <c r="DJ92" s="444"/>
      <c r="DK92" s="444"/>
      <c r="DL92" s="444"/>
      <c r="DM92" s="660"/>
      <c r="DN92" s="660"/>
      <c r="DO92" s="438"/>
      <c r="DP92" s="489" t="s">
        <v>6</v>
      </c>
      <c r="DQ92" s="489"/>
      <c r="DR92" s="489"/>
      <c r="DS92" s="489"/>
      <c r="DT92" s="489"/>
      <c r="DU92" s="489"/>
      <c r="DV92" s="655" t="str">
        <f>IF(AS92="","",AS92)</f>
        <v/>
      </c>
      <c r="DW92" s="604"/>
      <c r="DX92" s="604"/>
      <c r="DY92" s="604"/>
      <c r="DZ92" s="604"/>
      <c r="EA92" s="604"/>
      <c r="EB92" s="604"/>
      <c r="EC92" s="604"/>
      <c r="ED92" s="604"/>
      <c r="EE92" s="604"/>
      <c r="EF92" s="604"/>
      <c r="EG92" s="604"/>
      <c r="EH92" s="604"/>
      <c r="EI92" s="604"/>
      <c r="EJ92" s="604"/>
      <c r="EK92" s="604"/>
      <c r="EL92" s="604"/>
      <c r="EM92" s="605"/>
      <c r="EN92" s="447"/>
      <c r="EO92" s="448"/>
      <c r="EP92" s="573"/>
      <c r="EQ92" s="574"/>
      <c r="ER92" s="574"/>
      <c r="ES92" s="577"/>
      <c r="ET92" s="664"/>
      <c r="EU92" s="664"/>
      <c r="EV92" s="664"/>
      <c r="EW92" s="664"/>
      <c r="EX92" s="664"/>
      <c r="EY92" s="664"/>
      <c r="EZ92" s="664"/>
      <c r="FA92" s="49"/>
      <c r="FB92" s="340"/>
      <c r="FC92" s="341"/>
      <c r="FD92" s="365"/>
      <c r="FE92" s="365"/>
      <c r="FF92" s="365"/>
      <c r="FG92" s="378"/>
      <c r="FH92" s="346"/>
      <c r="FI92" s="366"/>
      <c r="FJ92" s="365"/>
      <c r="FK92" s="367"/>
      <c r="FL92" s="342"/>
      <c r="FM92" s="340"/>
      <c r="FN92" s="340"/>
    </row>
    <row r="93" spans="1:170" ht="9.25" customHeight="1" thickBot="1">
      <c r="A93" s="673"/>
      <c r="B93" s="673"/>
      <c r="C93" s="662"/>
      <c r="D93" s="662"/>
      <c r="E93" s="478"/>
      <c r="F93" s="421"/>
      <c r="G93" s="421"/>
      <c r="H93" s="421"/>
      <c r="I93" s="421"/>
      <c r="J93" s="421"/>
      <c r="K93" s="421"/>
      <c r="L93" s="430"/>
      <c r="M93" s="430"/>
      <c r="N93" s="430"/>
      <c r="O93" s="430"/>
      <c r="P93" s="430"/>
      <c r="Q93" s="430"/>
      <c r="R93" s="430"/>
      <c r="S93" s="430"/>
      <c r="T93" s="430"/>
      <c r="U93" s="430"/>
      <c r="V93" s="430"/>
      <c r="W93" s="430"/>
      <c r="X93" s="430"/>
      <c r="Y93" s="430"/>
      <c r="Z93" s="430"/>
      <c r="AA93" s="430"/>
      <c r="AB93" s="430"/>
      <c r="AC93" s="430"/>
      <c r="AD93" s="484"/>
      <c r="AE93" s="484"/>
      <c r="AF93" s="446"/>
      <c r="AG93" s="446"/>
      <c r="AH93" s="446"/>
      <c r="AI93" s="446"/>
      <c r="AJ93" s="662"/>
      <c r="AK93" s="662"/>
      <c r="AL93" s="478"/>
      <c r="AM93" s="421"/>
      <c r="AN93" s="421"/>
      <c r="AO93" s="421"/>
      <c r="AP93" s="421"/>
      <c r="AQ93" s="421"/>
      <c r="AR93" s="421"/>
      <c r="AS93" s="667"/>
      <c r="AT93" s="667"/>
      <c r="AU93" s="667"/>
      <c r="AV93" s="667"/>
      <c r="AW93" s="667"/>
      <c r="AX93" s="667"/>
      <c r="AY93" s="667"/>
      <c r="AZ93" s="667"/>
      <c r="BA93" s="667"/>
      <c r="BB93" s="667"/>
      <c r="BC93" s="667"/>
      <c r="BD93" s="667"/>
      <c r="BE93" s="667"/>
      <c r="BF93" s="667"/>
      <c r="BG93" s="667"/>
      <c r="BH93" s="667"/>
      <c r="BI93" s="667"/>
      <c r="BJ93" s="667"/>
      <c r="BK93" s="484"/>
      <c r="BL93" s="484"/>
      <c r="BM93" s="423"/>
      <c r="BN93" s="423"/>
      <c r="BO93" s="423"/>
      <c r="BP93" s="423"/>
      <c r="BQ93" s="661"/>
      <c r="BR93" s="661"/>
      <c r="BS93" s="661"/>
      <c r="BT93" s="661"/>
      <c r="BU93" s="661"/>
      <c r="BV93" s="661"/>
      <c r="BW93" s="661"/>
      <c r="BX93" s="48"/>
      <c r="BY93" s="48"/>
      <c r="BZ93" s="48"/>
      <c r="CA93" s="49"/>
      <c r="CB93" s="49"/>
      <c r="CC93" s="49"/>
      <c r="CD93" s="86"/>
      <c r="CE93" s="86"/>
      <c r="CF93" s="660"/>
      <c r="CG93" s="660"/>
      <c r="CH93" s="438"/>
      <c r="CI93" s="489"/>
      <c r="CJ93" s="489"/>
      <c r="CK93" s="489"/>
      <c r="CL93" s="489"/>
      <c r="CM93" s="489"/>
      <c r="CN93" s="489"/>
      <c r="CO93" s="482"/>
      <c r="CP93" s="482"/>
      <c r="CQ93" s="482"/>
      <c r="CR93" s="482"/>
      <c r="CS93" s="482"/>
      <c r="CT93" s="482"/>
      <c r="CU93" s="482"/>
      <c r="CV93" s="482"/>
      <c r="CW93" s="482"/>
      <c r="CX93" s="482"/>
      <c r="CY93" s="482"/>
      <c r="CZ93" s="482"/>
      <c r="DA93" s="482"/>
      <c r="DB93" s="482"/>
      <c r="DC93" s="482"/>
      <c r="DD93" s="482"/>
      <c r="DE93" s="482"/>
      <c r="DF93" s="482"/>
      <c r="DG93" s="457"/>
      <c r="DH93" s="457"/>
      <c r="DI93" s="444"/>
      <c r="DJ93" s="444"/>
      <c r="DK93" s="444"/>
      <c r="DL93" s="444"/>
      <c r="DM93" s="660"/>
      <c r="DN93" s="660"/>
      <c r="DO93" s="438"/>
      <c r="DP93" s="489"/>
      <c r="DQ93" s="489"/>
      <c r="DR93" s="489"/>
      <c r="DS93" s="489"/>
      <c r="DT93" s="489"/>
      <c r="DU93" s="489"/>
      <c r="DV93" s="431"/>
      <c r="DW93" s="432"/>
      <c r="DX93" s="432"/>
      <c r="DY93" s="432"/>
      <c r="DZ93" s="432"/>
      <c r="EA93" s="432"/>
      <c r="EB93" s="432"/>
      <c r="EC93" s="432"/>
      <c r="ED93" s="432"/>
      <c r="EE93" s="432"/>
      <c r="EF93" s="432"/>
      <c r="EG93" s="432"/>
      <c r="EH93" s="432"/>
      <c r="EI93" s="432"/>
      <c r="EJ93" s="432"/>
      <c r="EK93" s="432"/>
      <c r="EL93" s="432"/>
      <c r="EM93" s="433"/>
      <c r="EN93" s="447"/>
      <c r="EO93" s="448"/>
      <c r="EP93" s="573"/>
      <c r="EQ93" s="574"/>
      <c r="ER93" s="574"/>
      <c r="ES93" s="577"/>
      <c r="ET93" s="664"/>
      <c r="EU93" s="664"/>
      <c r="EV93" s="664"/>
      <c r="EW93" s="664"/>
      <c r="EX93" s="664"/>
      <c r="EY93" s="664"/>
      <c r="EZ93" s="664"/>
      <c r="FA93" s="49"/>
      <c r="FB93" s="340"/>
      <c r="FC93" s="341"/>
      <c r="FD93" s="365"/>
      <c r="FE93" s="365"/>
      <c r="FF93" s="365"/>
      <c r="FG93" s="378"/>
      <c r="FH93" s="347"/>
      <c r="FI93" s="366"/>
      <c r="FJ93" s="365"/>
      <c r="FK93" s="367"/>
      <c r="FL93" s="342"/>
      <c r="FM93" s="340"/>
      <c r="FN93" s="340"/>
    </row>
    <row r="94" spans="1:170" ht="9.25" customHeight="1" thickBot="1">
      <c r="A94" s="673"/>
      <c r="B94" s="673"/>
      <c r="C94" s="662"/>
      <c r="D94" s="662"/>
      <c r="E94" s="478"/>
      <c r="F94" s="421"/>
      <c r="G94" s="421"/>
      <c r="H94" s="421"/>
      <c r="I94" s="421"/>
      <c r="J94" s="421"/>
      <c r="K94" s="421"/>
      <c r="L94" s="430"/>
      <c r="M94" s="430"/>
      <c r="N94" s="430"/>
      <c r="O94" s="430"/>
      <c r="P94" s="430"/>
      <c r="Q94" s="430"/>
      <c r="R94" s="430"/>
      <c r="S94" s="430"/>
      <c r="T94" s="430"/>
      <c r="U94" s="430"/>
      <c r="V94" s="430"/>
      <c r="W94" s="430"/>
      <c r="X94" s="430"/>
      <c r="Y94" s="430"/>
      <c r="Z94" s="430"/>
      <c r="AA94" s="430"/>
      <c r="AB94" s="430"/>
      <c r="AC94" s="430"/>
      <c r="AD94" s="484"/>
      <c r="AE94" s="484"/>
      <c r="AF94" s="446"/>
      <c r="AG94" s="446"/>
      <c r="AH94" s="446"/>
      <c r="AI94" s="446"/>
      <c r="AJ94" s="662"/>
      <c r="AK94" s="662"/>
      <c r="AL94" s="478"/>
      <c r="AM94" s="421"/>
      <c r="AN94" s="421"/>
      <c r="AO94" s="421"/>
      <c r="AP94" s="421"/>
      <c r="AQ94" s="421"/>
      <c r="AR94" s="421"/>
      <c r="AS94" s="667"/>
      <c r="AT94" s="667"/>
      <c r="AU94" s="667"/>
      <c r="AV94" s="667"/>
      <c r="AW94" s="667"/>
      <c r="AX94" s="667"/>
      <c r="AY94" s="667"/>
      <c r="AZ94" s="667"/>
      <c r="BA94" s="667"/>
      <c r="BB94" s="667"/>
      <c r="BC94" s="667"/>
      <c r="BD94" s="667"/>
      <c r="BE94" s="667"/>
      <c r="BF94" s="667"/>
      <c r="BG94" s="667"/>
      <c r="BH94" s="667"/>
      <c r="BI94" s="667"/>
      <c r="BJ94" s="667"/>
      <c r="BK94" s="484"/>
      <c r="BL94" s="484"/>
      <c r="BM94" s="423"/>
      <c r="BN94" s="423"/>
      <c r="BO94" s="423"/>
      <c r="BP94" s="423"/>
      <c r="BQ94" s="661"/>
      <c r="BR94" s="661"/>
      <c r="BS94" s="661"/>
      <c r="BT94" s="661"/>
      <c r="BU94" s="661"/>
      <c r="BV94" s="661"/>
      <c r="BW94" s="661"/>
      <c r="BX94" s="48"/>
      <c r="BY94" s="48"/>
      <c r="BZ94" s="48"/>
      <c r="CA94" s="49"/>
      <c r="CB94" s="49"/>
      <c r="CC94" s="49"/>
      <c r="CD94" s="86"/>
      <c r="CE94" s="86"/>
      <c r="CF94" s="660"/>
      <c r="CG94" s="660"/>
      <c r="CH94" s="438"/>
      <c r="CI94" s="489"/>
      <c r="CJ94" s="489"/>
      <c r="CK94" s="489"/>
      <c r="CL94" s="489"/>
      <c r="CM94" s="489"/>
      <c r="CN94" s="489"/>
      <c r="CO94" s="482"/>
      <c r="CP94" s="482"/>
      <c r="CQ94" s="482"/>
      <c r="CR94" s="482"/>
      <c r="CS94" s="482"/>
      <c r="CT94" s="482"/>
      <c r="CU94" s="482"/>
      <c r="CV94" s="482"/>
      <c r="CW94" s="482"/>
      <c r="CX94" s="482"/>
      <c r="CY94" s="482"/>
      <c r="CZ94" s="482"/>
      <c r="DA94" s="482"/>
      <c r="DB94" s="482"/>
      <c r="DC94" s="482"/>
      <c r="DD94" s="482"/>
      <c r="DE94" s="482"/>
      <c r="DF94" s="482"/>
      <c r="DG94" s="457"/>
      <c r="DH94" s="457"/>
      <c r="DI94" s="444"/>
      <c r="DJ94" s="444"/>
      <c r="DK94" s="444"/>
      <c r="DL94" s="444"/>
      <c r="DM94" s="660"/>
      <c r="DN94" s="660"/>
      <c r="DO94" s="438"/>
      <c r="DP94" s="489"/>
      <c r="DQ94" s="489"/>
      <c r="DR94" s="489"/>
      <c r="DS94" s="489"/>
      <c r="DT94" s="489"/>
      <c r="DU94" s="489"/>
      <c r="DV94" s="598"/>
      <c r="DW94" s="599"/>
      <c r="DX94" s="599"/>
      <c r="DY94" s="599"/>
      <c r="DZ94" s="599"/>
      <c r="EA94" s="599"/>
      <c r="EB94" s="599"/>
      <c r="EC94" s="599"/>
      <c r="ED94" s="599"/>
      <c r="EE94" s="599"/>
      <c r="EF94" s="599"/>
      <c r="EG94" s="599"/>
      <c r="EH94" s="599"/>
      <c r="EI94" s="599"/>
      <c r="EJ94" s="599"/>
      <c r="EK94" s="599"/>
      <c r="EL94" s="599"/>
      <c r="EM94" s="600"/>
      <c r="EN94" s="449"/>
      <c r="EO94" s="450"/>
      <c r="EP94" s="578"/>
      <c r="EQ94" s="579"/>
      <c r="ER94" s="579"/>
      <c r="ES94" s="580"/>
      <c r="ET94" s="664"/>
      <c r="EU94" s="664"/>
      <c r="EV94" s="664"/>
      <c r="EW94" s="664"/>
      <c r="EX94" s="664"/>
      <c r="EY94" s="664"/>
      <c r="EZ94" s="664"/>
      <c r="FA94" s="49"/>
      <c r="FB94" s="340"/>
      <c r="FC94" s="341"/>
      <c r="FD94" s="368" t="s">
        <v>131</v>
      </c>
      <c r="FE94" s="368"/>
      <c r="FF94" s="368"/>
      <c r="FG94" s="376" t="s">
        <v>842</v>
      </c>
      <c r="FH94" s="377" t="s">
        <v>843</v>
      </c>
      <c r="FI94" s="352"/>
      <c r="FJ94" s="353"/>
      <c r="FK94" s="354"/>
      <c r="FL94" s="342"/>
      <c r="FM94" s="340"/>
      <c r="FN94" s="340"/>
    </row>
    <row r="95" spans="1:170" ht="9.25" customHeight="1" thickBot="1">
      <c r="A95" s="673"/>
      <c r="B95" s="673"/>
      <c r="C95" s="662"/>
      <c r="D95" s="662"/>
      <c r="E95" s="478"/>
      <c r="F95" s="421" t="s">
        <v>142</v>
      </c>
      <c r="G95" s="421"/>
      <c r="H95" s="421"/>
      <c r="I95" s="421"/>
      <c r="J95" s="421"/>
      <c r="K95" s="421"/>
      <c r="L95" s="446" t="str">
        <f>IF('給与所得者の扶養控除等（異動）申告書'!O58="","",'給与所得者の扶養控除等（異動）申告書'!O58)</f>
        <v/>
      </c>
      <c r="M95" s="446"/>
      <c r="N95" s="446" t="str">
        <f>IF('給与所得者の扶養控除等（異動）申告書'!P58="","",'給与所得者の扶養控除等（異動）申告書'!P58)</f>
        <v/>
      </c>
      <c r="O95" s="446"/>
      <c r="P95" s="446" t="str">
        <f>IF('給与所得者の扶養控除等（異動）申告書'!Q58="","",'給与所得者の扶養控除等（異動）申告書'!Q58)</f>
        <v/>
      </c>
      <c r="Q95" s="446"/>
      <c r="R95" s="446" t="str">
        <f>IF('給与所得者の扶養控除等（異動）申告書'!R58="","",'給与所得者の扶養控除等（異動）申告書'!R58)</f>
        <v/>
      </c>
      <c r="S95" s="446"/>
      <c r="T95" s="446" t="str">
        <f>IF('給与所得者の扶養控除等（異動）申告書'!S58="","",'給与所得者の扶養控除等（異動）申告書'!S58)</f>
        <v/>
      </c>
      <c r="U95" s="446"/>
      <c r="V95" s="446" t="str">
        <f>IF('給与所得者の扶養控除等（異動）申告書'!T58="","",'給与所得者の扶養控除等（異動）申告書'!T58)</f>
        <v/>
      </c>
      <c r="W95" s="446"/>
      <c r="X95" s="446" t="str">
        <f>IF('給与所得者の扶養控除等（異動）申告書'!U58="","",'給与所得者の扶養控除等（異動）申告書'!U58)</f>
        <v/>
      </c>
      <c r="Y95" s="446"/>
      <c r="Z95" s="446" t="str">
        <f>IF('給与所得者の扶養控除等（異動）申告書'!V58="","",'給与所得者の扶養控除等（異動）申告書'!V58)</f>
        <v/>
      </c>
      <c r="AA95" s="446"/>
      <c r="AB95" s="446" t="str">
        <f>IF('給与所得者の扶養控除等（異動）申告書'!W58="","",'給与所得者の扶養控除等（異動）申告書'!W58)</f>
        <v/>
      </c>
      <c r="AC95" s="446"/>
      <c r="AD95" s="446" t="str">
        <f>IF('給与所得者の扶養控除等（異動）申告書'!X58="","",'給与所得者の扶養控除等（異動）申告書'!X58)</f>
        <v/>
      </c>
      <c r="AE95" s="446"/>
      <c r="AF95" s="446" t="str">
        <f>IF('給与所得者の扶養控除等（異動）申告書'!Y58="","",'給与所得者の扶養控除等（異動）申告書'!Y58)</f>
        <v/>
      </c>
      <c r="AG95" s="446"/>
      <c r="AH95" s="446" t="str">
        <f>IF('給与所得者の扶養控除等（異動）申告書'!Z58="","",'給与所得者の扶養控除等（異動）申告書'!Z58)</f>
        <v/>
      </c>
      <c r="AI95" s="446"/>
      <c r="AJ95" s="662"/>
      <c r="AK95" s="662"/>
      <c r="AL95" s="478"/>
      <c r="AM95" s="421" t="s">
        <v>142</v>
      </c>
      <c r="AN95" s="421"/>
      <c r="AO95" s="421"/>
      <c r="AP95" s="421"/>
      <c r="AQ95" s="421"/>
      <c r="AR95" s="421"/>
      <c r="AS95" s="421"/>
      <c r="AT95" s="421"/>
      <c r="AU95" s="421"/>
      <c r="AV95" s="421"/>
      <c r="AW95" s="421"/>
      <c r="AX95" s="421"/>
      <c r="AY95" s="421"/>
      <c r="AZ95" s="421"/>
      <c r="BA95" s="421"/>
      <c r="BB95" s="421"/>
      <c r="BC95" s="423"/>
      <c r="BD95" s="423"/>
      <c r="BE95" s="423"/>
      <c r="BF95" s="423"/>
      <c r="BG95" s="423"/>
      <c r="BH95" s="423"/>
      <c r="BI95" s="423"/>
      <c r="BJ95" s="423"/>
      <c r="BK95" s="423"/>
      <c r="BL95" s="423"/>
      <c r="BM95" s="423"/>
      <c r="BN95" s="423"/>
      <c r="BO95" s="423"/>
      <c r="BP95" s="423"/>
      <c r="BQ95" s="661"/>
      <c r="BR95" s="661"/>
      <c r="BS95" s="661"/>
      <c r="BT95" s="661"/>
      <c r="BU95" s="661"/>
      <c r="BV95" s="661"/>
      <c r="BW95" s="661"/>
      <c r="BX95" s="48"/>
      <c r="BY95" s="48"/>
      <c r="BZ95" s="48"/>
      <c r="CA95" s="49"/>
      <c r="CB95" s="49"/>
      <c r="CC95" s="49"/>
      <c r="CD95" s="87"/>
      <c r="CE95" s="87"/>
      <c r="CF95" s="660"/>
      <c r="CG95" s="660"/>
      <c r="CH95" s="438"/>
      <c r="CI95" s="489" t="s">
        <v>142</v>
      </c>
      <c r="CJ95" s="489"/>
      <c r="CK95" s="489"/>
      <c r="CL95" s="489"/>
      <c r="CM95" s="489"/>
      <c r="CN95" s="489"/>
      <c r="CO95" s="444" t="str">
        <f>IF(L95="","",L95)</f>
        <v/>
      </c>
      <c r="CP95" s="444"/>
      <c r="CQ95" s="444" t="str">
        <f>IF(N95="","",N95)</f>
        <v/>
      </c>
      <c r="CR95" s="444"/>
      <c r="CS95" s="444" t="str">
        <f>IF(P95="","",P95)</f>
        <v/>
      </c>
      <c r="CT95" s="444"/>
      <c r="CU95" s="444" t="str">
        <f>IF(R95="","",R95)</f>
        <v/>
      </c>
      <c r="CV95" s="444"/>
      <c r="CW95" s="444" t="str">
        <f>IF(T95="","",T95)</f>
        <v/>
      </c>
      <c r="CX95" s="444"/>
      <c r="CY95" s="444" t="str">
        <f>IF(V95="","",V95)</f>
        <v/>
      </c>
      <c r="CZ95" s="444"/>
      <c r="DA95" s="444" t="str">
        <f>IF(X95="","",X95)</f>
        <v/>
      </c>
      <c r="DB95" s="444"/>
      <c r="DC95" s="444" t="str">
        <f>IF(Z95="","",Z95)</f>
        <v/>
      </c>
      <c r="DD95" s="444"/>
      <c r="DE95" s="444" t="str">
        <f>IF(AB95="","",AB95)</f>
        <v/>
      </c>
      <c r="DF95" s="444"/>
      <c r="DG95" s="444" t="str">
        <f>IF(AD95="","",AD95)</f>
        <v/>
      </c>
      <c r="DH95" s="444"/>
      <c r="DI95" s="444" t="str">
        <f>IF(AF95="","",AF95)</f>
        <v/>
      </c>
      <c r="DJ95" s="444"/>
      <c r="DK95" s="444" t="str">
        <f>IF(AH95="","",AH95)</f>
        <v/>
      </c>
      <c r="DL95" s="444"/>
      <c r="DM95" s="660"/>
      <c r="DN95" s="660"/>
      <c r="DO95" s="438"/>
      <c r="DP95" s="489" t="s">
        <v>142</v>
      </c>
      <c r="DQ95" s="489"/>
      <c r="DR95" s="489"/>
      <c r="DS95" s="489"/>
      <c r="DT95" s="489"/>
      <c r="DU95" s="489"/>
      <c r="DV95" s="653" t="str">
        <f>IF(AS95="","",AS95)</f>
        <v/>
      </c>
      <c r="DW95" s="654"/>
      <c r="DX95" s="653" t="str">
        <f>IF(AU95="","",AU95)</f>
        <v/>
      </c>
      <c r="DY95" s="654"/>
      <c r="DZ95" s="653" t="str">
        <f>IF(AW95="","",AW95)</f>
        <v/>
      </c>
      <c r="EA95" s="654"/>
      <c r="EB95" s="653" t="str">
        <f>IF(AY95="","",AY95)</f>
        <v/>
      </c>
      <c r="EC95" s="654"/>
      <c r="ED95" s="653" t="str">
        <f>IF(BA95="","",BA95)</f>
        <v/>
      </c>
      <c r="EE95" s="654"/>
      <c r="EF95" s="653" t="str">
        <f>IF(BC95="","",BC95)</f>
        <v/>
      </c>
      <c r="EG95" s="654"/>
      <c r="EH95" s="653" t="str">
        <f>IF(BE95="","",BE95)</f>
        <v/>
      </c>
      <c r="EI95" s="654"/>
      <c r="EJ95" s="653" t="str">
        <f>IF(BG95="","",BG95)</f>
        <v/>
      </c>
      <c r="EK95" s="654"/>
      <c r="EL95" s="653" t="str">
        <f>IF(BI95="","",BI95)</f>
        <v/>
      </c>
      <c r="EM95" s="654"/>
      <c r="EN95" s="653" t="str">
        <f>IF(BK95="","",BK95)</f>
        <v/>
      </c>
      <c r="EO95" s="654"/>
      <c r="EP95" s="653" t="str">
        <f>IF(BM95="","",BM95)</f>
        <v/>
      </c>
      <c r="EQ95" s="654"/>
      <c r="ER95" s="653" t="str">
        <f>IF(BO95="","",BO95)</f>
        <v/>
      </c>
      <c r="ES95" s="654"/>
      <c r="ET95" s="664"/>
      <c r="EU95" s="664"/>
      <c r="EV95" s="664"/>
      <c r="EW95" s="664"/>
      <c r="EX95" s="664"/>
      <c r="EY95" s="664"/>
      <c r="EZ95" s="664"/>
      <c r="FA95" s="49"/>
      <c r="FB95" s="340"/>
      <c r="FC95" s="341"/>
      <c r="FD95" s="368"/>
      <c r="FE95" s="368"/>
      <c r="FF95" s="368"/>
      <c r="FG95" s="376"/>
      <c r="FH95" s="377"/>
      <c r="FI95" s="352"/>
      <c r="FJ95" s="353"/>
      <c r="FK95" s="354"/>
      <c r="FL95" s="342"/>
      <c r="FM95" s="340"/>
      <c r="FN95" s="340"/>
    </row>
    <row r="96" spans="1:170" ht="9.25" customHeight="1" thickBot="1">
      <c r="A96" s="673"/>
      <c r="B96" s="673"/>
      <c r="C96" s="662"/>
      <c r="D96" s="662"/>
      <c r="E96" s="478"/>
      <c r="F96" s="421"/>
      <c r="G96" s="421"/>
      <c r="H96" s="421"/>
      <c r="I96" s="421"/>
      <c r="J96" s="421"/>
      <c r="K96" s="421"/>
      <c r="L96" s="446"/>
      <c r="M96" s="446"/>
      <c r="N96" s="446"/>
      <c r="O96" s="446"/>
      <c r="P96" s="446"/>
      <c r="Q96" s="446"/>
      <c r="R96" s="446"/>
      <c r="S96" s="446"/>
      <c r="T96" s="446"/>
      <c r="U96" s="446"/>
      <c r="V96" s="446"/>
      <c r="W96" s="446"/>
      <c r="X96" s="446"/>
      <c r="Y96" s="446"/>
      <c r="Z96" s="446"/>
      <c r="AA96" s="446"/>
      <c r="AB96" s="446"/>
      <c r="AC96" s="446"/>
      <c r="AD96" s="446"/>
      <c r="AE96" s="446"/>
      <c r="AF96" s="446"/>
      <c r="AG96" s="446"/>
      <c r="AH96" s="446"/>
      <c r="AI96" s="446"/>
      <c r="AJ96" s="662"/>
      <c r="AK96" s="662"/>
      <c r="AL96" s="478"/>
      <c r="AM96" s="421"/>
      <c r="AN96" s="421"/>
      <c r="AO96" s="421"/>
      <c r="AP96" s="421"/>
      <c r="AQ96" s="421"/>
      <c r="AR96" s="421"/>
      <c r="AS96" s="421"/>
      <c r="AT96" s="421"/>
      <c r="AU96" s="421"/>
      <c r="AV96" s="421"/>
      <c r="AW96" s="421"/>
      <c r="AX96" s="421"/>
      <c r="AY96" s="421"/>
      <c r="AZ96" s="421"/>
      <c r="BA96" s="421"/>
      <c r="BB96" s="421"/>
      <c r="BC96" s="423"/>
      <c r="BD96" s="423"/>
      <c r="BE96" s="423"/>
      <c r="BF96" s="423"/>
      <c r="BG96" s="423"/>
      <c r="BH96" s="423"/>
      <c r="BI96" s="423"/>
      <c r="BJ96" s="423"/>
      <c r="BK96" s="423"/>
      <c r="BL96" s="423"/>
      <c r="BM96" s="423"/>
      <c r="BN96" s="423"/>
      <c r="BO96" s="423"/>
      <c r="BP96" s="423"/>
      <c r="BQ96" s="661"/>
      <c r="BR96" s="661"/>
      <c r="BS96" s="661"/>
      <c r="BT96" s="661"/>
      <c r="BU96" s="661"/>
      <c r="BV96" s="661"/>
      <c r="BW96" s="661"/>
      <c r="BX96" s="48"/>
      <c r="BY96" s="48"/>
      <c r="BZ96" s="48"/>
      <c r="CA96" s="49"/>
      <c r="CB96" s="49"/>
      <c r="CC96" s="49"/>
      <c r="CD96" s="87"/>
      <c r="CE96" s="87"/>
      <c r="CF96" s="660"/>
      <c r="CG96" s="660"/>
      <c r="CH96" s="438"/>
      <c r="CI96" s="489"/>
      <c r="CJ96" s="489"/>
      <c r="CK96" s="489"/>
      <c r="CL96" s="489"/>
      <c r="CM96" s="489"/>
      <c r="CN96" s="489"/>
      <c r="CO96" s="444"/>
      <c r="CP96" s="444"/>
      <c r="CQ96" s="444"/>
      <c r="CR96" s="444"/>
      <c r="CS96" s="444"/>
      <c r="CT96" s="444"/>
      <c r="CU96" s="444"/>
      <c r="CV96" s="444"/>
      <c r="CW96" s="444"/>
      <c r="CX96" s="444"/>
      <c r="CY96" s="444"/>
      <c r="CZ96" s="444"/>
      <c r="DA96" s="444"/>
      <c r="DB96" s="444"/>
      <c r="DC96" s="444"/>
      <c r="DD96" s="444"/>
      <c r="DE96" s="444"/>
      <c r="DF96" s="444"/>
      <c r="DG96" s="444"/>
      <c r="DH96" s="444"/>
      <c r="DI96" s="444"/>
      <c r="DJ96" s="444"/>
      <c r="DK96" s="444"/>
      <c r="DL96" s="444"/>
      <c r="DM96" s="660"/>
      <c r="DN96" s="660"/>
      <c r="DO96" s="438"/>
      <c r="DP96" s="489"/>
      <c r="DQ96" s="489"/>
      <c r="DR96" s="489"/>
      <c r="DS96" s="489"/>
      <c r="DT96" s="489"/>
      <c r="DU96" s="489"/>
      <c r="DV96" s="573"/>
      <c r="DW96" s="577"/>
      <c r="DX96" s="573"/>
      <c r="DY96" s="577"/>
      <c r="DZ96" s="573"/>
      <c r="EA96" s="577"/>
      <c r="EB96" s="573"/>
      <c r="EC96" s="577"/>
      <c r="ED96" s="573"/>
      <c r="EE96" s="577"/>
      <c r="EF96" s="573"/>
      <c r="EG96" s="577"/>
      <c r="EH96" s="573"/>
      <c r="EI96" s="577"/>
      <c r="EJ96" s="573"/>
      <c r="EK96" s="577"/>
      <c r="EL96" s="573"/>
      <c r="EM96" s="577"/>
      <c r="EN96" s="573"/>
      <c r="EO96" s="577"/>
      <c r="EP96" s="573"/>
      <c r="EQ96" s="577"/>
      <c r="ER96" s="573"/>
      <c r="ES96" s="577"/>
      <c r="ET96" s="664"/>
      <c r="EU96" s="664"/>
      <c r="EV96" s="664"/>
      <c r="EW96" s="664"/>
      <c r="EX96" s="664"/>
      <c r="EY96" s="664"/>
      <c r="EZ96" s="664"/>
      <c r="FA96" s="49"/>
      <c r="FB96" s="340"/>
      <c r="FC96" s="341"/>
      <c r="FD96" s="353"/>
      <c r="FE96" s="353"/>
      <c r="FF96" s="353"/>
      <c r="FG96" s="376"/>
      <c r="FH96" s="377"/>
      <c r="FI96" s="352"/>
      <c r="FJ96" s="353"/>
      <c r="FK96" s="354"/>
      <c r="FL96" s="342"/>
      <c r="FM96" s="340"/>
      <c r="FN96" s="340"/>
    </row>
    <row r="97" spans="1:170" ht="9.25" customHeight="1" thickBot="1">
      <c r="A97" s="673"/>
      <c r="B97" s="673"/>
      <c r="C97" s="662"/>
      <c r="D97" s="662"/>
      <c r="E97" s="478"/>
      <c r="F97" s="421"/>
      <c r="G97" s="421"/>
      <c r="H97" s="421"/>
      <c r="I97" s="421"/>
      <c r="J97" s="421"/>
      <c r="K97" s="421"/>
      <c r="L97" s="446"/>
      <c r="M97" s="446"/>
      <c r="N97" s="446"/>
      <c r="O97" s="446"/>
      <c r="P97" s="446"/>
      <c r="Q97" s="446"/>
      <c r="R97" s="446"/>
      <c r="S97" s="446"/>
      <c r="T97" s="446"/>
      <c r="U97" s="446"/>
      <c r="V97" s="446"/>
      <c r="W97" s="446"/>
      <c r="X97" s="446"/>
      <c r="Y97" s="446"/>
      <c r="Z97" s="446"/>
      <c r="AA97" s="446"/>
      <c r="AB97" s="446"/>
      <c r="AC97" s="446"/>
      <c r="AD97" s="446"/>
      <c r="AE97" s="446"/>
      <c r="AF97" s="446"/>
      <c r="AG97" s="446"/>
      <c r="AH97" s="446"/>
      <c r="AI97" s="446"/>
      <c r="AJ97" s="662"/>
      <c r="AK97" s="662"/>
      <c r="AL97" s="478"/>
      <c r="AM97" s="421"/>
      <c r="AN97" s="421"/>
      <c r="AO97" s="421"/>
      <c r="AP97" s="421"/>
      <c r="AQ97" s="421"/>
      <c r="AR97" s="421"/>
      <c r="AS97" s="421"/>
      <c r="AT97" s="421"/>
      <c r="AU97" s="421"/>
      <c r="AV97" s="421"/>
      <c r="AW97" s="421"/>
      <c r="AX97" s="421"/>
      <c r="AY97" s="421"/>
      <c r="AZ97" s="421"/>
      <c r="BA97" s="421"/>
      <c r="BB97" s="421"/>
      <c r="BC97" s="423"/>
      <c r="BD97" s="423"/>
      <c r="BE97" s="423"/>
      <c r="BF97" s="423"/>
      <c r="BG97" s="423"/>
      <c r="BH97" s="423"/>
      <c r="BI97" s="423"/>
      <c r="BJ97" s="423"/>
      <c r="BK97" s="423"/>
      <c r="BL97" s="423"/>
      <c r="BM97" s="423"/>
      <c r="BN97" s="423"/>
      <c r="BO97" s="423"/>
      <c r="BP97" s="423"/>
      <c r="BQ97" s="661"/>
      <c r="BR97" s="661"/>
      <c r="BS97" s="661"/>
      <c r="BT97" s="661"/>
      <c r="BU97" s="661"/>
      <c r="BV97" s="661"/>
      <c r="BW97" s="661"/>
      <c r="BX97" s="48"/>
      <c r="BY97" s="48"/>
      <c r="BZ97" s="48"/>
      <c r="CA97" s="49"/>
      <c r="CB97" s="49"/>
      <c r="CC97" s="49"/>
      <c r="CD97" s="87"/>
      <c r="CE97" s="87"/>
      <c r="CF97" s="660"/>
      <c r="CG97" s="660"/>
      <c r="CH97" s="438"/>
      <c r="CI97" s="489"/>
      <c r="CJ97" s="489"/>
      <c r="CK97" s="489"/>
      <c r="CL97" s="489"/>
      <c r="CM97" s="489"/>
      <c r="CN97" s="489"/>
      <c r="CO97" s="444"/>
      <c r="CP97" s="444"/>
      <c r="CQ97" s="444"/>
      <c r="CR97" s="444"/>
      <c r="CS97" s="444"/>
      <c r="CT97" s="444"/>
      <c r="CU97" s="444"/>
      <c r="CV97" s="444"/>
      <c r="CW97" s="444"/>
      <c r="CX97" s="444"/>
      <c r="CY97" s="444"/>
      <c r="CZ97" s="444"/>
      <c r="DA97" s="444"/>
      <c r="DB97" s="444"/>
      <c r="DC97" s="444"/>
      <c r="DD97" s="444"/>
      <c r="DE97" s="444"/>
      <c r="DF97" s="444"/>
      <c r="DG97" s="444"/>
      <c r="DH97" s="444"/>
      <c r="DI97" s="444"/>
      <c r="DJ97" s="444"/>
      <c r="DK97" s="444"/>
      <c r="DL97" s="444"/>
      <c r="DM97" s="660"/>
      <c r="DN97" s="660"/>
      <c r="DO97" s="438"/>
      <c r="DP97" s="489"/>
      <c r="DQ97" s="489"/>
      <c r="DR97" s="489"/>
      <c r="DS97" s="489"/>
      <c r="DT97" s="489"/>
      <c r="DU97" s="489"/>
      <c r="DV97" s="578"/>
      <c r="DW97" s="580"/>
      <c r="DX97" s="578"/>
      <c r="DY97" s="580"/>
      <c r="DZ97" s="578"/>
      <c r="EA97" s="580"/>
      <c r="EB97" s="578"/>
      <c r="EC97" s="580"/>
      <c r="ED97" s="578"/>
      <c r="EE97" s="580"/>
      <c r="EF97" s="578"/>
      <c r="EG97" s="580"/>
      <c r="EH97" s="578"/>
      <c r="EI97" s="580"/>
      <c r="EJ97" s="578"/>
      <c r="EK97" s="580"/>
      <c r="EL97" s="578"/>
      <c r="EM97" s="580"/>
      <c r="EN97" s="578"/>
      <c r="EO97" s="580"/>
      <c r="EP97" s="578"/>
      <c r="EQ97" s="580"/>
      <c r="ER97" s="578"/>
      <c r="ES97" s="580"/>
      <c r="ET97" s="664"/>
      <c r="EU97" s="664"/>
      <c r="EV97" s="664"/>
      <c r="EW97" s="664"/>
      <c r="EX97" s="664"/>
      <c r="EY97" s="664"/>
      <c r="EZ97" s="664"/>
      <c r="FA97" s="49"/>
      <c r="FB97" s="340"/>
      <c r="FC97" s="341"/>
      <c r="FD97" s="353"/>
      <c r="FE97" s="353"/>
      <c r="FF97" s="353"/>
      <c r="FG97" s="376"/>
      <c r="FH97" s="377"/>
      <c r="FI97" s="352"/>
      <c r="FJ97" s="353"/>
      <c r="FK97" s="354"/>
      <c r="FL97" s="342"/>
      <c r="FM97" s="340"/>
      <c r="FN97" s="340"/>
    </row>
    <row r="98" spans="1:170" ht="9.25" customHeight="1" thickBot="1">
      <c r="A98" s="673"/>
      <c r="B98" s="673"/>
      <c r="C98" s="662" t="s">
        <v>146</v>
      </c>
      <c r="D98" s="662"/>
      <c r="E98" s="662"/>
      <c r="F98" s="662" t="s">
        <v>147</v>
      </c>
      <c r="G98" s="662"/>
      <c r="H98" s="662"/>
      <c r="I98" s="662" t="s">
        <v>148</v>
      </c>
      <c r="J98" s="662"/>
      <c r="K98" s="662"/>
      <c r="L98" s="662" t="s">
        <v>149</v>
      </c>
      <c r="M98" s="662"/>
      <c r="N98" s="662"/>
      <c r="O98" s="662" t="s">
        <v>16</v>
      </c>
      <c r="P98" s="662"/>
      <c r="Q98" s="662"/>
      <c r="R98" s="659" t="s">
        <v>150</v>
      </c>
      <c r="S98" s="659"/>
      <c r="T98" s="659"/>
      <c r="U98" s="659"/>
      <c r="V98" s="659"/>
      <c r="W98" s="659"/>
      <c r="X98" s="659"/>
      <c r="Y98" s="659"/>
      <c r="Z98" s="662" t="s">
        <v>304</v>
      </c>
      <c r="AA98" s="662"/>
      <c r="AB98" s="662"/>
      <c r="AC98" s="662"/>
      <c r="AD98" s="662" t="s">
        <v>305</v>
      </c>
      <c r="AE98" s="662"/>
      <c r="AF98" s="662"/>
      <c r="AG98" s="662"/>
      <c r="AH98" s="662" t="s">
        <v>303</v>
      </c>
      <c r="AI98" s="662"/>
      <c r="AJ98" s="662"/>
      <c r="AK98" s="680"/>
      <c r="AL98" s="680"/>
      <c r="AM98" s="680"/>
      <c r="AN98" s="478" t="s">
        <v>151</v>
      </c>
      <c r="AO98" s="478"/>
      <c r="AP98" s="478"/>
      <c r="AQ98" s="478"/>
      <c r="AR98" s="478"/>
      <c r="AS98" s="478"/>
      <c r="AT98" s="478"/>
      <c r="AU98" s="478"/>
      <c r="AV98" s="478"/>
      <c r="AW98" s="478"/>
      <c r="AX98" s="478"/>
      <c r="AY98" s="478"/>
      <c r="AZ98" s="478"/>
      <c r="BA98" s="478"/>
      <c r="BB98" s="478"/>
      <c r="BC98" s="478" t="s">
        <v>152</v>
      </c>
      <c r="BD98" s="478"/>
      <c r="BE98" s="478"/>
      <c r="BF98" s="478"/>
      <c r="BG98" s="478"/>
      <c r="BH98" s="478"/>
      <c r="BI98" s="478"/>
      <c r="BJ98" s="478"/>
      <c r="BK98" s="478"/>
      <c r="BL98" s="478"/>
      <c r="BM98" s="478"/>
      <c r="BN98" s="478"/>
      <c r="BO98" s="478"/>
      <c r="BP98" s="478"/>
      <c r="BQ98" s="478"/>
      <c r="BR98" s="478"/>
      <c r="BS98" s="478"/>
      <c r="BT98" s="478"/>
      <c r="BU98" s="478"/>
      <c r="BV98" s="478"/>
      <c r="BW98" s="478"/>
      <c r="BX98" s="48"/>
      <c r="BY98" s="48"/>
      <c r="BZ98" s="48"/>
      <c r="CA98" s="49"/>
      <c r="CB98" s="49"/>
      <c r="CC98" s="49"/>
      <c r="CD98" s="87"/>
      <c r="CE98" s="87"/>
      <c r="CF98" s="660" t="s">
        <v>146</v>
      </c>
      <c r="CG98" s="660"/>
      <c r="CH98" s="660"/>
      <c r="CI98" s="660" t="s">
        <v>147</v>
      </c>
      <c r="CJ98" s="660"/>
      <c r="CK98" s="660"/>
      <c r="CL98" s="660" t="s">
        <v>148</v>
      </c>
      <c r="CM98" s="660"/>
      <c r="CN98" s="660"/>
      <c r="CO98" s="660" t="s">
        <v>149</v>
      </c>
      <c r="CP98" s="660"/>
      <c r="CQ98" s="660"/>
      <c r="CR98" s="660" t="s">
        <v>16</v>
      </c>
      <c r="CS98" s="660"/>
      <c r="CT98" s="660"/>
      <c r="CU98" s="666" t="s">
        <v>150</v>
      </c>
      <c r="CV98" s="666"/>
      <c r="CW98" s="666"/>
      <c r="CX98" s="666"/>
      <c r="CY98" s="666"/>
      <c r="CZ98" s="666"/>
      <c r="DA98" s="666"/>
      <c r="DB98" s="666"/>
      <c r="DC98" s="852" t="s">
        <v>304</v>
      </c>
      <c r="DD98" s="853"/>
      <c r="DE98" s="853"/>
      <c r="DF98" s="854"/>
      <c r="DG98" s="852" t="s">
        <v>305</v>
      </c>
      <c r="DH98" s="853"/>
      <c r="DI98" s="853"/>
      <c r="DJ98" s="854"/>
      <c r="DK98" s="660" t="s">
        <v>303</v>
      </c>
      <c r="DL98" s="660"/>
      <c r="DM98" s="660"/>
      <c r="DN98" s="861"/>
      <c r="DO98" s="862"/>
      <c r="DP98" s="863"/>
      <c r="DQ98" s="438" t="s">
        <v>151</v>
      </c>
      <c r="DR98" s="438"/>
      <c r="DS98" s="438"/>
      <c r="DT98" s="438"/>
      <c r="DU98" s="438"/>
      <c r="DV98" s="438"/>
      <c r="DW98" s="438"/>
      <c r="DX98" s="438"/>
      <c r="DY98" s="438"/>
      <c r="DZ98" s="438"/>
      <c r="EA98" s="438"/>
      <c r="EB98" s="438"/>
      <c r="EC98" s="438"/>
      <c r="ED98" s="438"/>
      <c r="EE98" s="438"/>
      <c r="EF98" s="438" t="s">
        <v>152</v>
      </c>
      <c r="EG98" s="438"/>
      <c r="EH98" s="438"/>
      <c r="EI98" s="438"/>
      <c r="EJ98" s="438"/>
      <c r="EK98" s="438"/>
      <c r="EL98" s="438"/>
      <c r="EM98" s="438"/>
      <c r="EN98" s="438"/>
      <c r="EO98" s="438"/>
      <c r="EP98" s="438"/>
      <c r="EQ98" s="438"/>
      <c r="ER98" s="438"/>
      <c r="ES98" s="438"/>
      <c r="ET98" s="438"/>
      <c r="EU98" s="438"/>
      <c r="EV98" s="438"/>
      <c r="EW98" s="438"/>
      <c r="EX98" s="438"/>
      <c r="EY98" s="438"/>
      <c r="EZ98" s="438"/>
      <c r="FA98" s="49"/>
      <c r="FB98" s="340"/>
      <c r="FC98" s="341"/>
      <c r="FD98" s="370" t="s">
        <v>844</v>
      </c>
      <c r="FE98" s="370"/>
      <c r="FF98" s="370"/>
      <c r="FG98" s="371" t="s">
        <v>845</v>
      </c>
      <c r="FH98" s="370" t="s">
        <v>846</v>
      </c>
      <c r="FI98" s="373"/>
      <c r="FJ98" s="372"/>
      <c r="FK98" s="374"/>
      <c r="FL98" s="342"/>
      <c r="FM98" s="340"/>
      <c r="FN98" s="340"/>
    </row>
    <row r="99" spans="1:170" ht="9.25" customHeight="1" thickBot="1">
      <c r="A99" s="673"/>
      <c r="B99" s="673"/>
      <c r="C99" s="662"/>
      <c r="D99" s="662"/>
      <c r="E99" s="662"/>
      <c r="F99" s="662"/>
      <c r="G99" s="662"/>
      <c r="H99" s="662"/>
      <c r="I99" s="662"/>
      <c r="J99" s="662"/>
      <c r="K99" s="662"/>
      <c r="L99" s="662"/>
      <c r="M99" s="662"/>
      <c r="N99" s="662"/>
      <c r="O99" s="662"/>
      <c r="P99" s="662"/>
      <c r="Q99" s="662"/>
      <c r="R99" s="659"/>
      <c r="S99" s="659"/>
      <c r="T99" s="659"/>
      <c r="U99" s="659"/>
      <c r="V99" s="659"/>
      <c r="W99" s="659"/>
      <c r="X99" s="659"/>
      <c r="Y99" s="659"/>
      <c r="Z99" s="662"/>
      <c r="AA99" s="662"/>
      <c r="AB99" s="662"/>
      <c r="AC99" s="662"/>
      <c r="AD99" s="662"/>
      <c r="AE99" s="662"/>
      <c r="AF99" s="662"/>
      <c r="AG99" s="662"/>
      <c r="AH99" s="662"/>
      <c r="AI99" s="662"/>
      <c r="AJ99" s="662"/>
      <c r="AK99" s="680"/>
      <c r="AL99" s="680"/>
      <c r="AM99" s="680"/>
      <c r="AN99" s="478"/>
      <c r="AO99" s="478"/>
      <c r="AP99" s="478"/>
      <c r="AQ99" s="478"/>
      <c r="AR99" s="478"/>
      <c r="AS99" s="478"/>
      <c r="AT99" s="478"/>
      <c r="AU99" s="478"/>
      <c r="AV99" s="478"/>
      <c r="AW99" s="478"/>
      <c r="AX99" s="478"/>
      <c r="AY99" s="478"/>
      <c r="AZ99" s="478"/>
      <c r="BA99" s="478"/>
      <c r="BB99" s="478"/>
      <c r="BC99" s="478"/>
      <c r="BD99" s="478"/>
      <c r="BE99" s="478"/>
      <c r="BF99" s="478"/>
      <c r="BG99" s="478"/>
      <c r="BH99" s="478"/>
      <c r="BI99" s="478"/>
      <c r="BJ99" s="478"/>
      <c r="BK99" s="478"/>
      <c r="BL99" s="478"/>
      <c r="BM99" s="478"/>
      <c r="BN99" s="478"/>
      <c r="BO99" s="478"/>
      <c r="BP99" s="478"/>
      <c r="BQ99" s="478"/>
      <c r="BR99" s="478"/>
      <c r="BS99" s="478"/>
      <c r="BT99" s="478"/>
      <c r="BU99" s="478"/>
      <c r="BV99" s="478"/>
      <c r="BW99" s="478"/>
      <c r="BX99" s="48"/>
      <c r="BY99" s="48"/>
      <c r="BZ99" s="48"/>
      <c r="CA99" s="49"/>
      <c r="CB99" s="49"/>
      <c r="CC99" s="49"/>
      <c r="CD99" s="87"/>
      <c r="CE99" s="87"/>
      <c r="CF99" s="660"/>
      <c r="CG99" s="660"/>
      <c r="CH99" s="660"/>
      <c r="CI99" s="660"/>
      <c r="CJ99" s="660"/>
      <c r="CK99" s="660"/>
      <c r="CL99" s="660"/>
      <c r="CM99" s="660"/>
      <c r="CN99" s="660"/>
      <c r="CO99" s="660"/>
      <c r="CP99" s="660"/>
      <c r="CQ99" s="660"/>
      <c r="CR99" s="660"/>
      <c r="CS99" s="660"/>
      <c r="CT99" s="660"/>
      <c r="CU99" s="666"/>
      <c r="CV99" s="666"/>
      <c r="CW99" s="666"/>
      <c r="CX99" s="666"/>
      <c r="CY99" s="666"/>
      <c r="CZ99" s="666"/>
      <c r="DA99" s="666"/>
      <c r="DB99" s="666"/>
      <c r="DC99" s="855"/>
      <c r="DD99" s="856"/>
      <c r="DE99" s="856"/>
      <c r="DF99" s="857"/>
      <c r="DG99" s="855"/>
      <c r="DH99" s="856"/>
      <c r="DI99" s="856"/>
      <c r="DJ99" s="857"/>
      <c r="DK99" s="660"/>
      <c r="DL99" s="660"/>
      <c r="DM99" s="660"/>
      <c r="DN99" s="864"/>
      <c r="DO99" s="865"/>
      <c r="DP99" s="866"/>
      <c r="DQ99" s="438"/>
      <c r="DR99" s="438"/>
      <c r="DS99" s="438"/>
      <c r="DT99" s="438"/>
      <c r="DU99" s="438"/>
      <c r="DV99" s="438"/>
      <c r="DW99" s="438"/>
      <c r="DX99" s="438"/>
      <c r="DY99" s="438"/>
      <c r="DZ99" s="438"/>
      <c r="EA99" s="438"/>
      <c r="EB99" s="438"/>
      <c r="EC99" s="438"/>
      <c r="ED99" s="438"/>
      <c r="EE99" s="438"/>
      <c r="EF99" s="438"/>
      <c r="EG99" s="438"/>
      <c r="EH99" s="438"/>
      <c r="EI99" s="438"/>
      <c r="EJ99" s="438"/>
      <c r="EK99" s="438"/>
      <c r="EL99" s="438"/>
      <c r="EM99" s="438"/>
      <c r="EN99" s="438"/>
      <c r="EO99" s="438"/>
      <c r="EP99" s="438"/>
      <c r="EQ99" s="438"/>
      <c r="ER99" s="438"/>
      <c r="ES99" s="438"/>
      <c r="ET99" s="438"/>
      <c r="EU99" s="438"/>
      <c r="EV99" s="438"/>
      <c r="EW99" s="438"/>
      <c r="EX99" s="438"/>
      <c r="EY99" s="438"/>
      <c r="EZ99" s="438"/>
      <c r="FA99" s="49"/>
      <c r="FB99" s="340"/>
      <c r="FC99" s="341"/>
      <c r="FD99" s="370"/>
      <c r="FE99" s="370"/>
      <c r="FF99" s="370"/>
      <c r="FG99" s="371"/>
      <c r="FH99" s="370"/>
      <c r="FI99" s="373"/>
      <c r="FJ99" s="372"/>
      <c r="FK99" s="374"/>
      <c r="FL99" s="342"/>
      <c r="FM99" s="340"/>
      <c r="FN99" s="340"/>
    </row>
    <row r="100" spans="1:170" ht="9.25" customHeight="1" thickBot="1">
      <c r="A100" s="145"/>
      <c r="B100" s="145"/>
      <c r="C100" s="662"/>
      <c r="D100" s="662"/>
      <c r="E100" s="662"/>
      <c r="F100" s="662"/>
      <c r="G100" s="662"/>
      <c r="H100" s="662"/>
      <c r="I100" s="662"/>
      <c r="J100" s="662"/>
      <c r="K100" s="662"/>
      <c r="L100" s="662"/>
      <c r="M100" s="662"/>
      <c r="N100" s="662"/>
      <c r="O100" s="662"/>
      <c r="P100" s="662"/>
      <c r="Q100" s="662"/>
      <c r="R100" s="662" t="s">
        <v>153</v>
      </c>
      <c r="S100" s="662"/>
      <c r="T100" s="662"/>
      <c r="U100" s="662"/>
      <c r="V100" s="662" t="s">
        <v>36</v>
      </c>
      <c r="W100" s="662"/>
      <c r="X100" s="662"/>
      <c r="Y100" s="662"/>
      <c r="Z100" s="662"/>
      <c r="AA100" s="662"/>
      <c r="AB100" s="662"/>
      <c r="AC100" s="662"/>
      <c r="AD100" s="662"/>
      <c r="AE100" s="662"/>
      <c r="AF100" s="662"/>
      <c r="AG100" s="662"/>
      <c r="AH100" s="662"/>
      <c r="AI100" s="662"/>
      <c r="AJ100" s="662"/>
      <c r="AK100" s="680"/>
      <c r="AL100" s="680"/>
      <c r="AM100" s="680"/>
      <c r="AN100" s="478" t="s">
        <v>154</v>
      </c>
      <c r="AO100" s="478"/>
      <c r="AP100" s="478"/>
      <c r="AQ100" s="478" t="s">
        <v>155</v>
      </c>
      <c r="AR100" s="478"/>
      <c r="AS100" s="478"/>
      <c r="AT100" s="478" t="s">
        <v>11</v>
      </c>
      <c r="AU100" s="478"/>
      <c r="AV100" s="478"/>
      <c r="AW100" s="478" t="s">
        <v>12</v>
      </c>
      <c r="AX100" s="478"/>
      <c r="AY100" s="478"/>
      <c r="AZ100" s="478" t="s">
        <v>40</v>
      </c>
      <c r="BA100" s="478"/>
      <c r="BB100" s="478"/>
      <c r="BC100" s="478" t="s">
        <v>302</v>
      </c>
      <c r="BD100" s="478"/>
      <c r="BE100" s="478"/>
      <c r="BF100" s="478"/>
      <c r="BG100" s="478"/>
      <c r="BH100" s="478"/>
      <c r="BI100" s="478"/>
      <c r="BJ100" s="478"/>
      <c r="BK100" s="478"/>
      <c r="BL100" s="478"/>
      <c r="BM100" s="478"/>
      <c r="BN100" s="478"/>
      <c r="BO100" s="478" t="s">
        <v>11</v>
      </c>
      <c r="BP100" s="478"/>
      <c r="BQ100" s="478"/>
      <c r="BR100" s="478" t="s">
        <v>12</v>
      </c>
      <c r="BS100" s="478"/>
      <c r="BT100" s="478"/>
      <c r="BU100" s="478" t="s">
        <v>40</v>
      </c>
      <c r="BV100" s="478"/>
      <c r="BW100" s="478"/>
      <c r="BX100" s="48"/>
      <c r="BY100" s="48"/>
      <c r="BZ100" s="48"/>
      <c r="CA100" s="49"/>
      <c r="CB100" s="49"/>
      <c r="CC100" s="49"/>
      <c r="CD100" s="87"/>
      <c r="CE100" s="87"/>
      <c r="CF100" s="660"/>
      <c r="CG100" s="660"/>
      <c r="CH100" s="660"/>
      <c r="CI100" s="660"/>
      <c r="CJ100" s="660"/>
      <c r="CK100" s="660"/>
      <c r="CL100" s="660"/>
      <c r="CM100" s="660"/>
      <c r="CN100" s="660"/>
      <c r="CO100" s="660"/>
      <c r="CP100" s="660"/>
      <c r="CQ100" s="660"/>
      <c r="CR100" s="660"/>
      <c r="CS100" s="660"/>
      <c r="CT100" s="660"/>
      <c r="CU100" s="660" t="s">
        <v>153</v>
      </c>
      <c r="CV100" s="660"/>
      <c r="CW100" s="660"/>
      <c r="CX100" s="660"/>
      <c r="CY100" s="660" t="s">
        <v>36</v>
      </c>
      <c r="CZ100" s="660"/>
      <c r="DA100" s="660"/>
      <c r="DB100" s="660"/>
      <c r="DC100" s="855"/>
      <c r="DD100" s="856"/>
      <c r="DE100" s="856"/>
      <c r="DF100" s="857"/>
      <c r="DG100" s="855"/>
      <c r="DH100" s="856"/>
      <c r="DI100" s="856"/>
      <c r="DJ100" s="857"/>
      <c r="DK100" s="660"/>
      <c r="DL100" s="660"/>
      <c r="DM100" s="660"/>
      <c r="DN100" s="864"/>
      <c r="DO100" s="865"/>
      <c r="DP100" s="866"/>
      <c r="DQ100" s="438" t="s">
        <v>154</v>
      </c>
      <c r="DR100" s="438"/>
      <c r="DS100" s="438"/>
      <c r="DT100" s="438" t="s">
        <v>155</v>
      </c>
      <c r="DU100" s="438"/>
      <c r="DV100" s="438"/>
      <c r="DW100" s="438" t="s">
        <v>11</v>
      </c>
      <c r="DX100" s="438"/>
      <c r="DY100" s="438"/>
      <c r="DZ100" s="438" t="s">
        <v>12</v>
      </c>
      <c r="EA100" s="438"/>
      <c r="EB100" s="438"/>
      <c r="EC100" s="438" t="s">
        <v>40</v>
      </c>
      <c r="ED100" s="438"/>
      <c r="EE100" s="438"/>
      <c r="EF100" s="550" t="s">
        <v>302</v>
      </c>
      <c r="EG100" s="551"/>
      <c r="EH100" s="551"/>
      <c r="EI100" s="551"/>
      <c r="EJ100" s="551"/>
      <c r="EK100" s="551"/>
      <c r="EL100" s="551"/>
      <c r="EM100" s="551"/>
      <c r="EN100" s="551"/>
      <c r="EO100" s="551"/>
      <c r="EP100" s="551"/>
      <c r="EQ100" s="552"/>
      <c r="ER100" s="438" t="s">
        <v>11</v>
      </c>
      <c r="ES100" s="438"/>
      <c r="ET100" s="438"/>
      <c r="EU100" s="438" t="s">
        <v>12</v>
      </c>
      <c r="EV100" s="438"/>
      <c r="EW100" s="438"/>
      <c r="EX100" s="438" t="s">
        <v>40</v>
      </c>
      <c r="EY100" s="438"/>
      <c r="EZ100" s="438"/>
      <c r="FA100" s="49"/>
      <c r="FB100" s="340"/>
      <c r="FC100" s="341"/>
      <c r="FD100" s="370" t="s">
        <v>133</v>
      </c>
      <c r="FE100" s="370"/>
      <c r="FF100" s="370"/>
      <c r="FG100" s="371" t="s">
        <v>845</v>
      </c>
      <c r="FH100" s="370" t="s">
        <v>847</v>
      </c>
      <c r="FI100" s="373"/>
      <c r="FJ100" s="372"/>
      <c r="FK100" s="374"/>
      <c r="FL100" s="342"/>
      <c r="FM100" s="340"/>
      <c r="FN100" s="340"/>
    </row>
    <row r="101" spans="1:170" ht="9.25" customHeight="1" thickBot="1">
      <c r="A101" s="668" t="s">
        <v>229</v>
      </c>
      <c r="B101" s="669"/>
      <c r="C101" s="662"/>
      <c r="D101" s="662"/>
      <c r="E101" s="662"/>
      <c r="F101" s="662"/>
      <c r="G101" s="662"/>
      <c r="H101" s="662"/>
      <c r="I101" s="662"/>
      <c r="J101" s="662"/>
      <c r="K101" s="662"/>
      <c r="L101" s="662"/>
      <c r="M101" s="662"/>
      <c r="N101" s="662"/>
      <c r="O101" s="662"/>
      <c r="P101" s="662"/>
      <c r="Q101" s="662"/>
      <c r="R101" s="662"/>
      <c r="S101" s="662"/>
      <c r="T101" s="662"/>
      <c r="U101" s="662"/>
      <c r="V101" s="662"/>
      <c r="W101" s="662"/>
      <c r="X101" s="662"/>
      <c r="Y101" s="662"/>
      <c r="Z101" s="662"/>
      <c r="AA101" s="662"/>
      <c r="AB101" s="662"/>
      <c r="AC101" s="662"/>
      <c r="AD101" s="662"/>
      <c r="AE101" s="662"/>
      <c r="AF101" s="662"/>
      <c r="AG101" s="662"/>
      <c r="AH101" s="662"/>
      <c r="AI101" s="662"/>
      <c r="AJ101" s="662"/>
      <c r="AK101" s="680"/>
      <c r="AL101" s="680"/>
      <c r="AM101" s="680"/>
      <c r="AN101" s="478"/>
      <c r="AO101" s="478"/>
      <c r="AP101" s="478"/>
      <c r="AQ101" s="478"/>
      <c r="AR101" s="478"/>
      <c r="AS101" s="478"/>
      <c r="AT101" s="478"/>
      <c r="AU101" s="478"/>
      <c r="AV101" s="478"/>
      <c r="AW101" s="478"/>
      <c r="AX101" s="478"/>
      <c r="AY101" s="478"/>
      <c r="AZ101" s="478"/>
      <c r="BA101" s="478"/>
      <c r="BB101" s="478"/>
      <c r="BC101" s="478"/>
      <c r="BD101" s="478"/>
      <c r="BE101" s="478"/>
      <c r="BF101" s="478"/>
      <c r="BG101" s="478"/>
      <c r="BH101" s="478"/>
      <c r="BI101" s="478"/>
      <c r="BJ101" s="478"/>
      <c r="BK101" s="478"/>
      <c r="BL101" s="478"/>
      <c r="BM101" s="478"/>
      <c r="BN101" s="478"/>
      <c r="BO101" s="478"/>
      <c r="BP101" s="478"/>
      <c r="BQ101" s="478"/>
      <c r="BR101" s="478"/>
      <c r="BS101" s="478"/>
      <c r="BT101" s="478"/>
      <c r="BU101" s="478"/>
      <c r="BV101" s="478"/>
      <c r="BW101" s="478"/>
      <c r="BX101" s="48"/>
      <c r="BY101" s="48"/>
      <c r="BZ101" s="48"/>
      <c r="CA101" s="49"/>
      <c r="CB101" s="49"/>
      <c r="CC101" s="49"/>
      <c r="CD101" s="670" t="s">
        <v>229</v>
      </c>
      <c r="CE101" s="670"/>
      <c r="CF101" s="660"/>
      <c r="CG101" s="660"/>
      <c r="CH101" s="660"/>
      <c r="CI101" s="660"/>
      <c r="CJ101" s="660"/>
      <c r="CK101" s="660"/>
      <c r="CL101" s="660"/>
      <c r="CM101" s="660"/>
      <c r="CN101" s="660"/>
      <c r="CO101" s="660"/>
      <c r="CP101" s="660"/>
      <c r="CQ101" s="660"/>
      <c r="CR101" s="660"/>
      <c r="CS101" s="660"/>
      <c r="CT101" s="660"/>
      <c r="CU101" s="660"/>
      <c r="CV101" s="660"/>
      <c r="CW101" s="660"/>
      <c r="CX101" s="660"/>
      <c r="CY101" s="660"/>
      <c r="CZ101" s="660"/>
      <c r="DA101" s="660"/>
      <c r="DB101" s="660"/>
      <c r="DC101" s="855"/>
      <c r="DD101" s="856"/>
      <c r="DE101" s="856"/>
      <c r="DF101" s="857"/>
      <c r="DG101" s="855"/>
      <c r="DH101" s="856"/>
      <c r="DI101" s="856"/>
      <c r="DJ101" s="857"/>
      <c r="DK101" s="660"/>
      <c r="DL101" s="660"/>
      <c r="DM101" s="660"/>
      <c r="DN101" s="864"/>
      <c r="DO101" s="865"/>
      <c r="DP101" s="866"/>
      <c r="DQ101" s="438"/>
      <c r="DR101" s="438"/>
      <c r="DS101" s="438"/>
      <c r="DT101" s="438"/>
      <c r="DU101" s="438"/>
      <c r="DV101" s="438"/>
      <c r="DW101" s="438"/>
      <c r="DX101" s="438"/>
      <c r="DY101" s="438"/>
      <c r="DZ101" s="438"/>
      <c r="EA101" s="438"/>
      <c r="EB101" s="438"/>
      <c r="EC101" s="438"/>
      <c r="ED101" s="438"/>
      <c r="EE101" s="438"/>
      <c r="EF101" s="553"/>
      <c r="EG101" s="554"/>
      <c r="EH101" s="554"/>
      <c r="EI101" s="554"/>
      <c r="EJ101" s="554"/>
      <c r="EK101" s="554"/>
      <c r="EL101" s="554"/>
      <c r="EM101" s="554"/>
      <c r="EN101" s="554"/>
      <c r="EO101" s="554"/>
      <c r="EP101" s="554"/>
      <c r="EQ101" s="555"/>
      <c r="ER101" s="438"/>
      <c r="ES101" s="438"/>
      <c r="ET101" s="438"/>
      <c r="EU101" s="438"/>
      <c r="EV101" s="438"/>
      <c r="EW101" s="438"/>
      <c r="EX101" s="438"/>
      <c r="EY101" s="438"/>
      <c r="EZ101" s="438"/>
      <c r="FA101" s="49"/>
      <c r="FB101" s="340"/>
      <c r="FC101" s="341"/>
      <c r="FD101" s="370"/>
      <c r="FE101" s="370"/>
      <c r="FF101" s="370"/>
      <c r="FG101" s="371"/>
      <c r="FH101" s="370"/>
      <c r="FI101" s="373"/>
      <c r="FJ101" s="372"/>
      <c r="FK101" s="374"/>
      <c r="FL101" s="342"/>
      <c r="FM101" s="340"/>
      <c r="FN101" s="340"/>
    </row>
    <row r="102" spans="1:170" ht="9.25" customHeight="1" thickBot="1">
      <c r="A102" s="668"/>
      <c r="B102" s="669"/>
      <c r="C102" s="662"/>
      <c r="D102" s="662"/>
      <c r="E102" s="662"/>
      <c r="F102" s="662"/>
      <c r="G102" s="662"/>
      <c r="H102" s="662"/>
      <c r="I102" s="662"/>
      <c r="J102" s="662"/>
      <c r="K102" s="662"/>
      <c r="L102" s="662"/>
      <c r="M102" s="662"/>
      <c r="N102" s="662"/>
      <c r="O102" s="662"/>
      <c r="P102" s="662"/>
      <c r="Q102" s="662"/>
      <c r="R102" s="662"/>
      <c r="S102" s="662"/>
      <c r="T102" s="662"/>
      <c r="U102" s="662"/>
      <c r="V102" s="662"/>
      <c r="W102" s="662"/>
      <c r="X102" s="662"/>
      <c r="Y102" s="662"/>
      <c r="Z102" s="662"/>
      <c r="AA102" s="662"/>
      <c r="AB102" s="662"/>
      <c r="AC102" s="662"/>
      <c r="AD102" s="662"/>
      <c r="AE102" s="662"/>
      <c r="AF102" s="662"/>
      <c r="AG102" s="662"/>
      <c r="AH102" s="662"/>
      <c r="AI102" s="662"/>
      <c r="AJ102" s="662"/>
      <c r="AK102" s="680"/>
      <c r="AL102" s="680"/>
      <c r="AM102" s="680"/>
      <c r="AN102" s="478"/>
      <c r="AO102" s="478"/>
      <c r="AP102" s="478"/>
      <c r="AQ102" s="478"/>
      <c r="AR102" s="478"/>
      <c r="AS102" s="478"/>
      <c r="AT102" s="478"/>
      <c r="AU102" s="478"/>
      <c r="AV102" s="478"/>
      <c r="AW102" s="478"/>
      <c r="AX102" s="478"/>
      <c r="AY102" s="478"/>
      <c r="AZ102" s="478"/>
      <c r="BA102" s="478"/>
      <c r="BB102" s="478"/>
      <c r="BC102" s="478"/>
      <c r="BD102" s="478"/>
      <c r="BE102" s="478"/>
      <c r="BF102" s="478"/>
      <c r="BG102" s="478"/>
      <c r="BH102" s="478"/>
      <c r="BI102" s="478"/>
      <c r="BJ102" s="478"/>
      <c r="BK102" s="478"/>
      <c r="BL102" s="478"/>
      <c r="BM102" s="478"/>
      <c r="BN102" s="478"/>
      <c r="BO102" s="478"/>
      <c r="BP102" s="478"/>
      <c r="BQ102" s="478"/>
      <c r="BR102" s="478"/>
      <c r="BS102" s="478"/>
      <c r="BT102" s="478"/>
      <c r="BU102" s="478"/>
      <c r="BV102" s="478"/>
      <c r="BW102" s="478"/>
      <c r="BX102" s="48"/>
      <c r="BY102" s="48"/>
      <c r="BZ102" s="48"/>
      <c r="CA102" s="49"/>
      <c r="CB102" s="49"/>
      <c r="CC102" s="49"/>
      <c r="CD102" s="670"/>
      <c r="CE102" s="670"/>
      <c r="CF102" s="660"/>
      <c r="CG102" s="660"/>
      <c r="CH102" s="660"/>
      <c r="CI102" s="660"/>
      <c r="CJ102" s="660"/>
      <c r="CK102" s="660"/>
      <c r="CL102" s="660"/>
      <c r="CM102" s="660"/>
      <c r="CN102" s="660"/>
      <c r="CO102" s="660"/>
      <c r="CP102" s="660"/>
      <c r="CQ102" s="660"/>
      <c r="CR102" s="660"/>
      <c r="CS102" s="660"/>
      <c r="CT102" s="660"/>
      <c r="CU102" s="660"/>
      <c r="CV102" s="660"/>
      <c r="CW102" s="660"/>
      <c r="CX102" s="660"/>
      <c r="CY102" s="660"/>
      <c r="CZ102" s="660"/>
      <c r="DA102" s="660"/>
      <c r="DB102" s="660"/>
      <c r="DC102" s="858"/>
      <c r="DD102" s="859"/>
      <c r="DE102" s="859"/>
      <c r="DF102" s="860"/>
      <c r="DG102" s="858"/>
      <c r="DH102" s="859"/>
      <c r="DI102" s="859"/>
      <c r="DJ102" s="860"/>
      <c r="DK102" s="660"/>
      <c r="DL102" s="660"/>
      <c r="DM102" s="660"/>
      <c r="DN102" s="864"/>
      <c r="DO102" s="865"/>
      <c r="DP102" s="866"/>
      <c r="DQ102" s="438"/>
      <c r="DR102" s="438"/>
      <c r="DS102" s="438"/>
      <c r="DT102" s="438"/>
      <c r="DU102" s="438"/>
      <c r="DV102" s="438"/>
      <c r="DW102" s="438"/>
      <c r="DX102" s="438"/>
      <c r="DY102" s="438"/>
      <c r="DZ102" s="438"/>
      <c r="EA102" s="438"/>
      <c r="EB102" s="438"/>
      <c r="EC102" s="438"/>
      <c r="ED102" s="438"/>
      <c r="EE102" s="438"/>
      <c r="EF102" s="849"/>
      <c r="EG102" s="557"/>
      <c r="EH102" s="557"/>
      <c r="EI102" s="557"/>
      <c r="EJ102" s="557"/>
      <c r="EK102" s="557"/>
      <c r="EL102" s="557"/>
      <c r="EM102" s="557"/>
      <c r="EN102" s="557"/>
      <c r="EO102" s="557"/>
      <c r="EP102" s="557"/>
      <c r="EQ102" s="850"/>
      <c r="ER102" s="438"/>
      <c r="ES102" s="438"/>
      <c r="ET102" s="438"/>
      <c r="EU102" s="438"/>
      <c r="EV102" s="438"/>
      <c r="EW102" s="438"/>
      <c r="EX102" s="438"/>
      <c r="EY102" s="438"/>
      <c r="EZ102" s="438"/>
      <c r="FA102" s="49"/>
      <c r="FB102" s="340"/>
      <c r="FC102" s="341"/>
      <c r="FD102" s="368" t="s">
        <v>848</v>
      </c>
      <c r="FE102" s="368"/>
      <c r="FF102" s="368"/>
      <c r="FG102" s="376" t="s">
        <v>849</v>
      </c>
      <c r="FH102" s="368" t="s">
        <v>850</v>
      </c>
      <c r="FI102" s="352"/>
      <c r="FJ102" s="353"/>
      <c r="FK102" s="354"/>
      <c r="FL102" s="342"/>
      <c r="FM102" s="340"/>
      <c r="FN102" s="340"/>
    </row>
    <row r="103" spans="1:170" ht="9.25" customHeight="1" thickBot="1">
      <c r="A103" s="671" t="s">
        <v>230</v>
      </c>
      <c r="B103" s="672"/>
      <c r="C103" s="446" t="str">
        <f>IF(所得税源泉徴収簿!BT4&lt;&gt;"",IF(所得税源泉徴収簿!BT2&lt;所得税源泉徴収簿!BT4,"○",""),"")</f>
        <v/>
      </c>
      <c r="D103" s="446"/>
      <c r="E103" s="446"/>
      <c r="F103" s="423"/>
      <c r="G103" s="423"/>
      <c r="H103" s="423"/>
      <c r="I103" s="423"/>
      <c r="J103" s="423"/>
      <c r="K103" s="423"/>
      <c r="L103" s="423"/>
      <c r="M103" s="423"/>
      <c r="N103" s="423"/>
      <c r="O103" s="446" t="str">
        <f>IF(所得税源泉徴収簿!A2="乙欄","○","")</f>
        <v/>
      </c>
      <c r="P103" s="446"/>
      <c r="Q103" s="446"/>
      <c r="R103" s="446" t="str">
        <f>IF('給与所得者の扶養控除等（異動）申告書'!CB55,IF('給与所得者の扶養控除等（異動）申告書'!CB69=2,"○",""),"")</f>
        <v/>
      </c>
      <c r="S103" s="446"/>
      <c r="T103" s="446"/>
      <c r="U103" s="446"/>
      <c r="V103" s="446" t="str">
        <f>IF('給与所得者の扶養控除等（異動）申告書'!CB55,IF('給与所得者の扶養控除等（異動）申告書'!CB71=2,"○",""),"")</f>
        <v/>
      </c>
      <c r="W103" s="446"/>
      <c r="X103" s="446"/>
      <c r="Y103" s="446"/>
      <c r="Z103" s="446" t="str">
        <f>IF('給与所得者の扶養控除等（異動）申告書'!CB57,"○","")</f>
        <v/>
      </c>
      <c r="AA103" s="446"/>
      <c r="AB103" s="446"/>
      <c r="AC103" s="446"/>
      <c r="AD103" s="446" t="str">
        <f>IF('給与所得者の扶養控除等（異動）申告書'!CB59,"○","")</f>
        <v/>
      </c>
      <c r="AE103" s="446"/>
      <c r="AF103" s="446"/>
      <c r="AG103" s="446"/>
      <c r="AH103" s="446" t="str">
        <f>IF('給与所得者の扶養控除等（異動）申告書'!CB61,"○","")</f>
        <v/>
      </c>
      <c r="AI103" s="446"/>
      <c r="AJ103" s="446"/>
      <c r="AK103" s="680"/>
      <c r="AL103" s="680"/>
      <c r="AM103" s="680"/>
      <c r="AN103" s="423"/>
      <c r="AO103" s="423"/>
      <c r="AP103" s="423"/>
      <c r="AQ103" s="423"/>
      <c r="AR103" s="423"/>
      <c r="AS103" s="423"/>
      <c r="AT103" s="423">
        <v>5</v>
      </c>
      <c r="AU103" s="423"/>
      <c r="AV103" s="423"/>
      <c r="AW103" s="423"/>
      <c r="AX103" s="423"/>
      <c r="AY103" s="423"/>
      <c r="AZ103" s="423"/>
      <c r="BA103" s="423"/>
      <c r="BB103" s="423"/>
      <c r="BC103" s="446" t="str">
        <f>IF(所得税源泉徴収簿!AU5="","",所得税源泉徴収簿!AU5)</f>
        <v>昭和</v>
      </c>
      <c r="BD103" s="446"/>
      <c r="BE103" s="446"/>
      <c r="BF103" s="446"/>
      <c r="BG103" s="446"/>
      <c r="BH103" s="446"/>
      <c r="BI103" s="446"/>
      <c r="BJ103" s="446"/>
      <c r="BK103" s="446"/>
      <c r="BL103" s="446"/>
      <c r="BM103" s="446"/>
      <c r="BN103" s="446"/>
      <c r="BO103" s="446" t="str">
        <f>IF(所得税源泉徴収簿!AY5="","",所得税源泉徴収簿!AY5)</f>
        <v/>
      </c>
      <c r="BP103" s="446"/>
      <c r="BQ103" s="446"/>
      <c r="BR103" s="446" t="str">
        <f>IF(所得税源泉徴収簿!BB5="","",所得税源泉徴収簿!BB5)</f>
        <v/>
      </c>
      <c r="BS103" s="446"/>
      <c r="BT103" s="446"/>
      <c r="BU103" s="446" t="str">
        <f>IF(所得税源泉徴収簿!BE5="","",所得税源泉徴収簿!BE5)</f>
        <v/>
      </c>
      <c r="BV103" s="446"/>
      <c r="BW103" s="446"/>
      <c r="BX103" s="48"/>
      <c r="BY103" s="48"/>
      <c r="BZ103" s="48"/>
      <c r="CA103" s="49"/>
      <c r="CB103" s="49"/>
      <c r="CC103" s="49"/>
      <c r="CD103" s="679" t="s">
        <v>230</v>
      </c>
      <c r="CE103" s="679"/>
      <c r="CF103" s="444" t="str">
        <f>IF(C103="","",C103)</f>
        <v/>
      </c>
      <c r="CG103" s="444"/>
      <c r="CH103" s="444"/>
      <c r="CI103" s="444" t="str">
        <f>IF(F103="","",F103)</f>
        <v/>
      </c>
      <c r="CJ103" s="444"/>
      <c r="CK103" s="444"/>
      <c r="CL103" s="653" t="str">
        <f>IF(I103="","",I103)</f>
        <v/>
      </c>
      <c r="CM103" s="663"/>
      <c r="CN103" s="654"/>
      <c r="CO103" s="444" t="str">
        <f>IF(L103="","",L103)</f>
        <v/>
      </c>
      <c r="CP103" s="444"/>
      <c r="CQ103" s="444"/>
      <c r="CR103" s="653" t="str">
        <f>IF(O103="","",O103)</f>
        <v/>
      </c>
      <c r="CS103" s="663"/>
      <c r="CT103" s="654"/>
      <c r="CU103" s="444" t="str">
        <f>IF(R103="","",R103)</f>
        <v/>
      </c>
      <c r="CV103" s="444"/>
      <c r="CW103" s="444"/>
      <c r="CX103" s="444"/>
      <c r="CY103" s="444" t="str">
        <f>IF(V103="","",V103)</f>
        <v/>
      </c>
      <c r="CZ103" s="444"/>
      <c r="DA103" s="444"/>
      <c r="DB103" s="444"/>
      <c r="DC103" s="444" t="str">
        <f>IF(Z103="","",Z103)</f>
        <v/>
      </c>
      <c r="DD103" s="444"/>
      <c r="DE103" s="444"/>
      <c r="DF103" s="444"/>
      <c r="DG103" s="444" t="str">
        <f>IF(AD103="","",AD103)</f>
        <v/>
      </c>
      <c r="DH103" s="444"/>
      <c r="DI103" s="444"/>
      <c r="DJ103" s="444"/>
      <c r="DK103" s="444" t="str">
        <f>IF(AH103="","",AH103)</f>
        <v/>
      </c>
      <c r="DL103" s="444"/>
      <c r="DM103" s="444"/>
      <c r="DN103" s="864"/>
      <c r="DO103" s="865"/>
      <c r="DP103" s="866"/>
      <c r="DQ103" s="444" t="str">
        <f>IF(AN103="","",AN103)</f>
        <v/>
      </c>
      <c r="DR103" s="444"/>
      <c r="DS103" s="444"/>
      <c r="DT103" s="653" t="str">
        <f>IF(AQ103="","",AQ103)</f>
        <v/>
      </c>
      <c r="DU103" s="663"/>
      <c r="DV103" s="654"/>
      <c r="DW103" s="489">
        <f>IF(AT103="","",AT103)</f>
        <v>5</v>
      </c>
      <c r="DX103" s="489"/>
      <c r="DY103" s="489"/>
      <c r="DZ103" s="444" t="str">
        <f>IF(AW103="","",AW103)</f>
        <v/>
      </c>
      <c r="EA103" s="444"/>
      <c r="EB103" s="444"/>
      <c r="EC103" s="444" t="str">
        <f>IF(AZ103="","",AZ103)</f>
        <v/>
      </c>
      <c r="ED103" s="444"/>
      <c r="EE103" s="444"/>
      <c r="EF103" s="653" t="str">
        <f>IF(BC103="","",BC103)</f>
        <v>昭和</v>
      </c>
      <c r="EG103" s="663"/>
      <c r="EH103" s="663"/>
      <c r="EI103" s="663"/>
      <c r="EJ103" s="663"/>
      <c r="EK103" s="663"/>
      <c r="EL103" s="663"/>
      <c r="EM103" s="663"/>
      <c r="EN103" s="663"/>
      <c r="EO103" s="663"/>
      <c r="EP103" s="663"/>
      <c r="EQ103" s="654"/>
      <c r="ER103" s="653" t="str">
        <f>IF(BO103="","",BO103)</f>
        <v/>
      </c>
      <c r="ES103" s="663"/>
      <c r="ET103" s="654"/>
      <c r="EU103" s="444" t="str">
        <f>IF(BR103="","",BR103)</f>
        <v/>
      </c>
      <c r="EV103" s="444"/>
      <c r="EW103" s="444"/>
      <c r="EX103" s="653" t="str">
        <f>IF(BU103="","",BU103)</f>
        <v/>
      </c>
      <c r="EY103" s="663"/>
      <c r="EZ103" s="654"/>
      <c r="FA103" s="49"/>
      <c r="FB103" s="340"/>
      <c r="FC103" s="341"/>
      <c r="FD103" s="368"/>
      <c r="FE103" s="368"/>
      <c r="FF103" s="368"/>
      <c r="FG103" s="376"/>
      <c r="FH103" s="368"/>
      <c r="FI103" s="352"/>
      <c r="FJ103" s="353"/>
      <c r="FK103" s="354"/>
      <c r="FL103" s="342"/>
      <c r="FM103" s="340"/>
      <c r="FN103" s="340"/>
    </row>
    <row r="104" spans="1:170" ht="9.25" customHeight="1" thickBot="1">
      <c r="A104" s="671"/>
      <c r="B104" s="672"/>
      <c r="C104" s="446"/>
      <c r="D104" s="446"/>
      <c r="E104" s="446"/>
      <c r="F104" s="423"/>
      <c r="G104" s="423"/>
      <c r="H104" s="423"/>
      <c r="I104" s="423"/>
      <c r="J104" s="423"/>
      <c r="K104" s="423"/>
      <c r="L104" s="423"/>
      <c r="M104" s="423"/>
      <c r="N104" s="423"/>
      <c r="O104" s="446"/>
      <c r="P104" s="446"/>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680"/>
      <c r="AL104" s="680"/>
      <c r="AM104" s="680"/>
      <c r="AN104" s="423"/>
      <c r="AO104" s="423"/>
      <c r="AP104" s="423"/>
      <c r="AQ104" s="423"/>
      <c r="AR104" s="423"/>
      <c r="AS104" s="423"/>
      <c r="AT104" s="423"/>
      <c r="AU104" s="423"/>
      <c r="AV104" s="423"/>
      <c r="AW104" s="423"/>
      <c r="AX104" s="423"/>
      <c r="AY104" s="423"/>
      <c r="AZ104" s="423"/>
      <c r="BA104" s="423"/>
      <c r="BB104" s="423"/>
      <c r="BC104" s="446"/>
      <c r="BD104" s="446"/>
      <c r="BE104" s="446"/>
      <c r="BF104" s="446"/>
      <c r="BG104" s="446"/>
      <c r="BH104" s="446"/>
      <c r="BI104" s="446"/>
      <c r="BJ104" s="446"/>
      <c r="BK104" s="446"/>
      <c r="BL104" s="446"/>
      <c r="BM104" s="446"/>
      <c r="BN104" s="446"/>
      <c r="BO104" s="446"/>
      <c r="BP104" s="446"/>
      <c r="BQ104" s="446"/>
      <c r="BR104" s="446"/>
      <c r="BS104" s="446"/>
      <c r="BT104" s="446"/>
      <c r="BU104" s="446"/>
      <c r="BV104" s="446"/>
      <c r="BW104" s="446"/>
      <c r="BX104" s="48"/>
      <c r="BY104" s="48"/>
      <c r="BZ104" s="48"/>
      <c r="CA104" s="49"/>
      <c r="CB104" s="49"/>
      <c r="CC104" s="49"/>
      <c r="CD104" s="679"/>
      <c r="CE104" s="679"/>
      <c r="CF104" s="444"/>
      <c r="CG104" s="444"/>
      <c r="CH104" s="444"/>
      <c r="CI104" s="444"/>
      <c r="CJ104" s="444"/>
      <c r="CK104" s="444"/>
      <c r="CL104" s="578"/>
      <c r="CM104" s="579"/>
      <c r="CN104" s="580"/>
      <c r="CO104" s="444"/>
      <c r="CP104" s="444"/>
      <c r="CQ104" s="444"/>
      <c r="CR104" s="578"/>
      <c r="CS104" s="579"/>
      <c r="CT104" s="580"/>
      <c r="CU104" s="444"/>
      <c r="CV104" s="444"/>
      <c r="CW104" s="444"/>
      <c r="CX104" s="444"/>
      <c r="CY104" s="444"/>
      <c r="CZ104" s="444"/>
      <c r="DA104" s="444"/>
      <c r="DB104" s="444"/>
      <c r="DC104" s="444"/>
      <c r="DD104" s="444"/>
      <c r="DE104" s="444"/>
      <c r="DF104" s="444"/>
      <c r="DG104" s="444"/>
      <c r="DH104" s="444"/>
      <c r="DI104" s="444"/>
      <c r="DJ104" s="444"/>
      <c r="DK104" s="444"/>
      <c r="DL104" s="444"/>
      <c r="DM104" s="444"/>
      <c r="DN104" s="867"/>
      <c r="DO104" s="868"/>
      <c r="DP104" s="869"/>
      <c r="DQ104" s="444"/>
      <c r="DR104" s="444"/>
      <c r="DS104" s="444"/>
      <c r="DT104" s="578"/>
      <c r="DU104" s="579"/>
      <c r="DV104" s="580"/>
      <c r="DW104" s="489"/>
      <c r="DX104" s="489"/>
      <c r="DY104" s="489"/>
      <c r="DZ104" s="444"/>
      <c r="EA104" s="444"/>
      <c r="EB104" s="444"/>
      <c r="EC104" s="444"/>
      <c r="ED104" s="444"/>
      <c r="EE104" s="444"/>
      <c r="EF104" s="578"/>
      <c r="EG104" s="579"/>
      <c r="EH104" s="579"/>
      <c r="EI104" s="579"/>
      <c r="EJ104" s="579"/>
      <c r="EK104" s="579"/>
      <c r="EL104" s="579"/>
      <c r="EM104" s="579"/>
      <c r="EN104" s="579"/>
      <c r="EO104" s="579"/>
      <c r="EP104" s="579"/>
      <c r="EQ104" s="580"/>
      <c r="ER104" s="578"/>
      <c r="ES104" s="579"/>
      <c r="ET104" s="580"/>
      <c r="EU104" s="444"/>
      <c r="EV104" s="444"/>
      <c r="EW104" s="444"/>
      <c r="EX104" s="578"/>
      <c r="EY104" s="579"/>
      <c r="EZ104" s="580"/>
      <c r="FA104" s="49"/>
      <c r="FB104" s="340"/>
      <c r="FC104" s="341"/>
      <c r="FD104" s="353"/>
      <c r="FE104" s="353"/>
      <c r="FF104" s="353"/>
      <c r="FG104" s="376"/>
      <c r="FH104" s="353"/>
      <c r="FI104" s="352"/>
      <c r="FJ104" s="353"/>
      <c r="FK104" s="354"/>
      <c r="FL104" s="342"/>
      <c r="FM104" s="340"/>
      <c r="FN104" s="340"/>
    </row>
    <row r="105" spans="1:170" ht="9.25" customHeight="1" thickBot="1">
      <c r="A105" s="671"/>
      <c r="B105" s="672"/>
      <c r="C105" s="662" t="s">
        <v>156</v>
      </c>
      <c r="D105" s="662"/>
      <c r="E105" s="662"/>
      <c r="F105" s="675" t="s">
        <v>231</v>
      </c>
      <c r="G105" s="676"/>
      <c r="H105" s="676"/>
      <c r="I105" s="676"/>
      <c r="J105" s="676"/>
      <c r="K105" s="676"/>
      <c r="L105" s="676"/>
      <c r="M105" s="676"/>
      <c r="N105" s="676"/>
      <c r="O105" s="446" t="str">
        <f>IF('給与所得者の扶養控除等（異動）申告書'!L13="","",'給与所得者の扶養控除等（異動）申告書'!L13)</f>
        <v/>
      </c>
      <c r="P105" s="446"/>
      <c r="Q105" s="446" t="str">
        <f>IF('給与所得者の扶養控除等（異動）申告書'!M13="","",'給与所得者の扶養控除等（異動）申告書'!M13)</f>
        <v/>
      </c>
      <c r="R105" s="446"/>
      <c r="S105" s="446" t="str">
        <f>IF('給与所得者の扶養控除等（異動）申告書'!N13="","",'給与所得者の扶養控除等（異動）申告書'!N13)</f>
        <v/>
      </c>
      <c r="T105" s="446"/>
      <c r="U105" s="446" t="str">
        <f>IF('給与所得者の扶養控除等（異動）申告書'!O13="","",'給与所得者の扶養控除等（異動）申告書'!O13)</f>
        <v/>
      </c>
      <c r="V105" s="446"/>
      <c r="W105" s="446" t="str">
        <f>IF('給与所得者の扶養控除等（異動）申告書'!P13="","",'給与所得者の扶養控除等（異動）申告書'!P13)</f>
        <v/>
      </c>
      <c r="X105" s="446"/>
      <c r="Y105" s="446" t="str">
        <f>IF('給与所得者の扶養控除等（異動）申告書'!Q13="","",'給与所得者の扶養控除等（異動）申告書'!Q13)</f>
        <v/>
      </c>
      <c r="Z105" s="446"/>
      <c r="AA105" s="446" t="str">
        <f>IF('給与所得者の扶養控除等（異動）申告書'!R13="","",'給与所得者の扶養控除等（異動）申告書'!R13)</f>
        <v/>
      </c>
      <c r="AB105" s="446"/>
      <c r="AC105" s="446" t="str">
        <f>IF('給与所得者の扶養控除等（異動）申告書'!S13="","",'給与所得者の扶養控除等（異動）申告書'!S13)</f>
        <v/>
      </c>
      <c r="AD105" s="446"/>
      <c r="AE105" s="446" t="str">
        <f>IF('給与所得者の扶養控除等（異動）申告書'!T13="","",'給与所得者の扶養控除等（異動）申告書'!T13)</f>
        <v/>
      </c>
      <c r="AF105" s="446"/>
      <c r="AG105" s="446" t="str">
        <f>IF('給与所得者の扶養控除等（異動）申告書'!U13="","",'給与所得者の扶養控除等（異動）申告書'!U13)</f>
        <v/>
      </c>
      <c r="AH105" s="446"/>
      <c r="AI105" s="446" t="str">
        <f>IF('給与所得者の扶養控除等（異動）申告書'!V13="","",'給与所得者の扶養控除等（異動）申告書'!V13)</f>
        <v/>
      </c>
      <c r="AJ105" s="446"/>
      <c r="AK105" s="446" t="str">
        <f>IF('給与所得者の扶養控除等（異動）申告書'!W13="","",'給与所得者の扶養控除等（異動）申告書'!W13)</f>
        <v/>
      </c>
      <c r="AL105" s="446"/>
      <c r="AM105" s="446" t="str">
        <f>IF('給与所得者の扶養控除等（異動）申告書'!X13="","",'給与所得者の扶養控除等（異動）申告書'!X13)</f>
        <v/>
      </c>
      <c r="AN105" s="446"/>
      <c r="AO105" s="667" t="s">
        <v>232</v>
      </c>
      <c r="AP105" s="667"/>
      <c r="AQ105" s="667"/>
      <c r="AR105" s="667"/>
      <c r="AS105" s="667"/>
      <c r="AT105" s="667"/>
      <c r="AU105" s="667"/>
      <c r="AV105" s="667"/>
      <c r="AW105" s="667"/>
      <c r="AX105" s="667"/>
      <c r="AY105" s="667"/>
      <c r="AZ105" s="667"/>
      <c r="BA105" s="667"/>
      <c r="BB105" s="667"/>
      <c r="BC105" s="667"/>
      <c r="BD105" s="667"/>
      <c r="BE105" s="667"/>
      <c r="BF105" s="667"/>
      <c r="BG105" s="667"/>
      <c r="BH105" s="667"/>
      <c r="BI105" s="667"/>
      <c r="BJ105" s="667"/>
      <c r="BK105" s="667"/>
      <c r="BL105" s="667"/>
      <c r="BM105" s="667"/>
      <c r="BN105" s="667"/>
      <c r="BO105" s="667"/>
      <c r="BP105" s="667"/>
      <c r="BQ105" s="667"/>
      <c r="BR105" s="667"/>
      <c r="BS105" s="667"/>
      <c r="BT105" s="667"/>
      <c r="BU105" s="667"/>
      <c r="BV105" s="667"/>
      <c r="BW105" s="667"/>
      <c r="BX105" s="48"/>
      <c r="BY105" s="48"/>
      <c r="BZ105" s="48"/>
      <c r="CA105" s="49"/>
      <c r="CB105" s="49"/>
      <c r="CC105" s="49"/>
      <c r="CD105" s="679"/>
      <c r="CE105" s="679"/>
      <c r="CF105" s="660" t="s">
        <v>156</v>
      </c>
      <c r="CG105" s="660"/>
      <c r="CH105" s="660"/>
      <c r="CI105" s="677" t="s">
        <v>231</v>
      </c>
      <c r="CJ105" s="678"/>
      <c r="CK105" s="678"/>
      <c r="CL105" s="678"/>
      <c r="CM105" s="678"/>
      <c r="CN105" s="678"/>
      <c r="CO105" s="678"/>
      <c r="CP105" s="678"/>
      <c r="CQ105" s="678"/>
      <c r="CR105" s="444" t="str">
        <f>IF(O105="","",O105)</f>
        <v/>
      </c>
      <c r="CS105" s="444"/>
      <c r="CT105" s="444" t="str">
        <f>IF(Q105="","",Q105)</f>
        <v/>
      </c>
      <c r="CU105" s="444"/>
      <c r="CV105" s="444" t="str">
        <f>IF(S105="","",S105)</f>
        <v/>
      </c>
      <c r="CW105" s="444"/>
      <c r="CX105" s="444" t="str">
        <f>IF(U105="","",U105)</f>
        <v/>
      </c>
      <c r="CY105" s="444"/>
      <c r="CZ105" s="444" t="str">
        <f>IF(W105="","",W105)</f>
        <v/>
      </c>
      <c r="DA105" s="444"/>
      <c r="DB105" s="444" t="str">
        <f>IF(Y105="","",Y105)</f>
        <v/>
      </c>
      <c r="DC105" s="444"/>
      <c r="DD105" s="444" t="str">
        <f>IF(AA105="","",AA105)</f>
        <v/>
      </c>
      <c r="DE105" s="444"/>
      <c r="DF105" s="444" t="str">
        <f>IF(AC105="","",AC105)</f>
        <v/>
      </c>
      <c r="DG105" s="444"/>
      <c r="DH105" s="444" t="str">
        <f>IF(AE105="","",AE105)</f>
        <v/>
      </c>
      <c r="DI105" s="444"/>
      <c r="DJ105" s="444" t="str">
        <f>IF(AG105="","",AG105)</f>
        <v/>
      </c>
      <c r="DK105" s="444"/>
      <c r="DL105" s="444" t="str">
        <f>IF(AI105="","",AI105)</f>
        <v/>
      </c>
      <c r="DM105" s="444"/>
      <c r="DN105" s="444" t="str">
        <f>IF(AK105="","",AK105)</f>
        <v/>
      </c>
      <c r="DO105" s="444"/>
      <c r="DP105" s="444" t="str">
        <f>IF(AM105="","",AM105)</f>
        <v/>
      </c>
      <c r="DQ105" s="444"/>
      <c r="DR105" s="708" t="s">
        <v>232</v>
      </c>
      <c r="DS105" s="708"/>
      <c r="DT105" s="708"/>
      <c r="DU105" s="708"/>
      <c r="DV105" s="708"/>
      <c r="DW105" s="708"/>
      <c r="DX105" s="708"/>
      <c r="DY105" s="708"/>
      <c r="DZ105" s="708"/>
      <c r="EA105" s="708"/>
      <c r="EB105" s="708"/>
      <c r="EC105" s="708"/>
      <c r="ED105" s="708"/>
      <c r="EE105" s="708"/>
      <c r="EF105" s="708"/>
      <c r="EG105" s="708"/>
      <c r="EH105" s="708"/>
      <c r="EI105" s="708"/>
      <c r="EJ105" s="708"/>
      <c r="EK105" s="708"/>
      <c r="EL105" s="708"/>
      <c r="EM105" s="708"/>
      <c r="EN105" s="708"/>
      <c r="EO105" s="708"/>
      <c r="EP105" s="708"/>
      <c r="EQ105" s="708"/>
      <c r="ER105" s="708"/>
      <c r="ES105" s="708"/>
      <c r="ET105" s="708"/>
      <c r="EU105" s="708"/>
      <c r="EV105" s="708"/>
      <c r="EW105" s="708"/>
      <c r="EX105" s="708"/>
      <c r="EY105" s="708"/>
      <c r="EZ105" s="708"/>
      <c r="FA105" s="49"/>
      <c r="FB105" s="340"/>
      <c r="FC105" s="341"/>
      <c r="FD105" s="353"/>
      <c r="FE105" s="353"/>
      <c r="FF105" s="353"/>
      <c r="FG105" s="376"/>
      <c r="FH105" s="353"/>
      <c r="FI105" s="352"/>
      <c r="FJ105" s="353"/>
      <c r="FK105" s="354"/>
      <c r="FL105" s="342"/>
      <c r="FM105" s="340"/>
      <c r="FN105" s="340"/>
    </row>
    <row r="106" spans="1:170" ht="9.25" customHeight="1" thickBot="1">
      <c r="A106" s="671"/>
      <c r="B106" s="672"/>
      <c r="C106" s="662"/>
      <c r="D106" s="662"/>
      <c r="E106" s="662"/>
      <c r="F106" s="676"/>
      <c r="G106" s="676"/>
      <c r="H106" s="676"/>
      <c r="I106" s="676"/>
      <c r="J106" s="676"/>
      <c r="K106" s="676"/>
      <c r="L106" s="676"/>
      <c r="M106" s="676"/>
      <c r="N106" s="676"/>
      <c r="O106" s="446"/>
      <c r="P106" s="446"/>
      <c r="Q106" s="446"/>
      <c r="R106" s="446"/>
      <c r="S106" s="446"/>
      <c r="T106" s="446"/>
      <c r="U106" s="446"/>
      <c r="V106" s="446"/>
      <c r="W106" s="446"/>
      <c r="X106" s="446"/>
      <c r="Y106" s="446"/>
      <c r="Z106" s="446"/>
      <c r="AA106" s="446"/>
      <c r="AB106" s="446"/>
      <c r="AC106" s="446"/>
      <c r="AD106" s="446"/>
      <c r="AE106" s="446"/>
      <c r="AF106" s="446"/>
      <c r="AG106" s="446"/>
      <c r="AH106" s="446"/>
      <c r="AI106" s="446"/>
      <c r="AJ106" s="446"/>
      <c r="AK106" s="446"/>
      <c r="AL106" s="446"/>
      <c r="AM106" s="446"/>
      <c r="AN106" s="446"/>
      <c r="AO106" s="667"/>
      <c r="AP106" s="667"/>
      <c r="AQ106" s="667"/>
      <c r="AR106" s="667"/>
      <c r="AS106" s="667"/>
      <c r="AT106" s="667"/>
      <c r="AU106" s="667"/>
      <c r="AV106" s="667"/>
      <c r="AW106" s="667"/>
      <c r="AX106" s="667"/>
      <c r="AY106" s="667"/>
      <c r="AZ106" s="667"/>
      <c r="BA106" s="667"/>
      <c r="BB106" s="667"/>
      <c r="BC106" s="667"/>
      <c r="BD106" s="667"/>
      <c r="BE106" s="667"/>
      <c r="BF106" s="667"/>
      <c r="BG106" s="667"/>
      <c r="BH106" s="667"/>
      <c r="BI106" s="667"/>
      <c r="BJ106" s="667"/>
      <c r="BK106" s="667"/>
      <c r="BL106" s="667"/>
      <c r="BM106" s="667"/>
      <c r="BN106" s="667"/>
      <c r="BO106" s="667"/>
      <c r="BP106" s="667"/>
      <c r="BQ106" s="667"/>
      <c r="BR106" s="667"/>
      <c r="BS106" s="667"/>
      <c r="BT106" s="667"/>
      <c r="BU106" s="667"/>
      <c r="BV106" s="667"/>
      <c r="BW106" s="667"/>
      <c r="BX106" s="48"/>
      <c r="BY106" s="48"/>
      <c r="BZ106" s="48"/>
      <c r="CA106" s="49"/>
      <c r="CB106" s="49"/>
      <c r="CC106" s="49"/>
      <c r="CD106" s="679"/>
      <c r="CE106" s="679"/>
      <c r="CF106" s="660"/>
      <c r="CG106" s="660"/>
      <c r="CH106" s="660"/>
      <c r="CI106" s="678"/>
      <c r="CJ106" s="678"/>
      <c r="CK106" s="678"/>
      <c r="CL106" s="678"/>
      <c r="CM106" s="678"/>
      <c r="CN106" s="678"/>
      <c r="CO106" s="678"/>
      <c r="CP106" s="678"/>
      <c r="CQ106" s="678"/>
      <c r="CR106" s="444"/>
      <c r="CS106" s="444"/>
      <c r="CT106" s="444"/>
      <c r="CU106" s="444"/>
      <c r="CV106" s="444"/>
      <c r="CW106" s="444"/>
      <c r="CX106" s="444"/>
      <c r="CY106" s="444"/>
      <c r="CZ106" s="444"/>
      <c r="DA106" s="444"/>
      <c r="DB106" s="444"/>
      <c r="DC106" s="444"/>
      <c r="DD106" s="444"/>
      <c r="DE106" s="444"/>
      <c r="DF106" s="444"/>
      <c r="DG106" s="444"/>
      <c r="DH106" s="444"/>
      <c r="DI106" s="444"/>
      <c r="DJ106" s="444"/>
      <c r="DK106" s="444"/>
      <c r="DL106" s="444"/>
      <c r="DM106" s="444"/>
      <c r="DN106" s="444"/>
      <c r="DO106" s="444"/>
      <c r="DP106" s="444"/>
      <c r="DQ106" s="444"/>
      <c r="DR106" s="708"/>
      <c r="DS106" s="708"/>
      <c r="DT106" s="708"/>
      <c r="DU106" s="708"/>
      <c r="DV106" s="708"/>
      <c r="DW106" s="708"/>
      <c r="DX106" s="708"/>
      <c r="DY106" s="708"/>
      <c r="DZ106" s="708"/>
      <c r="EA106" s="708"/>
      <c r="EB106" s="708"/>
      <c r="EC106" s="708"/>
      <c r="ED106" s="708"/>
      <c r="EE106" s="708"/>
      <c r="EF106" s="708"/>
      <c r="EG106" s="708"/>
      <c r="EH106" s="708"/>
      <c r="EI106" s="708"/>
      <c r="EJ106" s="708"/>
      <c r="EK106" s="708"/>
      <c r="EL106" s="708"/>
      <c r="EM106" s="708"/>
      <c r="EN106" s="708"/>
      <c r="EO106" s="708"/>
      <c r="EP106" s="708"/>
      <c r="EQ106" s="708"/>
      <c r="ER106" s="708"/>
      <c r="ES106" s="708"/>
      <c r="ET106" s="708"/>
      <c r="EU106" s="708"/>
      <c r="EV106" s="708"/>
      <c r="EW106" s="708"/>
      <c r="EX106" s="708"/>
      <c r="EY106" s="708"/>
      <c r="EZ106" s="708"/>
      <c r="FA106" s="49"/>
      <c r="FB106" s="340"/>
      <c r="FC106" s="341"/>
      <c r="FD106" s="359" t="s">
        <v>844</v>
      </c>
      <c r="FE106" s="359"/>
      <c r="FF106" s="359"/>
      <c r="FG106" s="360"/>
      <c r="FH106" s="361"/>
      <c r="FI106" s="360"/>
      <c r="FJ106" s="361"/>
      <c r="FK106" s="362"/>
      <c r="FL106" s="342"/>
      <c r="FM106" s="340"/>
      <c r="FN106" s="340"/>
    </row>
    <row r="107" spans="1:170" ht="9.25" customHeight="1" thickBot="1">
      <c r="A107" s="671"/>
      <c r="B107" s="672"/>
      <c r="C107" s="662"/>
      <c r="D107" s="662"/>
      <c r="E107" s="662"/>
      <c r="F107" s="676"/>
      <c r="G107" s="676"/>
      <c r="H107" s="676"/>
      <c r="I107" s="676"/>
      <c r="J107" s="676"/>
      <c r="K107" s="676"/>
      <c r="L107" s="676"/>
      <c r="M107" s="676"/>
      <c r="N107" s="676"/>
      <c r="O107" s="446"/>
      <c r="P107" s="446"/>
      <c r="Q107" s="446"/>
      <c r="R107" s="446"/>
      <c r="S107" s="446"/>
      <c r="T107" s="446"/>
      <c r="U107" s="446"/>
      <c r="V107" s="446"/>
      <c r="W107" s="446"/>
      <c r="X107" s="446"/>
      <c r="Y107" s="446"/>
      <c r="Z107" s="446"/>
      <c r="AA107" s="446"/>
      <c r="AB107" s="446"/>
      <c r="AC107" s="446"/>
      <c r="AD107" s="446"/>
      <c r="AE107" s="446"/>
      <c r="AF107" s="446"/>
      <c r="AG107" s="446"/>
      <c r="AH107" s="446"/>
      <c r="AI107" s="446"/>
      <c r="AJ107" s="446"/>
      <c r="AK107" s="446"/>
      <c r="AL107" s="446"/>
      <c r="AM107" s="446"/>
      <c r="AN107" s="446"/>
      <c r="AO107" s="667"/>
      <c r="AP107" s="667"/>
      <c r="AQ107" s="667"/>
      <c r="AR107" s="667"/>
      <c r="AS107" s="667"/>
      <c r="AT107" s="667"/>
      <c r="AU107" s="667"/>
      <c r="AV107" s="667"/>
      <c r="AW107" s="667"/>
      <c r="AX107" s="667"/>
      <c r="AY107" s="667"/>
      <c r="AZ107" s="667"/>
      <c r="BA107" s="667"/>
      <c r="BB107" s="667"/>
      <c r="BC107" s="667"/>
      <c r="BD107" s="667"/>
      <c r="BE107" s="667"/>
      <c r="BF107" s="667"/>
      <c r="BG107" s="667"/>
      <c r="BH107" s="667"/>
      <c r="BI107" s="667"/>
      <c r="BJ107" s="667"/>
      <c r="BK107" s="667"/>
      <c r="BL107" s="667"/>
      <c r="BM107" s="667"/>
      <c r="BN107" s="667"/>
      <c r="BO107" s="667"/>
      <c r="BP107" s="667"/>
      <c r="BQ107" s="667"/>
      <c r="BR107" s="667"/>
      <c r="BS107" s="667"/>
      <c r="BT107" s="667"/>
      <c r="BU107" s="667"/>
      <c r="BV107" s="667"/>
      <c r="BW107" s="667"/>
      <c r="BX107" s="48"/>
      <c r="BY107" s="48"/>
      <c r="BZ107" s="48"/>
      <c r="CA107" s="49"/>
      <c r="CB107" s="49"/>
      <c r="CC107" s="49"/>
      <c r="CD107" s="679"/>
      <c r="CE107" s="679"/>
      <c r="CF107" s="660"/>
      <c r="CG107" s="660"/>
      <c r="CH107" s="660"/>
      <c r="CI107" s="678"/>
      <c r="CJ107" s="678"/>
      <c r="CK107" s="678"/>
      <c r="CL107" s="678"/>
      <c r="CM107" s="678"/>
      <c r="CN107" s="678"/>
      <c r="CO107" s="678"/>
      <c r="CP107" s="678"/>
      <c r="CQ107" s="678"/>
      <c r="CR107" s="444"/>
      <c r="CS107" s="444"/>
      <c r="CT107" s="444"/>
      <c r="CU107" s="444"/>
      <c r="CV107" s="444"/>
      <c r="CW107" s="444"/>
      <c r="CX107" s="444"/>
      <c r="CY107" s="444"/>
      <c r="CZ107" s="444"/>
      <c r="DA107" s="444"/>
      <c r="DB107" s="444"/>
      <c r="DC107" s="444"/>
      <c r="DD107" s="444"/>
      <c r="DE107" s="444"/>
      <c r="DF107" s="444"/>
      <c r="DG107" s="444"/>
      <c r="DH107" s="444"/>
      <c r="DI107" s="444"/>
      <c r="DJ107" s="444"/>
      <c r="DK107" s="444"/>
      <c r="DL107" s="444"/>
      <c r="DM107" s="444"/>
      <c r="DN107" s="444"/>
      <c r="DO107" s="444"/>
      <c r="DP107" s="444"/>
      <c r="DQ107" s="444"/>
      <c r="DR107" s="708"/>
      <c r="DS107" s="708"/>
      <c r="DT107" s="708"/>
      <c r="DU107" s="708"/>
      <c r="DV107" s="708"/>
      <c r="DW107" s="708"/>
      <c r="DX107" s="708"/>
      <c r="DY107" s="708"/>
      <c r="DZ107" s="708"/>
      <c r="EA107" s="708"/>
      <c r="EB107" s="708"/>
      <c r="EC107" s="708"/>
      <c r="ED107" s="708"/>
      <c r="EE107" s="708"/>
      <c r="EF107" s="708"/>
      <c r="EG107" s="708"/>
      <c r="EH107" s="708"/>
      <c r="EI107" s="708"/>
      <c r="EJ107" s="708"/>
      <c r="EK107" s="708"/>
      <c r="EL107" s="708"/>
      <c r="EM107" s="708"/>
      <c r="EN107" s="708"/>
      <c r="EO107" s="708"/>
      <c r="EP107" s="708"/>
      <c r="EQ107" s="708"/>
      <c r="ER107" s="708"/>
      <c r="ES107" s="708"/>
      <c r="ET107" s="708"/>
      <c r="EU107" s="708"/>
      <c r="EV107" s="708"/>
      <c r="EW107" s="708"/>
      <c r="EX107" s="708"/>
      <c r="EY107" s="708"/>
      <c r="EZ107" s="708"/>
      <c r="FA107" s="49"/>
      <c r="FB107" s="340"/>
      <c r="FC107" s="341"/>
      <c r="FD107" s="359"/>
      <c r="FE107" s="359"/>
      <c r="FF107" s="359"/>
      <c r="FG107" s="360"/>
      <c r="FH107" s="361"/>
      <c r="FI107" s="360"/>
      <c r="FJ107" s="361"/>
      <c r="FK107" s="362"/>
      <c r="FL107" s="342"/>
      <c r="FM107" s="340"/>
      <c r="FN107" s="340"/>
    </row>
    <row r="108" spans="1:170" ht="9.25" customHeight="1" thickBot="1">
      <c r="A108" s="671"/>
      <c r="B108" s="672"/>
      <c r="C108" s="662"/>
      <c r="D108" s="662"/>
      <c r="E108" s="662"/>
      <c r="F108" s="420" t="s">
        <v>233</v>
      </c>
      <c r="G108" s="421"/>
      <c r="H108" s="421"/>
      <c r="I108" s="421"/>
      <c r="J108" s="421"/>
      <c r="K108" s="421"/>
      <c r="L108" s="421"/>
      <c r="M108" s="421"/>
      <c r="N108" s="421"/>
      <c r="O108" s="430" t="str">
        <f>IF('給与所得者の扶養控除等（異動）申告書'!L15="","",'給与所得者の扶養控除等（異動）申告書'!L15)</f>
        <v/>
      </c>
      <c r="P108" s="430"/>
      <c r="Q108" s="430"/>
      <c r="R108" s="430"/>
      <c r="S108" s="430"/>
      <c r="T108" s="430"/>
      <c r="U108" s="430"/>
      <c r="V108" s="430"/>
      <c r="W108" s="430"/>
      <c r="X108" s="430"/>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0"/>
      <c r="AY108" s="430"/>
      <c r="AZ108" s="430"/>
      <c r="BA108" s="430"/>
      <c r="BB108" s="430"/>
      <c r="BC108" s="430"/>
      <c r="BD108" s="430"/>
      <c r="BE108" s="430"/>
      <c r="BF108" s="430"/>
      <c r="BG108" s="430"/>
      <c r="BH108" s="430"/>
      <c r="BI108" s="430"/>
      <c r="BJ108" s="430"/>
      <c r="BK108" s="430"/>
      <c r="BL108" s="430"/>
      <c r="BM108" s="430"/>
      <c r="BN108" s="430"/>
      <c r="BO108" s="430"/>
      <c r="BP108" s="430"/>
      <c r="BQ108" s="430"/>
      <c r="BR108" s="430"/>
      <c r="BS108" s="430"/>
      <c r="BT108" s="430"/>
      <c r="BU108" s="430"/>
      <c r="BV108" s="430"/>
      <c r="BW108" s="430"/>
      <c r="BX108" s="48"/>
      <c r="BY108" s="48"/>
      <c r="BZ108" s="48"/>
      <c r="CA108" s="49"/>
      <c r="CB108" s="49"/>
      <c r="CC108" s="49"/>
      <c r="CD108" s="679"/>
      <c r="CE108" s="679"/>
      <c r="CF108" s="660"/>
      <c r="CG108" s="660"/>
      <c r="CH108" s="660"/>
      <c r="CI108" s="488" t="s">
        <v>233</v>
      </c>
      <c r="CJ108" s="489"/>
      <c r="CK108" s="489"/>
      <c r="CL108" s="489"/>
      <c r="CM108" s="489"/>
      <c r="CN108" s="489"/>
      <c r="CO108" s="489"/>
      <c r="CP108" s="489"/>
      <c r="CQ108" s="489"/>
      <c r="CR108" s="709" t="str">
        <f>IF(O108="","",O108)</f>
        <v/>
      </c>
      <c r="CS108" s="709"/>
      <c r="CT108" s="709"/>
      <c r="CU108" s="709"/>
      <c r="CV108" s="709"/>
      <c r="CW108" s="709"/>
      <c r="CX108" s="709"/>
      <c r="CY108" s="709"/>
      <c r="CZ108" s="709"/>
      <c r="DA108" s="709"/>
      <c r="DB108" s="709"/>
      <c r="DC108" s="709"/>
      <c r="DD108" s="709"/>
      <c r="DE108" s="709"/>
      <c r="DF108" s="709"/>
      <c r="DG108" s="709"/>
      <c r="DH108" s="709"/>
      <c r="DI108" s="709"/>
      <c r="DJ108" s="709"/>
      <c r="DK108" s="709"/>
      <c r="DL108" s="709"/>
      <c r="DM108" s="709"/>
      <c r="DN108" s="709"/>
      <c r="DO108" s="709"/>
      <c r="DP108" s="709"/>
      <c r="DQ108" s="709"/>
      <c r="DR108" s="709"/>
      <c r="DS108" s="709"/>
      <c r="DT108" s="709"/>
      <c r="DU108" s="709"/>
      <c r="DV108" s="709"/>
      <c r="DW108" s="709"/>
      <c r="DX108" s="709"/>
      <c r="DY108" s="709"/>
      <c r="DZ108" s="709"/>
      <c r="EA108" s="709"/>
      <c r="EB108" s="709"/>
      <c r="EC108" s="709"/>
      <c r="ED108" s="709"/>
      <c r="EE108" s="709"/>
      <c r="EF108" s="709"/>
      <c r="EG108" s="709"/>
      <c r="EH108" s="709"/>
      <c r="EI108" s="709"/>
      <c r="EJ108" s="709"/>
      <c r="EK108" s="709"/>
      <c r="EL108" s="709"/>
      <c r="EM108" s="709"/>
      <c r="EN108" s="709"/>
      <c r="EO108" s="709"/>
      <c r="EP108" s="709"/>
      <c r="EQ108" s="709"/>
      <c r="ER108" s="709"/>
      <c r="ES108" s="709"/>
      <c r="ET108" s="709"/>
      <c r="EU108" s="709"/>
      <c r="EV108" s="709"/>
      <c r="EW108" s="709"/>
      <c r="EX108" s="709"/>
      <c r="EY108" s="709"/>
      <c r="EZ108" s="709"/>
      <c r="FA108" s="49"/>
      <c r="FB108" s="340"/>
      <c r="FC108" s="341"/>
      <c r="FD108" s="345"/>
      <c r="FE108" s="351" t="s">
        <v>851</v>
      </c>
      <c r="FF108" s="351"/>
      <c r="FG108" s="376" t="s">
        <v>967</v>
      </c>
      <c r="FH108" s="353"/>
      <c r="FI108" s="352"/>
      <c r="FJ108" s="353"/>
      <c r="FK108" s="351" t="s">
        <v>852</v>
      </c>
      <c r="FL108" s="342"/>
      <c r="FM108" s="340"/>
      <c r="FN108" s="340"/>
    </row>
    <row r="109" spans="1:170" ht="9.25" customHeight="1" thickBot="1">
      <c r="A109" s="671"/>
      <c r="B109" s="672"/>
      <c r="C109" s="662"/>
      <c r="D109" s="662"/>
      <c r="E109" s="662"/>
      <c r="F109" s="421"/>
      <c r="G109" s="421"/>
      <c r="H109" s="421"/>
      <c r="I109" s="421"/>
      <c r="J109" s="421"/>
      <c r="K109" s="421"/>
      <c r="L109" s="421"/>
      <c r="M109" s="421"/>
      <c r="N109" s="421"/>
      <c r="O109" s="430"/>
      <c r="P109" s="430"/>
      <c r="Q109" s="430"/>
      <c r="R109" s="430"/>
      <c r="S109" s="430"/>
      <c r="T109" s="430"/>
      <c r="U109" s="430"/>
      <c r="V109" s="430"/>
      <c r="W109" s="430"/>
      <c r="X109" s="430"/>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0"/>
      <c r="AY109" s="430"/>
      <c r="AZ109" s="430"/>
      <c r="BA109" s="430"/>
      <c r="BB109" s="430"/>
      <c r="BC109" s="430"/>
      <c r="BD109" s="430"/>
      <c r="BE109" s="430"/>
      <c r="BF109" s="430"/>
      <c r="BG109" s="430"/>
      <c r="BH109" s="430"/>
      <c r="BI109" s="430"/>
      <c r="BJ109" s="430"/>
      <c r="BK109" s="430"/>
      <c r="BL109" s="430"/>
      <c r="BM109" s="430"/>
      <c r="BN109" s="430"/>
      <c r="BO109" s="430"/>
      <c r="BP109" s="430"/>
      <c r="BQ109" s="430"/>
      <c r="BR109" s="430"/>
      <c r="BS109" s="430"/>
      <c r="BT109" s="430"/>
      <c r="BU109" s="430"/>
      <c r="BV109" s="430"/>
      <c r="BW109" s="430"/>
      <c r="BX109" s="48"/>
      <c r="BY109" s="48"/>
      <c r="BZ109" s="48"/>
      <c r="CA109" s="49"/>
      <c r="CB109" s="49"/>
      <c r="CC109" s="49"/>
      <c r="CD109" s="679"/>
      <c r="CE109" s="679"/>
      <c r="CF109" s="660"/>
      <c r="CG109" s="660"/>
      <c r="CH109" s="660"/>
      <c r="CI109" s="489"/>
      <c r="CJ109" s="489"/>
      <c r="CK109" s="489"/>
      <c r="CL109" s="489"/>
      <c r="CM109" s="489"/>
      <c r="CN109" s="489"/>
      <c r="CO109" s="489"/>
      <c r="CP109" s="489"/>
      <c r="CQ109" s="489"/>
      <c r="CR109" s="709"/>
      <c r="CS109" s="709"/>
      <c r="CT109" s="709"/>
      <c r="CU109" s="709"/>
      <c r="CV109" s="709"/>
      <c r="CW109" s="709"/>
      <c r="CX109" s="709"/>
      <c r="CY109" s="709"/>
      <c r="CZ109" s="709"/>
      <c r="DA109" s="709"/>
      <c r="DB109" s="709"/>
      <c r="DC109" s="709"/>
      <c r="DD109" s="709"/>
      <c r="DE109" s="709"/>
      <c r="DF109" s="709"/>
      <c r="DG109" s="709"/>
      <c r="DH109" s="709"/>
      <c r="DI109" s="709"/>
      <c r="DJ109" s="709"/>
      <c r="DK109" s="709"/>
      <c r="DL109" s="709"/>
      <c r="DM109" s="709"/>
      <c r="DN109" s="709"/>
      <c r="DO109" s="709"/>
      <c r="DP109" s="709"/>
      <c r="DQ109" s="709"/>
      <c r="DR109" s="709"/>
      <c r="DS109" s="709"/>
      <c r="DT109" s="709"/>
      <c r="DU109" s="709"/>
      <c r="DV109" s="709"/>
      <c r="DW109" s="709"/>
      <c r="DX109" s="709"/>
      <c r="DY109" s="709"/>
      <c r="DZ109" s="709"/>
      <c r="EA109" s="709"/>
      <c r="EB109" s="709"/>
      <c r="EC109" s="709"/>
      <c r="ED109" s="709"/>
      <c r="EE109" s="709"/>
      <c r="EF109" s="709"/>
      <c r="EG109" s="709"/>
      <c r="EH109" s="709"/>
      <c r="EI109" s="709"/>
      <c r="EJ109" s="709"/>
      <c r="EK109" s="709"/>
      <c r="EL109" s="709"/>
      <c r="EM109" s="709"/>
      <c r="EN109" s="709"/>
      <c r="EO109" s="709"/>
      <c r="EP109" s="709"/>
      <c r="EQ109" s="709"/>
      <c r="ER109" s="709"/>
      <c r="ES109" s="709"/>
      <c r="ET109" s="709"/>
      <c r="EU109" s="709"/>
      <c r="EV109" s="709"/>
      <c r="EW109" s="709"/>
      <c r="EX109" s="709"/>
      <c r="EY109" s="709"/>
      <c r="EZ109" s="709"/>
      <c r="FA109" s="49"/>
      <c r="FB109" s="340"/>
      <c r="FC109" s="341"/>
      <c r="FD109" s="345"/>
      <c r="FE109" s="351"/>
      <c r="FF109" s="351"/>
      <c r="FG109" s="376"/>
      <c r="FH109" s="353"/>
      <c r="FI109" s="352"/>
      <c r="FJ109" s="353"/>
      <c r="FK109" s="351"/>
      <c r="FL109" s="342"/>
      <c r="FM109" s="340"/>
      <c r="FN109" s="340"/>
    </row>
    <row r="110" spans="1:170" ht="9.25" customHeight="1" thickBot="1">
      <c r="A110" s="671"/>
      <c r="B110" s="672"/>
      <c r="C110" s="662"/>
      <c r="D110" s="662"/>
      <c r="E110" s="662"/>
      <c r="F110" s="421"/>
      <c r="G110" s="421"/>
      <c r="H110" s="421"/>
      <c r="I110" s="421"/>
      <c r="J110" s="421"/>
      <c r="K110" s="421"/>
      <c r="L110" s="421"/>
      <c r="M110" s="421"/>
      <c r="N110" s="421"/>
      <c r="O110" s="430"/>
      <c r="P110" s="430"/>
      <c r="Q110" s="430"/>
      <c r="R110" s="430"/>
      <c r="S110" s="430"/>
      <c r="T110" s="430"/>
      <c r="U110" s="430"/>
      <c r="V110" s="430"/>
      <c r="W110" s="430"/>
      <c r="X110" s="430"/>
      <c r="Y110" s="430"/>
      <c r="Z110" s="430"/>
      <c r="AA110" s="430"/>
      <c r="AB110" s="430"/>
      <c r="AC110" s="430"/>
      <c r="AD110" s="430"/>
      <c r="AE110" s="430"/>
      <c r="AF110" s="430"/>
      <c r="AG110" s="430"/>
      <c r="AH110" s="430"/>
      <c r="AI110" s="430"/>
      <c r="AJ110" s="430"/>
      <c r="AK110" s="430"/>
      <c r="AL110" s="430"/>
      <c r="AM110" s="430"/>
      <c r="AN110" s="430"/>
      <c r="AO110" s="430"/>
      <c r="AP110" s="430"/>
      <c r="AQ110" s="430"/>
      <c r="AR110" s="430"/>
      <c r="AS110" s="430"/>
      <c r="AT110" s="430"/>
      <c r="AU110" s="430"/>
      <c r="AV110" s="430"/>
      <c r="AW110" s="430"/>
      <c r="AX110" s="430"/>
      <c r="AY110" s="430"/>
      <c r="AZ110" s="430"/>
      <c r="BA110" s="430"/>
      <c r="BB110" s="430"/>
      <c r="BC110" s="430"/>
      <c r="BD110" s="430"/>
      <c r="BE110" s="430"/>
      <c r="BF110" s="430"/>
      <c r="BG110" s="430"/>
      <c r="BH110" s="430"/>
      <c r="BI110" s="430"/>
      <c r="BJ110" s="430"/>
      <c r="BK110" s="430"/>
      <c r="BL110" s="430"/>
      <c r="BM110" s="430"/>
      <c r="BN110" s="430"/>
      <c r="BO110" s="430"/>
      <c r="BP110" s="430"/>
      <c r="BQ110" s="430"/>
      <c r="BR110" s="430"/>
      <c r="BS110" s="430"/>
      <c r="BT110" s="430"/>
      <c r="BU110" s="430"/>
      <c r="BV110" s="430"/>
      <c r="BW110" s="430"/>
      <c r="BX110" s="48"/>
      <c r="BY110" s="48"/>
      <c r="BZ110" s="48"/>
      <c r="CA110" s="49"/>
      <c r="CB110" s="49"/>
      <c r="CC110" s="49"/>
      <c r="CD110" s="679"/>
      <c r="CE110" s="679"/>
      <c r="CF110" s="660"/>
      <c r="CG110" s="660"/>
      <c r="CH110" s="660"/>
      <c r="CI110" s="489"/>
      <c r="CJ110" s="489"/>
      <c r="CK110" s="489"/>
      <c r="CL110" s="489"/>
      <c r="CM110" s="489"/>
      <c r="CN110" s="489"/>
      <c r="CO110" s="489"/>
      <c r="CP110" s="489"/>
      <c r="CQ110" s="489"/>
      <c r="CR110" s="709"/>
      <c r="CS110" s="709"/>
      <c r="CT110" s="709"/>
      <c r="CU110" s="709"/>
      <c r="CV110" s="709"/>
      <c r="CW110" s="709"/>
      <c r="CX110" s="709"/>
      <c r="CY110" s="709"/>
      <c r="CZ110" s="709"/>
      <c r="DA110" s="709"/>
      <c r="DB110" s="709"/>
      <c r="DC110" s="709"/>
      <c r="DD110" s="709"/>
      <c r="DE110" s="709"/>
      <c r="DF110" s="709"/>
      <c r="DG110" s="709"/>
      <c r="DH110" s="709"/>
      <c r="DI110" s="709"/>
      <c r="DJ110" s="709"/>
      <c r="DK110" s="709"/>
      <c r="DL110" s="709"/>
      <c r="DM110" s="709"/>
      <c r="DN110" s="709"/>
      <c r="DO110" s="709"/>
      <c r="DP110" s="709"/>
      <c r="DQ110" s="709"/>
      <c r="DR110" s="709"/>
      <c r="DS110" s="709"/>
      <c r="DT110" s="709"/>
      <c r="DU110" s="709"/>
      <c r="DV110" s="709"/>
      <c r="DW110" s="709"/>
      <c r="DX110" s="709"/>
      <c r="DY110" s="709"/>
      <c r="DZ110" s="709"/>
      <c r="EA110" s="709"/>
      <c r="EB110" s="709"/>
      <c r="EC110" s="709"/>
      <c r="ED110" s="709"/>
      <c r="EE110" s="709"/>
      <c r="EF110" s="709"/>
      <c r="EG110" s="709"/>
      <c r="EH110" s="709"/>
      <c r="EI110" s="709"/>
      <c r="EJ110" s="709"/>
      <c r="EK110" s="709"/>
      <c r="EL110" s="709"/>
      <c r="EM110" s="709"/>
      <c r="EN110" s="709"/>
      <c r="EO110" s="709"/>
      <c r="EP110" s="709"/>
      <c r="EQ110" s="709"/>
      <c r="ER110" s="709"/>
      <c r="ES110" s="709"/>
      <c r="ET110" s="709"/>
      <c r="EU110" s="709"/>
      <c r="EV110" s="709"/>
      <c r="EW110" s="709"/>
      <c r="EX110" s="709"/>
      <c r="EY110" s="709"/>
      <c r="EZ110" s="709"/>
      <c r="FA110" s="49"/>
      <c r="FB110" s="340"/>
      <c r="FC110" s="341"/>
      <c r="FD110" s="345"/>
      <c r="FE110" s="354"/>
      <c r="FF110" s="354"/>
      <c r="FG110" s="376"/>
      <c r="FH110" s="353"/>
      <c r="FI110" s="352"/>
      <c r="FJ110" s="353"/>
      <c r="FK110" s="354"/>
      <c r="FL110" s="342"/>
      <c r="FM110" s="340"/>
      <c r="FN110" s="340"/>
    </row>
    <row r="111" spans="1:170" ht="9.25" customHeight="1" thickBot="1">
      <c r="A111" s="671"/>
      <c r="B111" s="672"/>
      <c r="C111" s="662"/>
      <c r="D111" s="662"/>
      <c r="E111" s="662"/>
      <c r="F111" s="421"/>
      <c r="G111" s="421"/>
      <c r="H111" s="421"/>
      <c r="I111" s="421"/>
      <c r="J111" s="421"/>
      <c r="K111" s="421"/>
      <c r="L111" s="421"/>
      <c r="M111" s="421"/>
      <c r="N111" s="421"/>
      <c r="O111" s="430"/>
      <c r="P111" s="430"/>
      <c r="Q111" s="430"/>
      <c r="R111" s="430"/>
      <c r="S111" s="430"/>
      <c r="T111" s="430"/>
      <c r="U111" s="430"/>
      <c r="V111" s="430"/>
      <c r="W111" s="430"/>
      <c r="X111" s="430"/>
      <c r="Y111" s="430"/>
      <c r="Z111" s="430"/>
      <c r="AA111" s="430"/>
      <c r="AB111" s="430"/>
      <c r="AC111" s="430"/>
      <c r="AD111" s="430"/>
      <c r="AE111" s="430"/>
      <c r="AF111" s="430"/>
      <c r="AG111" s="430"/>
      <c r="AH111" s="430"/>
      <c r="AI111" s="430"/>
      <c r="AJ111" s="430"/>
      <c r="AK111" s="430"/>
      <c r="AL111" s="430"/>
      <c r="AM111" s="430"/>
      <c r="AN111" s="430"/>
      <c r="AO111" s="430"/>
      <c r="AP111" s="430"/>
      <c r="AQ111" s="430"/>
      <c r="AR111" s="430"/>
      <c r="AS111" s="430"/>
      <c r="AT111" s="430"/>
      <c r="AU111" s="430"/>
      <c r="AV111" s="430"/>
      <c r="AW111" s="430"/>
      <c r="AX111" s="430"/>
      <c r="AY111" s="430"/>
      <c r="AZ111" s="430"/>
      <c r="BA111" s="430"/>
      <c r="BB111" s="430"/>
      <c r="BC111" s="430"/>
      <c r="BD111" s="430"/>
      <c r="BE111" s="430"/>
      <c r="BF111" s="430"/>
      <c r="BG111" s="430"/>
      <c r="BH111" s="430"/>
      <c r="BI111" s="430"/>
      <c r="BJ111" s="430"/>
      <c r="BK111" s="430"/>
      <c r="BL111" s="430"/>
      <c r="BM111" s="430"/>
      <c r="BN111" s="430"/>
      <c r="BO111" s="430"/>
      <c r="BP111" s="430"/>
      <c r="BQ111" s="430"/>
      <c r="BR111" s="430"/>
      <c r="BS111" s="430"/>
      <c r="BT111" s="430"/>
      <c r="BU111" s="430"/>
      <c r="BV111" s="430"/>
      <c r="BW111" s="430"/>
      <c r="BX111" s="48"/>
      <c r="BY111" s="48"/>
      <c r="BZ111" s="48"/>
      <c r="CA111" s="49"/>
      <c r="CB111" s="49"/>
      <c r="CC111" s="49"/>
      <c r="CD111" s="679"/>
      <c r="CE111" s="679"/>
      <c r="CF111" s="660"/>
      <c r="CG111" s="660"/>
      <c r="CH111" s="660"/>
      <c r="CI111" s="489"/>
      <c r="CJ111" s="489"/>
      <c r="CK111" s="489"/>
      <c r="CL111" s="489"/>
      <c r="CM111" s="489"/>
      <c r="CN111" s="489"/>
      <c r="CO111" s="489"/>
      <c r="CP111" s="489"/>
      <c r="CQ111" s="489"/>
      <c r="CR111" s="709"/>
      <c r="CS111" s="709"/>
      <c r="CT111" s="709"/>
      <c r="CU111" s="709"/>
      <c r="CV111" s="709"/>
      <c r="CW111" s="709"/>
      <c r="CX111" s="709"/>
      <c r="CY111" s="709"/>
      <c r="CZ111" s="709"/>
      <c r="DA111" s="709"/>
      <c r="DB111" s="709"/>
      <c r="DC111" s="709"/>
      <c r="DD111" s="709"/>
      <c r="DE111" s="709"/>
      <c r="DF111" s="709"/>
      <c r="DG111" s="709"/>
      <c r="DH111" s="709"/>
      <c r="DI111" s="709"/>
      <c r="DJ111" s="709"/>
      <c r="DK111" s="709"/>
      <c r="DL111" s="709"/>
      <c r="DM111" s="709"/>
      <c r="DN111" s="709"/>
      <c r="DO111" s="709"/>
      <c r="DP111" s="709"/>
      <c r="DQ111" s="709"/>
      <c r="DR111" s="709"/>
      <c r="DS111" s="709"/>
      <c r="DT111" s="709"/>
      <c r="DU111" s="709"/>
      <c r="DV111" s="709"/>
      <c r="DW111" s="709"/>
      <c r="DX111" s="709"/>
      <c r="DY111" s="709"/>
      <c r="DZ111" s="709"/>
      <c r="EA111" s="709"/>
      <c r="EB111" s="709"/>
      <c r="EC111" s="709"/>
      <c r="ED111" s="709"/>
      <c r="EE111" s="709"/>
      <c r="EF111" s="709"/>
      <c r="EG111" s="709"/>
      <c r="EH111" s="709"/>
      <c r="EI111" s="709"/>
      <c r="EJ111" s="709"/>
      <c r="EK111" s="709"/>
      <c r="EL111" s="709"/>
      <c r="EM111" s="709"/>
      <c r="EN111" s="709"/>
      <c r="EO111" s="709"/>
      <c r="EP111" s="709"/>
      <c r="EQ111" s="709"/>
      <c r="ER111" s="709"/>
      <c r="ES111" s="709"/>
      <c r="ET111" s="709"/>
      <c r="EU111" s="709"/>
      <c r="EV111" s="709"/>
      <c r="EW111" s="709"/>
      <c r="EX111" s="709"/>
      <c r="EY111" s="709"/>
      <c r="EZ111" s="709"/>
      <c r="FA111" s="49"/>
      <c r="FB111" s="340"/>
      <c r="FC111" s="341"/>
      <c r="FD111" s="345"/>
      <c r="FE111" s="354"/>
      <c r="FF111" s="354"/>
      <c r="FG111" s="376"/>
      <c r="FH111" s="353"/>
      <c r="FI111" s="352"/>
      <c r="FJ111" s="353"/>
      <c r="FK111" s="354"/>
      <c r="FL111" s="342"/>
      <c r="FM111" s="340"/>
      <c r="FN111" s="340"/>
    </row>
    <row r="112" spans="1:170" ht="9.25" customHeight="1" thickBot="1">
      <c r="A112" s="671"/>
      <c r="B112" s="672"/>
      <c r="C112" s="662"/>
      <c r="D112" s="662"/>
      <c r="E112" s="662"/>
      <c r="F112" s="421" t="s">
        <v>157</v>
      </c>
      <c r="G112" s="421"/>
      <c r="H112" s="421"/>
      <c r="I112" s="421"/>
      <c r="J112" s="421"/>
      <c r="K112" s="421"/>
      <c r="L112" s="421"/>
      <c r="M112" s="421"/>
      <c r="N112" s="421"/>
      <c r="O112" s="695" t="str">
        <f>IF('給与所得者の扶養控除等（異動）申告書'!L6="","",'給与所得者の扶養控除等（異動）申告書'!L6)</f>
        <v/>
      </c>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696"/>
      <c r="AK112" s="696"/>
      <c r="AL112" s="696"/>
      <c r="AM112" s="696"/>
      <c r="AN112" s="696"/>
      <c r="AO112" s="696"/>
      <c r="AP112" s="696"/>
      <c r="AQ112" s="696"/>
      <c r="AR112" s="696"/>
      <c r="AS112" s="696"/>
      <c r="AT112" s="696"/>
      <c r="AU112" s="696"/>
      <c r="AV112" s="696"/>
      <c r="AW112" s="696"/>
      <c r="AX112" s="696"/>
      <c r="AY112" s="696"/>
      <c r="AZ112" s="696"/>
      <c r="BA112" s="461"/>
      <c r="BB112" s="461"/>
      <c r="BC112" s="461"/>
      <c r="BD112" s="461"/>
      <c r="BE112" s="461"/>
      <c r="BF112" s="461"/>
      <c r="BG112" s="461"/>
      <c r="BH112" s="461"/>
      <c r="BI112" s="461"/>
      <c r="BJ112" s="461"/>
      <c r="BK112" s="461"/>
      <c r="BL112" s="461"/>
      <c r="BM112" s="461"/>
      <c r="BN112" s="461"/>
      <c r="BO112" s="461"/>
      <c r="BP112" s="461"/>
      <c r="BQ112" s="461"/>
      <c r="BR112" s="461"/>
      <c r="BS112" s="461"/>
      <c r="BT112" s="461"/>
      <c r="BU112" s="461"/>
      <c r="BV112" s="461"/>
      <c r="BW112" s="462"/>
      <c r="BX112" s="48"/>
      <c r="BY112" s="48"/>
      <c r="BZ112" s="48"/>
      <c r="CA112" s="49"/>
      <c r="CB112" s="49"/>
      <c r="CC112" s="49"/>
      <c r="CD112" s="679"/>
      <c r="CE112" s="679"/>
      <c r="CF112" s="660"/>
      <c r="CG112" s="660"/>
      <c r="CH112" s="660"/>
      <c r="CI112" s="489" t="s">
        <v>157</v>
      </c>
      <c r="CJ112" s="489"/>
      <c r="CK112" s="489"/>
      <c r="CL112" s="489"/>
      <c r="CM112" s="489"/>
      <c r="CN112" s="489"/>
      <c r="CO112" s="489"/>
      <c r="CP112" s="489"/>
      <c r="CQ112" s="489"/>
      <c r="CR112" s="701" t="str">
        <f>IF(O112="","",O112)</f>
        <v/>
      </c>
      <c r="CS112" s="702"/>
      <c r="CT112" s="702"/>
      <c r="CU112" s="702"/>
      <c r="CV112" s="702"/>
      <c r="CW112" s="702"/>
      <c r="CX112" s="702"/>
      <c r="CY112" s="702"/>
      <c r="CZ112" s="702"/>
      <c r="DA112" s="702"/>
      <c r="DB112" s="702"/>
      <c r="DC112" s="702"/>
      <c r="DD112" s="702"/>
      <c r="DE112" s="702"/>
      <c r="DF112" s="702"/>
      <c r="DG112" s="702"/>
      <c r="DH112" s="702"/>
      <c r="DI112" s="702"/>
      <c r="DJ112" s="702"/>
      <c r="DK112" s="702"/>
      <c r="DL112" s="702"/>
      <c r="DM112" s="702"/>
      <c r="DN112" s="702"/>
      <c r="DO112" s="702"/>
      <c r="DP112" s="702"/>
      <c r="DQ112" s="702"/>
      <c r="DR112" s="702"/>
      <c r="DS112" s="702"/>
      <c r="DT112" s="702"/>
      <c r="DU112" s="702"/>
      <c r="DV112" s="702"/>
      <c r="DW112" s="702"/>
      <c r="DX112" s="702"/>
      <c r="DY112" s="702"/>
      <c r="DZ112" s="702"/>
      <c r="EA112" s="702"/>
      <c r="EB112" s="702"/>
      <c r="EC112" s="702"/>
      <c r="ED112" s="465"/>
      <c r="EE112" s="465"/>
      <c r="EF112" s="465"/>
      <c r="EG112" s="465"/>
      <c r="EH112" s="465"/>
      <c r="EI112" s="465"/>
      <c r="EJ112" s="465"/>
      <c r="EK112" s="465"/>
      <c r="EL112" s="465"/>
      <c r="EM112" s="465"/>
      <c r="EN112" s="465"/>
      <c r="EO112" s="465"/>
      <c r="EP112" s="465"/>
      <c r="EQ112" s="465"/>
      <c r="ER112" s="465"/>
      <c r="ES112" s="465"/>
      <c r="ET112" s="465"/>
      <c r="EU112" s="465"/>
      <c r="EV112" s="465"/>
      <c r="EW112" s="465"/>
      <c r="EX112" s="465"/>
      <c r="EY112" s="465"/>
      <c r="EZ112" s="707"/>
      <c r="FA112" s="49"/>
      <c r="FB112" s="340"/>
      <c r="FC112" s="341"/>
      <c r="FD112" s="345"/>
      <c r="FE112" s="351" t="s">
        <v>853</v>
      </c>
      <c r="FF112" s="351"/>
      <c r="FG112" s="376" t="s">
        <v>968</v>
      </c>
      <c r="FH112" s="353"/>
      <c r="FI112" s="352"/>
      <c r="FJ112" s="353"/>
      <c r="FK112" s="351" t="s">
        <v>854</v>
      </c>
      <c r="FL112" s="342"/>
      <c r="FM112" s="340"/>
      <c r="FN112" s="340"/>
    </row>
    <row r="113" spans="1:170" ht="9.25" customHeight="1" thickBot="1">
      <c r="A113" s="668" t="s">
        <v>145</v>
      </c>
      <c r="B113" s="668"/>
      <c r="C113" s="662"/>
      <c r="D113" s="662"/>
      <c r="E113" s="662"/>
      <c r="F113" s="421"/>
      <c r="G113" s="421"/>
      <c r="H113" s="421"/>
      <c r="I113" s="421"/>
      <c r="J113" s="421"/>
      <c r="K113" s="421"/>
      <c r="L113" s="421"/>
      <c r="M113" s="421"/>
      <c r="N113" s="421"/>
      <c r="O113" s="697"/>
      <c r="P113" s="698"/>
      <c r="Q113" s="698"/>
      <c r="R113" s="698"/>
      <c r="S113" s="698"/>
      <c r="T113" s="698"/>
      <c r="U113" s="698"/>
      <c r="V113" s="698"/>
      <c r="W113" s="698"/>
      <c r="X113" s="698"/>
      <c r="Y113" s="698"/>
      <c r="Z113" s="698"/>
      <c r="AA113" s="698"/>
      <c r="AB113" s="698"/>
      <c r="AC113" s="698"/>
      <c r="AD113" s="698"/>
      <c r="AE113" s="698"/>
      <c r="AF113" s="698"/>
      <c r="AG113" s="698"/>
      <c r="AH113" s="698"/>
      <c r="AI113" s="698"/>
      <c r="AJ113" s="698"/>
      <c r="AK113" s="698"/>
      <c r="AL113" s="698"/>
      <c r="AM113" s="698"/>
      <c r="AN113" s="698"/>
      <c r="AO113" s="698"/>
      <c r="AP113" s="698"/>
      <c r="AQ113" s="698"/>
      <c r="AR113" s="698"/>
      <c r="AS113" s="698"/>
      <c r="AT113" s="698"/>
      <c r="AU113" s="698"/>
      <c r="AV113" s="698"/>
      <c r="AW113" s="698"/>
      <c r="AX113" s="698"/>
      <c r="AY113" s="698"/>
      <c r="AZ113" s="698"/>
      <c r="BA113" s="687" t="s">
        <v>158</v>
      </c>
      <c r="BB113" s="687"/>
      <c r="BC113" s="687"/>
      <c r="BD113" s="687"/>
      <c r="BE113" s="689"/>
      <c r="BF113" s="689"/>
      <c r="BG113" s="689"/>
      <c r="BH113" s="689"/>
      <c r="BI113" s="689"/>
      <c r="BJ113" s="689"/>
      <c r="BK113" s="689"/>
      <c r="BL113" s="689"/>
      <c r="BM113" s="689"/>
      <c r="BN113" s="689"/>
      <c r="BO113" s="689"/>
      <c r="BP113" s="689"/>
      <c r="BQ113" s="689"/>
      <c r="BR113" s="689"/>
      <c r="BS113" s="689"/>
      <c r="BT113" s="689"/>
      <c r="BU113" s="689"/>
      <c r="BV113" s="689"/>
      <c r="BW113" s="690"/>
      <c r="BX113" s="48"/>
      <c r="BY113" s="48"/>
      <c r="BZ113" s="48"/>
      <c r="CA113" s="49"/>
      <c r="CB113" s="49"/>
      <c r="CC113" s="49"/>
      <c r="CD113" s="670" t="s">
        <v>145</v>
      </c>
      <c r="CE113" s="670"/>
      <c r="CF113" s="660"/>
      <c r="CG113" s="660"/>
      <c r="CH113" s="660"/>
      <c r="CI113" s="489"/>
      <c r="CJ113" s="489"/>
      <c r="CK113" s="489"/>
      <c r="CL113" s="489"/>
      <c r="CM113" s="489"/>
      <c r="CN113" s="489"/>
      <c r="CO113" s="489"/>
      <c r="CP113" s="489"/>
      <c r="CQ113" s="489"/>
      <c r="CR113" s="703"/>
      <c r="CS113" s="704"/>
      <c r="CT113" s="704"/>
      <c r="CU113" s="704"/>
      <c r="CV113" s="704"/>
      <c r="CW113" s="704"/>
      <c r="CX113" s="704"/>
      <c r="CY113" s="704"/>
      <c r="CZ113" s="704"/>
      <c r="DA113" s="704"/>
      <c r="DB113" s="704"/>
      <c r="DC113" s="704"/>
      <c r="DD113" s="704"/>
      <c r="DE113" s="704"/>
      <c r="DF113" s="704"/>
      <c r="DG113" s="704"/>
      <c r="DH113" s="704"/>
      <c r="DI113" s="704"/>
      <c r="DJ113" s="704"/>
      <c r="DK113" s="704"/>
      <c r="DL113" s="704"/>
      <c r="DM113" s="704"/>
      <c r="DN113" s="704"/>
      <c r="DO113" s="704"/>
      <c r="DP113" s="704"/>
      <c r="DQ113" s="704"/>
      <c r="DR113" s="704"/>
      <c r="DS113" s="704"/>
      <c r="DT113" s="704"/>
      <c r="DU113" s="704"/>
      <c r="DV113" s="704"/>
      <c r="DW113" s="704"/>
      <c r="DX113" s="704"/>
      <c r="DY113" s="704"/>
      <c r="DZ113" s="704"/>
      <c r="EA113" s="704"/>
      <c r="EB113" s="704"/>
      <c r="EC113" s="704"/>
      <c r="ED113" s="693" t="s">
        <v>158</v>
      </c>
      <c r="EE113" s="693"/>
      <c r="EF113" s="693"/>
      <c r="EG113" s="693"/>
      <c r="EH113" s="432" t="str">
        <f>IF(BE113="","",BE113)</f>
        <v/>
      </c>
      <c r="EI113" s="432"/>
      <c r="EJ113" s="432"/>
      <c r="EK113" s="432"/>
      <c r="EL113" s="432"/>
      <c r="EM113" s="432"/>
      <c r="EN113" s="432"/>
      <c r="EO113" s="432"/>
      <c r="EP113" s="432"/>
      <c r="EQ113" s="432"/>
      <c r="ER113" s="432"/>
      <c r="ES113" s="432"/>
      <c r="ET113" s="432"/>
      <c r="EU113" s="432"/>
      <c r="EV113" s="432"/>
      <c r="EW113" s="432"/>
      <c r="EX113" s="432"/>
      <c r="EY113" s="432"/>
      <c r="EZ113" s="433"/>
      <c r="FA113" s="49"/>
      <c r="FB113" s="340"/>
      <c r="FC113" s="341"/>
      <c r="FD113" s="345"/>
      <c r="FE113" s="351"/>
      <c r="FF113" s="351"/>
      <c r="FG113" s="376"/>
      <c r="FH113" s="353"/>
      <c r="FI113" s="352"/>
      <c r="FJ113" s="353"/>
      <c r="FK113" s="351"/>
      <c r="FL113" s="342"/>
      <c r="FM113" s="340"/>
      <c r="FN113" s="340"/>
    </row>
    <row r="114" spans="1:170" ht="9.25" customHeight="1" thickBot="1">
      <c r="A114" s="668"/>
      <c r="B114" s="668"/>
      <c r="C114" s="662"/>
      <c r="D114" s="662"/>
      <c r="E114" s="662"/>
      <c r="F114" s="421"/>
      <c r="G114" s="421"/>
      <c r="H114" s="421"/>
      <c r="I114" s="421"/>
      <c r="J114" s="421"/>
      <c r="K114" s="421"/>
      <c r="L114" s="421"/>
      <c r="M114" s="421"/>
      <c r="N114" s="421"/>
      <c r="O114" s="699"/>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700"/>
      <c r="AK114" s="700"/>
      <c r="AL114" s="700"/>
      <c r="AM114" s="700"/>
      <c r="AN114" s="700"/>
      <c r="AO114" s="700"/>
      <c r="AP114" s="700"/>
      <c r="AQ114" s="700"/>
      <c r="AR114" s="700"/>
      <c r="AS114" s="700"/>
      <c r="AT114" s="700"/>
      <c r="AU114" s="700"/>
      <c r="AV114" s="700"/>
      <c r="AW114" s="700"/>
      <c r="AX114" s="700"/>
      <c r="AY114" s="700"/>
      <c r="AZ114" s="700"/>
      <c r="BA114" s="688"/>
      <c r="BB114" s="688"/>
      <c r="BC114" s="688"/>
      <c r="BD114" s="688"/>
      <c r="BE114" s="691"/>
      <c r="BF114" s="691"/>
      <c r="BG114" s="691"/>
      <c r="BH114" s="691"/>
      <c r="BI114" s="691"/>
      <c r="BJ114" s="691"/>
      <c r="BK114" s="691"/>
      <c r="BL114" s="691"/>
      <c r="BM114" s="691"/>
      <c r="BN114" s="691"/>
      <c r="BO114" s="691"/>
      <c r="BP114" s="691"/>
      <c r="BQ114" s="691"/>
      <c r="BR114" s="691"/>
      <c r="BS114" s="691"/>
      <c r="BT114" s="691"/>
      <c r="BU114" s="691"/>
      <c r="BV114" s="691"/>
      <c r="BW114" s="692"/>
      <c r="BX114" s="48"/>
      <c r="BY114" s="48"/>
      <c r="BZ114" s="48"/>
      <c r="CA114" s="49"/>
      <c r="CB114" s="49"/>
      <c r="CC114" s="49"/>
      <c r="CD114" s="670"/>
      <c r="CE114" s="670"/>
      <c r="CF114" s="660"/>
      <c r="CG114" s="660"/>
      <c r="CH114" s="660"/>
      <c r="CI114" s="489"/>
      <c r="CJ114" s="489"/>
      <c r="CK114" s="489"/>
      <c r="CL114" s="489"/>
      <c r="CM114" s="489"/>
      <c r="CN114" s="489"/>
      <c r="CO114" s="489"/>
      <c r="CP114" s="489"/>
      <c r="CQ114" s="489"/>
      <c r="CR114" s="705"/>
      <c r="CS114" s="706"/>
      <c r="CT114" s="706"/>
      <c r="CU114" s="706"/>
      <c r="CV114" s="706"/>
      <c r="CW114" s="706"/>
      <c r="CX114" s="706"/>
      <c r="CY114" s="706"/>
      <c r="CZ114" s="706"/>
      <c r="DA114" s="706"/>
      <c r="DB114" s="706"/>
      <c r="DC114" s="706"/>
      <c r="DD114" s="706"/>
      <c r="DE114" s="706"/>
      <c r="DF114" s="706"/>
      <c r="DG114" s="706"/>
      <c r="DH114" s="706"/>
      <c r="DI114" s="706"/>
      <c r="DJ114" s="706"/>
      <c r="DK114" s="706"/>
      <c r="DL114" s="706"/>
      <c r="DM114" s="706"/>
      <c r="DN114" s="706"/>
      <c r="DO114" s="706"/>
      <c r="DP114" s="706"/>
      <c r="DQ114" s="706"/>
      <c r="DR114" s="706"/>
      <c r="DS114" s="706"/>
      <c r="DT114" s="706"/>
      <c r="DU114" s="706"/>
      <c r="DV114" s="706"/>
      <c r="DW114" s="706"/>
      <c r="DX114" s="706"/>
      <c r="DY114" s="706"/>
      <c r="DZ114" s="706"/>
      <c r="EA114" s="706"/>
      <c r="EB114" s="706"/>
      <c r="EC114" s="706"/>
      <c r="ED114" s="694"/>
      <c r="EE114" s="694"/>
      <c r="EF114" s="694"/>
      <c r="EG114" s="694"/>
      <c r="EH114" s="599"/>
      <c r="EI114" s="599"/>
      <c r="EJ114" s="599"/>
      <c r="EK114" s="599"/>
      <c r="EL114" s="599"/>
      <c r="EM114" s="599"/>
      <c r="EN114" s="599"/>
      <c r="EO114" s="599"/>
      <c r="EP114" s="599"/>
      <c r="EQ114" s="599"/>
      <c r="ER114" s="599"/>
      <c r="ES114" s="599"/>
      <c r="ET114" s="599"/>
      <c r="EU114" s="599"/>
      <c r="EV114" s="599"/>
      <c r="EW114" s="599"/>
      <c r="EX114" s="599"/>
      <c r="EY114" s="599"/>
      <c r="EZ114" s="600"/>
      <c r="FA114" s="49"/>
      <c r="FB114" s="340"/>
      <c r="FC114" s="341"/>
      <c r="FD114" s="345"/>
      <c r="FE114" s="354"/>
      <c r="FF114" s="354"/>
      <c r="FG114" s="376"/>
      <c r="FH114" s="353"/>
      <c r="FI114" s="352"/>
      <c r="FJ114" s="353"/>
      <c r="FK114" s="354"/>
      <c r="FL114" s="342"/>
      <c r="FM114" s="340"/>
      <c r="FN114" s="340"/>
    </row>
    <row r="115" spans="1:170" ht="9.25" customHeight="1">
      <c r="A115" s="139"/>
      <c r="B115" s="139"/>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137"/>
      <c r="BG115" s="137"/>
      <c r="BH115" s="137"/>
      <c r="BI115" s="137"/>
      <c r="BJ115" s="137"/>
      <c r="BK115" s="137"/>
      <c r="BL115" s="137"/>
      <c r="BM115" s="137"/>
      <c r="BN115" s="137"/>
      <c r="BO115" s="137"/>
      <c r="BP115" s="137"/>
      <c r="BQ115" s="137"/>
      <c r="BR115" s="137"/>
      <c r="BS115" s="137"/>
      <c r="BT115" s="137"/>
      <c r="BU115" s="146"/>
      <c r="BV115" s="137"/>
      <c r="BW115" s="137"/>
      <c r="BX115" s="48"/>
      <c r="BY115" s="48"/>
      <c r="BZ115" s="48"/>
      <c r="CA115" s="49"/>
      <c r="CB115" s="49"/>
      <c r="CC115" s="49"/>
      <c r="CD115" s="51"/>
      <c r="CE115" s="51"/>
      <c r="CF115" s="51"/>
      <c r="CG115" s="51"/>
      <c r="CH115" s="51"/>
      <c r="CI115" s="51"/>
      <c r="CJ115" s="51"/>
      <c r="CK115" s="51"/>
      <c r="CL115" s="51"/>
      <c r="CM115" s="51"/>
      <c r="CN115" s="51"/>
      <c r="CO115" s="51"/>
      <c r="CP115" s="51"/>
      <c r="CQ115" s="51"/>
      <c r="CR115" s="51"/>
      <c r="CS115" s="51"/>
      <c r="CT115" s="51"/>
      <c r="CU115" s="51"/>
      <c r="CV115" s="51"/>
      <c r="CW115" s="51"/>
      <c r="CX115" s="51"/>
      <c r="CY115" s="51"/>
      <c r="CZ115" s="51"/>
      <c r="DA115" s="51"/>
      <c r="DB115" s="51"/>
      <c r="DC115" s="51"/>
      <c r="DD115" s="51"/>
      <c r="DE115" s="51"/>
      <c r="DF115" s="51"/>
      <c r="DG115" s="51"/>
      <c r="DH115" s="51"/>
      <c r="DI115" s="51"/>
      <c r="DJ115" s="51"/>
      <c r="DK115" s="51"/>
      <c r="DL115" s="51"/>
      <c r="DM115" s="51"/>
      <c r="DN115" s="51"/>
      <c r="DO115" s="51"/>
      <c r="DP115" s="51"/>
      <c r="DQ115" s="51"/>
      <c r="DR115" s="51"/>
      <c r="DS115" s="51"/>
      <c r="DT115" s="51"/>
      <c r="DU115" s="51"/>
      <c r="DV115" s="51"/>
      <c r="DW115" s="51"/>
      <c r="DX115" s="51"/>
      <c r="DY115" s="51"/>
      <c r="DZ115" s="51"/>
      <c r="EA115" s="51"/>
      <c r="EB115" s="51"/>
      <c r="EC115" s="51"/>
      <c r="ED115" s="51"/>
      <c r="EE115" s="51"/>
      <c r="EF115" s="51"/>
      <c r="EG115" s="51"/>
      <c r="EH115" s="51"/>
      <c r="EI115" s="51"/>
      <c r="EJ115" s="51"/>
      <c r="EK115" s="51"/>
      <c r="EL115" s="51"/>
      <c r="EM115" s="51"/>
      <c r="EN115" s="51"/>
      <c r="EO115" s="51"/>
      <c r="EP115" s="51"/>
      <c r="EQ115" s="51"/>
      <c r="ER115" s="51"/>
      <c r="ES115" s="51"/>
      <c r="ET115" s="51"/>
      <c r="EU115" s="51"/>
      <c r="EV115" s="51"/>
      <c r="EW115" s="51"/>
      <c r="EX115" s="49"/>
      <c r="EY115" s="51"/>
      <c r="EZ115" s="51"/>
      <c r="FA115" s="49"/>
      <c r="FB115" s="340"/>
      <c r="FC115" s="341"/>
      <c r="FD115" s="345"/>
      <c r="FE115" s="354"/>
      <c r="FF115" s="354"/>
      <c r="FG115" s="376"/>
      <c r="FH115" s="353"/>
      <c r="FI115" s="352"/>
      <c r="FJ115" s="353"/>
      <c r="FK115" s="354"/>
      <c r="FL115" s="342"/>
      <c r="FM115" s="340"/>
      <c r="FN115" s="340"/>
    </row>
    <row r="116" spans="1:170" ht="9.25" customHeight="1">
      <c r="A116" s="139"/>
      <c r="B116" s="139"/>
      <c r="C116" s="147"/>
      <c r="D116" s="147"/>
      <c r="E116" s="147"/>
      <c r="F116" s="681" t="s">
        <v>234</v>
      </c>
      <c r="G116" s="682"/>
      <c r="H116" s="682"/>
      <c r="I116" s="682"/>
      <c r="J116" s="682"/>
      <c r="K116" s="682"/>
      <c r="L116" s="682"/>
      <c r="M116" s="682"/>
      <c r="N116" s="682"/>
      <c r="O116" s="682"/>
      <c r="P116" s="682"/>
      <c r="Q116" s="682"/>
      <c r="R116" s="682"/>
      <c r="S116" s="682"/>
      <c r="T116" s="682"/>
      <c r="U116" s="682"/>
      <c r="V116" s="682"/>
      <c r="W116" s="682"/>
      <c r="X116" s="682"/>
      <c r="Y116" s="682"/>
      <c r="Z116" s="682"/>
      <c r="AA116" s="682"/>
      <c r="AB116" s="682"/>
      <c r="AC116" s="682"/>
      <c r="AD116" s="682"/>
      <c r="AE116" s="682"/>
      <c r="AF116" s="682"/>
      <c r="AG116" s="682"/>
      <c r="AH116" s="682"/>
      <c r="AI116" s="682"/>
      <c r="AJ116" s="682"/>
      <c r="AK116" s="682"/>
      <c r="AL116" s="682"/>
      <c r="AM116" s="682"/>
      <c r="AN116" s="682"/>
      <c r="AO116" s="148"/>
      <c r="AP116" s="148"/>
      <c r="AQ116" s="148"/>
      <c r="AR116" s="148"/>
      <c r="AS116" s="148"/>
      <c r="AT116" s="148"/>
      <c r="AU116" s="148"/>
      <c r="AV116" s="148"/>
      <c r="AW116" s="148"/>
      <c r="AX116" s="148"/>
      <c r="AY116" s="148"/>
      <c r="AZ116" s="148"/>
      <c r="BA116" s="148"/>
      <c r="BB116" s="148"/>
      <c r="BC116" s="137"/>
      <c r="BD116" s="137"/>
      <c r="BE116" s="137"/>
      <c r="BF116" s="137"/>
      <c r="BG116" s="137"/>
      <c r="BH116" s="137"/>
      <c r="BI116" s="137"/>
      <c r="BJ116" s="137"/>
      <c r="BK116" s="137"/>
      <c r="BL116" s="137"/>
      <c r="BM116" s="137"/>
      <c r="BN116" s="137"/>
      <c r="BO116" s="137"/>
      <c r="BP116" s="137"/>
      <c r="BQ116" s="137"/>
      <c r="BR116" s="137"/>
      <c r="BS116" s="137"/>
      <c r="BT116" s="137"/>
      <c r="BU116" s="146"/>
      <c r="BV116" s="137"/>
      <c r="BW116" s="137"/>
      <c r="BX116" s="48"/>
      <c r="BY116" s="48"/>
      <c r="BZ116" s="48"/>
      <c r="CA116" s="49"/>
      <c r="CB116" s="49"/>
      <c r="CC116" s="49"/>
      <c r="CD116" s="51"/>
      <c r="CE116" s="51"/>
      <c r="CF116" s="88"/>
      <c r="CG116" s="88"/>
      <c r="CH116" s="88"/>
      <c r="CI116" s="683" t="s">
        <v>234</v>
      </c>
      <c r="CJ116" s="684"/>
      <c r="CK116" s="684"/>
      <c r="CL116" s="684"/>
      <c r="CM116" s="684"/>
      <c r="CN116" s="684"/>
      <c r="CO116" s="684"/>
      <c r="CP116" s="684"/>
      <c r="CQ116" s="684"/>
      <c r="CR116" s="684"/>
      <c r="CS116" s="684"/>
      <c r="CT116" s="684"/>
      <c r="CU116" s="684"/>
      <c r="CV116" s="684"/>
      <c r="CW116" s="684"/>
      <c r="CX116" s="684"/>
      <c r="CY116" s="684"/>
      <c r="CZ116" s="684"/>
      <c r="DA116" s="684"/>
      <c r="DB116" s="684"/>
      <c r="DC116" s="684"/>
      <c r="DD116" s="684"/>
      <c r="DE116" s="684"/>
      <c r="DF116" s="684"/>
      <c r="DG116" s="684"/>
      <c r="DH116" s="684"/>
      <c r="DI116" s="684"/>
      <c r="DJ116" s="684"/>
      <c r="DK116" s="684"/>
      <c r="DL116" s="684"/>
      <c r="DM116" s="684"/>
      <c r="DN116" s="684"/>
      <c r="DO116" s="684"/>
      <c r="DP116" s="684"/>
      <c r="DQ116" s="684"/>
      <c r="DR116" s="89"/>
      <c r="DS116" s="89"/>
      <c r="DT116" s="89"/>
      <c r="DU116" s="89"/>
      <c r="DV116" s="89"/>
      <c r="DW116" s="89"/>
      <c r="DX116" s="89"/>
      <c r="DY116" s="89"/>
      <c r="DZ116" s="89"/>
      <c r="EA116" s="89"/>
      <c r="EB116" s="89"/>
      <c r="EC116" s="89"/>
      <c r="ED116" s="89"/>
      <c r="EE116" s="89"/>
      <c r="EF116" s="51"/>
      <c r="EG116" s="51"/>
      <c r="EH116" s="51"/>
      <c r="EI116" s="51"/>
      <c r="EJ116" s="51"/>
      <c r="EK116" s="51"/>
      <c r="EL116" s="51"/>
      <c r="EM116" s="51"/>
      <c r="EN116" s="51"/>
      <c r="EO116" s="51"/>
      <c r="EP116" s="51"/>
      <c r="EQ116" s="51"/>
      <c r="ER116" s="51"/>
      <c r="ES116" s="51"/>
      <c r="ET116" s="51"/>
      <c r="EU116" s="51"/>
      <c r="EV116" s="51"/>
      <c r="EW116" s="51"/>
      <c r="EX116" s="49"/>
      <c r="EY116" s="51"/>
      <c r="EZ116" s="51"/>
      <c r="FA116" s="49"/>
      <c r="FB116" s="340"/>
      <c r="FC116" s="341"/>
      <c r="FD116" s="345"/>
      <c r="FE116" s="351" t="s">
        <v>855</v>
      </c>
      <c r="FF116" s="351"/>
      <c r="FG116" s="376" t="s">
        <v>969</v>
      </c>
      <c r="FH116" s="353"/>
      <c r="FI116" s="352"/>
      <c r="FJ116" s="353"/>
      <c r="FK116" s="351" t="s">
        <v>856</v>
      </c>
      <c r="FL116" s="342"/>
      <c r="FM116" s="340"/>
      <c r="FN116" s="340"/>
    </row>
    <row r="117" spans="1:170" ht="9.25" customHeight="1">
      <c r="A117" s="139"/>
      <c r="B117" s="139"/>
      <c r="C117" s="147"/>
      <c r="D117" s="147"/>
      <c r="E117" s="147"/>
      <c r="F117" s="682"/>
      <c r="G117" s="682"/>
      <c r="H117" s="682"/>
      <c r="I117" s="682"/>
      <c r="J117" s="682"/>
      <c r="K117" s="682"/>
      <c r="L117" s="682"/>
      <c r="M117" s="682"/>
      <c r="N117" s="682"/>
      <c r="O117" s="682"/>
      <c r="P117" s="682"/>
      <c r="Q117" s="682"/>
      <c r="R117" s="682"/>
      <c r="S117" s="682"/>
      <c r="T117" s="682"/>
      <c r="U117" s="682"/>
      <c r="V117" s="682"/>
      <c r="W117" s="682"/>
      <c r="X117" s="682"/>
      <c r="Y117" s="682"/>
      <c r="Z117" s="682"/>
      <c r="AA117" s="682"/>
      <c r="AB117" s="682"/>
      <c r="AC117" s="682"/>
      <c r="AD117" s="682"/>
      <c r="AE117" s="682"/>
      <c r="AF117" s="682"/>
      <c r="AG117" s="682"/>
      <c r="AH117" s="682"/>
      <c r="AI117" s="682"/>
      <c r="AJ117" s="682"/>
      <c r="AK117" s="682"/>
      <c r="AL117" s="682"/>
      <c r="AM117" s="682"/>
      <c r="AN117" s="682"/>
      <c r="AO117" s="148"/>
      <c r="AP117" s="148"/>
      <c r="AQ117" s="148"/>
      <c r="AR117" s="148"/>
      <c r="AS117" s="148"/>
      <c r="AT117" s="148"/>
      <c r="AU117" s="148"/>
      <c r="AV117" s="148"/>
      <c r="AW117" s="148"/>
      <c r="AX117" s="148"/>
      <c r="AY117" s="148"/>
      <c r="AZ117" s="148"/>
      <c r="BA117" s="148"/>
      <c r="BB117" s="148"/>
      <c r="BC117" s="137"/>
      <c r="BD117" s="137"/>
      <c r="BE117" s="137"/>
      <c r="BF117" s="137"/>
      <c r="BG117" s="137"/>
      <c r="BH117" s="137"/>
      <c r="BI117" s="137"/>
      <c r="BJ117" s="137"/>
      <c r="BK117" s="137"/>
      <c r="BL117" s="137"/>
      <c r="BM117" s="137"/>
      <c r="BN117" s="137"/>
      <c r="BO117" s="137"/>
      <c r="BP117" s="137"/>
      <c r="BQ117" s="137"/>
      <c r="BR117" s="137"/>
      <c r="BS117" s="137"/>
      <c r="BT117" s="137"/>
      <c r="BU117" s="146"/>
      <c r="BV117" s="137"/>
      <c r="BW117" s="137"/>
      <c r="BX117" s="48"/>
      <c r="BY117" s="48"/>
      <c r="BZ117" s="48"/>
      <c r="CA117" s="49"/>
      <c r="CB117" s="49"/>
      <c r="CC117" s="49"/>
      <c r="CD117" s="51"/>
      <c r="CE117" s="51"/>
      <c r="CF117" s="88"/>
      <c r="CG117" s="88"/>
      <c r="CH117" s="88"/>
      <c r="CI117" s="684"/>
      <c r="CJ117" s="684"/>
      <c r="CK117" s="684"/>
      <c r="CL117" s="684"/>
      <c r="CM117" s="684"/>
      <c r="CN117" s="684"/>
      <c r="CO117" s="684"/>
      <c r="CP117" s="684"/>
      <c r="CQ117" s="684"/>
      <c r="CR117" s="684"/>
      <c r="CS117" s="684"/>
      <c r="CT117" s="684"/>
      <c r="CU117" s="684"/>
      <c r="CV117" s="684"/>
      <c r="CW117" s="684"/>
      <c r="CX117" s="684"/>
      <c r="CY117" s="684"/>
      <c r="CZ117" s="684"/>
      <c r="DA117" s="684"/>
      <c r="DB117" s="684"/>
      <c r="DC117" s="684"/>
      <c r="DD117" s="684"/>
      <c r="DE117" s="684"/>
      <c r="DF117" s="684"/>
      <c r="DG117" s="684"/>
      <c r="DH117" s="684"/>
      <c r="DI117" s="684"/>
      <c r="DJ117" s="684"/>
      <c r="DK117" s="684"/>
      <c r="DL117" s="684"/>
      <c r="DM117" s="684"/>
      <c r="DN117" s="684"/>
      <c r="DO117" s="684"/>
      <c r="DP117" s="684"/>
      <c r="DQ117" s="684"/>
      <c r="DR117" s="89"/>
      <c r="DS117" s="89"/>
      <c r="DT117" s="89"/>
      <c r="DU117" s="89"/>
      <c r="DV117" s="89"/>
      <c r="DW117" s="89"/>
      <c r="DX117" s="89"/>
      <c r="DY117" s="89"/>
      <c r="DZ117" s="89"/>
      <c r="EA117" s="89"/>
      <c r="EB117" s="89"/>
      <c r="EC117" s="89"/>
      <c r="ED117" s="89"/>
      <c r="EE117" s="89"/>
      <c r="EF117" s="51"/>
      <c r="EG117" s="51"/>
      <c r="EH117" s="51"/>
      <c r="EI117" s="51"/>
      <c r="EJ117" s="51"/>
      <c r="EK117" s="51"/>
      <c r="EL117" s="51"/>
      <c r="EM117" s="51"/>
      <c r="EN117" s="51"/>
      <c r="EO117" s="51"/>
      <c r="EP117" s="51"/>
      <c r="EQ117" s="51"/>
      <c r="ER117" s="51"/>
      <c r="ES117" s="51"/>
      <c r="ET117" s="51"/>
      <c r="EU117" s="51"/>
      <c r="EV117" s="51"/>
      <c r="EW117" s="51"/>
      <c r="EX117" s="49"/>
      <c r="EY117" s="51"/>
      <c r="EZ117" s="51"/>
      <c r="FA117" s="49"/>
      <c r="FB117" s="340"/>
      <c r="FC117" s="341"/>
      <c r="FD117" s="345"/>
      <c r="FE117" s="351"/>
      <c r="FF117" s="351"/>
      <c r="FG117" s="376"/>
      <c r="FH117" s="353"/>
      <c r="FI117" s="352"/>
      <c r="FJ117" s="353"/>
      <c r="FK117" s="351"/>
      <c r="FL117" s="342"/>
      <c r="FM117" s="340"/>
      <c r="FN117" s="340"/>
    </row>
    <row r="118" spans="1:170" ht="9.25" customHeight="1">
      <c r="A118" s="90"/>
      <c r="B118" s="90"/>
      <c r="C118" s="91"/>
      <c r="D118" s="92"/>
      <c r="E118" s="91"/>
      <c r="F118" s="91"/>
      <c r="G118" s="91"/>
      <c r="H118" s="91"/>
      <c r="I118" s="91"/>
      <c r="J118" s="91"/>
      <c r="K118" s="92"/>
      <c r="L118" s="91"/>
      <c r="M118" s="91"/>
      <c r="N118" s="91"/>
      <c r="O118" s="91"/>
      <c r="P118" s="91"/>
      <c r="Q118" s="91"/>
      <c r="R118" s="91"/>
      <c r="S118" s="91"/>
      <c r="T118" s="91"/>
      <c r="U118" s="91"/>
      <c r="V118" s="91"/>
      <c r="W118" s="91"/>
      <c r="X118" s="91"/>
      <c r="Y118" s="91"/>
      <c r="Z118" s="91"/>
      <c r="AA118" s="91"/>
      <c r="AB118" s="91"/>
      <c r="AC118" s="91"/>
      <c r="AD118" s="92"/>
      <c r="AE118" s="91"/>
      <c r="AF118" s="91"/>
      <c r="AG118" s="91"/>
      <c r="AH118" s="91"/>
      <c r="AI118" s="91"/>
      <c r="AJ118" s="91"/>
      <c r="AK118" s="91"/>
      <c r="AL118" s="91"/>
      <c r="AM118" s="92"/>
      <c r="AN118" s="91"/>
      <c r="AO118" s="91"/>
      <c r="AP118" s="91"/>
      <c r="AQ118" s="91"/>
      <c r="AR118" s="91"/>
      <c r="AS118" s="91"/>
      <c r="AT118" s="91"/>
      <c r="AU118" s="91"/>
      <c r="AV118" s="91"/>
      <c r="AW118" s="92"/>
      <c r="AX118" s="91"/>
      <c r="AY118" s="91"/>
      <c r="AZ118" s="91"/>
      <c r="BA118" s="91"/>
      <c r="BB118" s="91"/>
      <c r="BC118" s="91"/>
      <c r="BD118" s="91"/>
      <c r="BE118" s="91"/>
      <c r="BF118" s="91"/>
      <c r="BG118" s="91"/>
      <c r="BH118" s="91"/>
      <c r="BI118" s="91"/>
      <c r="BJ118" s="91"/>
      <c r="BK118" s="91"/>
      <c r="BL118" s="91"/>
      <c r="BM118" s="91"/>
      <c r="BN118" s="91"/>
      <c r="BO118" s="91"/>
      <c r="BP118" s="93"/>
      <c r="BQ118" s="93"/>
      <c r="BR118" s="94"/>
      <c r="BS118" s="93"/>
      <c r="BT118" s="93"/>
      <c r="BU118" s="93"/>
      <c r="BV118" s="93"/>
      <c r="BW118" s="93"/>
      <c r="BX118" s="95"/>
      <c r="BY118" s="95"/>
      <c r="BZ118" s="95"/>
      <c r="CA118" s="96"/>
      <c r="CB118" s="95"/>
      <c r="CC118" s="95"/>
      <c r="CD118" s="90"/>
      <c r="CE118" s="90"/>
      <c r="CF118" s="91"/>
      <c r="CG118" s="92"/>
      <c r="CH118" s="91"/>
      <c r="CI118" s="91"/>
      <c r="CJ118" s="91"/>
      <c r="CK118" s="91"/>
      <c r="CL118" s="91"/>
      <c r="CM118" s="91"/>
      <c r="CN118" s="92"/>
      <c r="CO118" s="91"/>
      <c r="CP118" s="91"/>
      <c r="CQ118" s="91"/>
      <c r="CR118" s="91"/>
      <c r="CS118" s="91"/>
      <c r="CT118" s="91"/>
      <c r="CU118" s="91"/>
      <c r="CV118" s="91"/>
      <c r="CW118" s="91"/>
      <c r="CX118" s="91"/>
      <c r="CY118" s="91"/>
      <c r="CZ118" s="91"/>
      <c r="DA118" s="91"/>
      <c r="DB118" s="91"/>
      <c r="DC118" s="91"/>
      <c r="DD118" s="91"/>
      <c r="DE118" s="91"/>
      <c r="DF118" s="91"/>
      <c r="DG118" s="92"/>
      <c r="DH118" s="91"/>
      <c r="DI118" s="91"/>
      <c r="DJ118" s="91"/>
      <c r="DK118" s="91"/>
      <c r="DL118" s="91"/>
      <c r="DM118" s="91"/>
      <c r="DN118" s="91"/>
      <c r="DO118" s="91"/>
      <c r="DP118" s="92"/>
      <c r="DQ118" s="91"/>
      <c r="DR118" s="91"/>
      <c r="DS118" s="91"/>
      <c r="DT118" s="91"/>
      <c r="DU118" s="91"/>
      <c r="DV118" s="91"/>
      <c r="DW118" s="91"/>
      <c r="DX118" s="91"/>
      <c r="DY118" s="91"/>
      <c r="DZ118" s="92"/>
      <c r="EA118" s="91"/>
      <c r="EB118" s="91"/>
      <c r="EC118" s="91"/>
      <c r="ED118" s="91"/>
      <c r="EE118" s="91"/>
      <c r="EF118" s="91"/>
      <c r="EG118" s="91"/>
      <c r="EH118" s="91"/>
      <c r="EI118" s="91"/>
      <c r="EJ118" s="91"/>
      <c r="EK118" s="91"/>
      <c r="EL118" s="91"/>
      <c r="EM118" s="91"/>
      <c r="EN118" s="91"/>
      <c r="EO118" s="91"/>
      <c r="EP118" s="91"/>
      <c r="EQ118" s="91"/>
      <c r="ER118" s="91"/>
      <c r="ES118" s="93"/>
      <c r="ET118" s="93"/>
      <c r="EU118" s="94"/>
      <c r="EV118" s="93"/>
      <c r="EW118" s="93"/>
      <c r="EX118" s="97"/>
      <c r="EY118" s="97"/>
      <c r="EZ118" s="97"/>
      <c r="FB118" s="340"/>
      <c r="FC118" s="341"/>
      <c r="FD118" s="345"/>
      <c r="FE118" s="351"/>
      <c r="FF118" s="351"/>
      <c r="FG118" s="376"/>
      <c r="FH118" s="344"/>
      <c r="FI118" s="343"/>
      <c r="FJ118" s="344"/>
      <c r="FK118" s="348"/>
      <c r="FL118" s="342"/>
      <c r="FM118" s="340"/>
      <c r="FN118" s="340"/>
    </row>
    <row r="119" spans="1:170" ht="9.25" customHeight="1">
      <c r="A119" s="90"/>
      <c r="B119" s="90"/>
      <c r="C119" s="91"/>
      <c r="D119" s="92"/>
      <c r="E119" s="91"/>
      <c r="F119" s="91"/>
      <c r="G119" s="91"/>
      <c r="H119" s="91"/>
      <c r="I119" s="91"/>
      <c r="J119" s="91"/>
      <c r="K119" s="92"/>
      <c r="L119" s="91"/>
      <c r="M119" s="91"/>
      <c r="N119" s="91"/>
      <c r="O119" s="91"/>
      <c r="P119" s="91"/>
      <c r="Q119" s="91"/>
      <c r="R119" s="91"/>
      <c r="S119" s="91"/>
      <c r="T119" s="91"/>
      <c r="U119" s="91"/>
      <c r="V119" s="91"/>
      <c r="W119" s="91"/>
      <c r="X119" s="91"/>
      <c r="Y119" s="91"/>
      <c r="Z119" s="91"/>
      <c r="AA119" s="91"/>
      <c r="AB119" s="91"/>
      <c r="AC119" s="91"/>
      <c r="AD119" s="92"/>
      <c r="AE119" s="91"/>
      <c r="AF119" s="91"/>
      <c r="AG119" s="91"/>
      <c r="AH119" s="91"/>
      <c r="AI119" s="91"/>
      <c r="AJ119" s="91"/>
      <c r="AK119" s="91"/>
      <c r="AL119" s="91"/>
      <c r="AM119" s="92"/>
      <c r="AN119" s="91"/>
      <c r="AO119" s="91"/>
      <c r="AP119" s="91"/>
      <c r="AQ119" s="91"/>
      <c r="AR119" s="91"/>
      <c r="AS119" s="91"/>
      <c r="AT119" s="91"/>
      <c r="AU119" s="91"/>
      <c r="AV119" s="91"/>
      <c r="AW119" s="92"/>
      <c r="AX119" s="91"/>
      <c r="AY119" s="91"/>
      <c r="AZ119" s="91"/>
      <c r="BA119" s="91"/>
      <c r="BB119" s="91"/>
      <c r="BC119" s="91"/>
      <c r="BD119" s="91"/>
      <c r="BE119" s="91"/>
      <c r="BF119" s="91"/>
      <c r="BG119" s="91"/>
      <c r="BH119" s="91"/>
      <c r="BI119" s="91"/>
      <c r="BJ119" s="91"/>
      <c r="BK119" s="91"/>
      <c r="BL119" s="91"/>
      <c r="BM119" s="91"/>
      <c r="BN119" s="91"/>
      <c r="BO119" s="91"/>
      <c r="BP119" s="93"/>
      <c r="BQ119" s="93"/>
      <c r="BR119" s="94"/>
      <c r="BS119" s="93"/>
      <c r="BT119" s="93"/>
      <c r="BU119" s="93"/>
      <c r="BV119" s="93"/>
      <c r="BW119" s="93"/>
      <c r="BX119" s="95"/>
      <c r="BY119" s="95"/>
      <c r="BZ119" s="95"/>
      <c r="CA119" s="96"/>
      <c r="CB119" s="95"/>
      <c r="CC119" s="95"/>
      <c r="CD119" s="90"/>
      <c r="CE119" s="90"/>
      <c r="CF119" s="91"/>
      <c r="CG119" s="92"/>
      <c r="CH119" s="91"/>
      <c r="CI119" s="91"/>
      <c r="CJ119" s="91"/>
      <c r="CK119" s="91"/>
      <c r="CL119" s="91"/>
      <c r="CM119" s="91"/>
      <c r="CN119" s="92"/>
      <c r="CO119" s="91"/>
      <c r="CP119" s="91"/>
      <c r="CQ119" s="91"/>
      <c r="CR119" s="91"/>
      <c r="CS119" s="91"/>
      <c r="CT119" s="91"/>
      <c r="CU119" s="91"/>
      <c r="CV119" s="91"/>
      <c r="CW119" s="91"/>
      <c r="CX119" s="91"/>
      <c r="CY119" s="91"/>
      <c r="CZ119" s="91"/>
      <c r="DA119" s="91"/>
      <c r="DB119" s="91"/>
      <c r="DC119" s="91"/>
      <c r="DD119" s="91"/>
      <c r="DE119" s="91"/>
      <c r="DF119" s="91"/>
      <c r="DG119" s="92"/>
      <c r="DH119" s="91"/>
      <c r="DI119" s="91"/>
      <c r="DJ119" s="91"/>
      <c r="DK119" s="91"/>
      <c r="DL119" s="91"/>
      <c r="DM119" s="91"/>
      <c r="DN119" s="91"/>
      <c r="DO119" s="91"/>
      <c r="DP119" s="92"/>
      <c r="DQ119" s="91"/>
      <c r="DR119" s="91"/>
      <c r="DS119" s="91"/>
      <c r="DT119" s="91"/>
      <c r="DU119" s="91"/>
      <c r="DV119" s="91"/>
      <c r="DW119" s="91"/>
      <c r="DX119" s="91"/>
      <c r="DY119" s="91"/>
      <c r="DZ119" s="92"/>
      <c r="EA119" s="91"/>
      <c r="EB119" s="91"/>
      <c r="EC119" s="91"/>
      <c r="ED119" s="91"/>
      <c r="EE119" s="91"/>
      <c r="EF119" s="91"/>
      <c r="EG119" s="91"/>
      <c r="EH119" s="91"/>
      <c r="EI119" s="91"/>
      <c r="EJ119" s="91"/>
      <c r="EK119" s="91"/>
      <c r="EL119" s="91"/>
      <c r="EM119" s="91"/>
      <c r="EN119" s="91"/>
      <c r="EO119" s="91"/>
      <c r="EP119" s="91"/>
      <c r="EQ119" s="91"/>
      <c r="ER119" s="91"/>
      <c r="ES119" s="93"/>
      <c r="ET119" s="93"/>
      <c r="EU119" s="94"/>
      <c r="EV119" s="93"/>
      <c r="EW119" s="93"/>
      <c r="EX119" s="97"/>
      <c r="EY119" s="97"/>
      <c r="EZ119" s="97"/>
      <c r="FB119" s="340"/>
      <c r="FC119" s="341"/>
      <c r="FD119" s="345"/>
      <c r="FE119" s="354"/>
      <c r="FF119" s="354"/>
      <c r="FG119" s="376"/>
      <c r="FH119" s="353"/>
      <c r="FI119" s="352"/>
      <c r="FJ119" s="353"/>
      <c r="FK119" s="354"/>
      <c r="FL119" s="342"/>
      <c r="FM119" s="340"/>
      <c r="FN119" s="340"/>
    </row>
    <row r="120" spans="1:170" ht="9.25" customHeight="1">
      <c r="A120" s="98"/>
      <c r="B120" s="98"/>
      <c r="C120" s="94"/>
      <c r="D120" s="93"/>
      <c r="E120" s="94"/>
      <c r="F120" s="93"/>
      <c r="G120" s="94"/>
      <c r="H120" s="93"/>
      <c r="I120" s="94"/>
      <c r="J120" s="93"/>
      <c r="K120" s="94"/>
      <c r="L120" s="93"/>
      <c r="M120" s="94"/>
      <c r="N120" s="93"/>
      <c r="O120" s="94"/>
      <c r="P120" s="93"/>
      <c r="Q120" s="94"/>
      <c r="R120" s="685" t="s">
        <v>17</v>
      </c>
      <c r="S120" s="685"/>
      <c r="T120" s="685"/>
      <c r="U120" s="685"/>
      <c r="V120" s="685"/>
      <c r="W120" s="685"/>
      <c r="X120" s="685"/>
      <c r="Y120" s="99"/>
      <c r="Z120" s="685">
        <v>5</v>
      </c>
      <c r="AA120" s="685"/>
      <c r="AB120" s="685"/>
      <c r="AC120" s="100"/>
      <c r="AD120" s="685" t="s">
        <v>37</v>
      </c>
      <c r="AE120" s="685"/>
      <c r="AF120" s="685"/>
      <c r="AG120" s="685"/>
      <c r="AH120" s="685"/>
      <c r="AI120" s="685"/>
      <c r="AJ120" s="685"/>
      <c r="AK120" s="686" t="s">
        <v>113</v>
      </c>
      <c r="AL120" s="686"/>
      <c r="AM120" s="686"/>
      <c r="AN120" s="686"/>
      <c r="AO120" s="686"/>
      <c r="AP120" s="686"/>
      <c r="AQ120" s="686"/>
      <c r="AR120" s="686"/>
      <c r="AS120" s="686"/>
      <c r="AT120" s="686"/>
      <c r="AU120" s="686"/>
      <c r="AV120" s="686"/>
      <c r="AW120" s="686"/>
      <c r="AX120" s="686"/>
      <c r="AY120" s="686"/>
      <c r="AZ120" s="686"/>
      <c r="BA120" s="686"/>
      <c r="BB120" s="686"/>
      <c r="BC120" s="686"/>
      <c r="BD120" s="686"/>
      <c r="BE120" s="686"/>
      <c r="BF120" s="686"/>
      <c r="BG120" s="686"/>
      <c r="BH120" s="101"/>
      <c r="BI120" s="101"/>
      <c r="BJ120" s="101"/>
      <c r="BK120" s="101"/>
      <c r="BL120" s="101"/>
      <c r="BM120" s="101"/>
      <c r="BN120" s="101"/>
      <c r="BO120" s="101"/>
      <c r="BP120" s="93"/>
      <c r="BQ120" s="93"/>
      <c r="BR120" s="93"/>
      <c r="BS120" s="93"/>
      <c r="BT120" s="93"/>
      <c r="BU120" s="93"/>
      <c r="BV120" s="93"/>
      <c r="BW120" s="93"/>
      <c r="BX120" s="95"/>
      <c r="BY120" s="95"/>
      <c r="BZ120" s="95"/>
      <c r="CA120" s="96"/>
      <c r="CB120" s="95"/>
      <c r="CC120" s="95"/>
      <c r="CD120" s="98"/>
      <c r="CE120" s="98"/>
      <c r="CF120" s="94"/>
      <c r="CG120" s="93"/>
      <c r="CH120" s="94"/>
      <c r="CI120" s="93"/>
      <c r="CJ120" s="94"/>
      <c r="CK120" s="93"/>
      <c r="CL120" s="94"/>
      <c r="CM120" s="93"/>
      <c r="CN120" s="94"/>
      <c r="CO120" s="93"/>
      <c r="CP120" s="94"/>
      <c r="CQ120" s="93"/>
      <c r="CR120" s="94"/>
      <c r="CS120" s="93"/>
      <c r="CT120" s="94"/>
      <c r="CU120" s="685" t="s">
        <v>17</v>
      </c>
      <c r="CV120" s="685"/>
      <c r="CW120" s="685"/>
      <c r="CX120" s="685"/>
      <c r="CY120" s="685"/>
      <c r="CZ120" s="685"/>
      <c r="DA120" s="685"/>
      <c r="DB120" s="99"/>
      <c r="DC120" s="685">
        <v>5</v>
      </c>
      <c r="DD120" s="685"/>
      <c r="DE120" s="685"/>
      <c r="DF120" s="100"/>
      <c r="DG120" s="685" t="s">
        <v>37</v>
      </c>
      <c r="DH120" s="685"/>
      <c r="DI120" s="685"/>
      <c r="DJ120" s="685"/>
      <c r="DK120" s="685"/>
      <c r="DL120" s="685"/>
      <c r="DM120" s="685"/>
      <c r="DN120" s="686" t="s">
        <v>113</v>
      </c>
      <c r="DO120" s="686"/>
      <c r="DP120" s="686"/>
      <c r="DQ120" s="686"/>
      <c r="DR120" s="686"/>
      <c r="DS120" s="686"/>
      <c r="DT120" s="686"/>
      <c r="DU120" s="686"/>
      <c r="DV120" s="686"/>
      <c r="DW120" s="686"/>
      <c r="DX120" s="686"/>
      <c r="DY120" s="686"/>
      <c r="DZ120" s="686"/>
      <c r="EA120" s="686"/>
      <c r="EB120" s="686"/>
      <c r="EC120" s="686"/>
      <c r="ED120" s="686"/>
      <c r="EE120" s="686"/>
      <c r="EF120" s="686"/>
      <c r="EG120" s="686"/>
      <c r="EH120" s="686"/>
      <c r="EI120" s="686"/>
      <c r="EJ120" s="686"/>
      <c r="EK120" s="101"/>
      <c r="EL120" s="101"/>
      <c r="EM120" s="101"/>
      <c r="EN120" s="101"/>
      <c r="EO120" s="101"/>
      <c r="EP120" s="101"/>
      <c r="EQ120" s="101"/>
      <c r="ER120" s="101"/>
      <c r="ES120" s="93"/>
      <c r="ET120" s="93"/>
      <c r="EU120" s="93"/>
      <c r="EV120" s="93"/>
      <c r="EW120" s="93"/>
      <c r="EX120" s="93"/>
      <c r="EY120" s="93"/>
      <c r="EZ120" s="93"/>
      <c r="FB120" s="340"/>
      <c r="FC120" s="341"/>
      <c r="FD120" s="345"/>
      <c r="FE120" s="354"/>
      <c r="FF120" s="354"/>
      <c r="FG120" s="376"/>
      <c r="FH120" s="353"/>
      <c r="FI120" s="352"/>
      <c r="FJ120" s="353"/>
      <c r="FK120" s="354"/>
      <c r="FL120" s="342"/>
      <c r="FM120" s="340"/>
      <c r="FN120" s="340"/>
    </row>
    <row r="121" spans="1:170" ht="9.25" customHeight="1" thickBot="1">
      <c r="A121" s="102"/>
      <c r="B121" s="98"/>
      <c r="C121" s="93"/>
      <c r="D121" s="98"/>
      <c r="E121" s="93"/>
      <c r="F121" s="93"/>
      <c r="G121" s="93"/>
      <c r="H121" s="93"/>
      <c r="I121" s="93"/>
      <c r="J121" s="93"/>
      <c r="K121" s="93"/>
      <c r="L121" s="93"/>
      <c r="M121" s="93"/>
      <c r="N121" s="93"/>
      <c r="O121" s="93"/>
      <c r="P121" s="93"/>
      <c r="Q121" s="93"/>
      <c r="R121" s="685"/>
      <c r="S121" s="685"/>
      <c r="T121" s="685"/>
      <c r="U121" s="685"/>
      <c r="V121" s="685"/>
      <c r="W121" s="685"/>
      <c r="X121" s="685"/>
      <c r="Y121" s="103"/>
      <c r="Z121" s="685"/>
      <c r="AA121" s="685"/>
      <c r="AB121" s="685"/>
      <c r="AC121" s="100"/>
      <c r="AD121" s="685"/>
      <c r="AE121" s="685"/>
      <c r="AF121" s="685"/>
      <c r="AG121" s="685"/>
      <c r="AH121" s="685"/>
      <c r="AI121" s="685"/>
      <c r="AJ121" s="685"/>
      <c r="AK121" s="686"/>
      <c r="AL121" s="686"/>
      <c r="AM121" s="686"/>
      <c r="AN121" s="686"/>
      <c r="AO121" s="686"/>
      <c r="AP121" s="686"/>
      <c r="AQ121" s="686"/>
      <c r="AR121" s="686"/>
      <c r="AS121" s="686"/>
      <c r="AT121" s="686"/>
      <c r="AU121" s="686"/>
      <c r="AV121" s="686"/>
      <c r="AW121" s="686"/>
      <c r="AX121" s="686"/>
      <c r="AY121" s="686"/>
      <c r="AZ121" s="686"/>
      <c r="BA121" s="686"/>
      <c r="BB121" s="686"/>
      <c r="BC121" s="686"/>
      <c r="BD121" s="686"/>
      <c r="BE121" s="686"/>
      <c r="BF121" s="686"/>
      <c r="BG121" s="686"/>
      <c r="BH121" s="104"/>
      <c r="BI121" s="104"/>
      <c r="BJ121" s="104"/>
      <c r="BK121" s="104"/>
      <c r="BL121" s="104"/>
      <c r="BM121" s="104"/>
      <c r="BN121" s="104"/>
      <c r="BO121" s="104"/>
      <c r="BP121" s="93"/>
      <c r="BQ121" s="93"/>
      <c r="BR121" s="93"/>
      <c r="BS121" s="93"/>
      <c r="BT121" s="93"/>
      <c r="BU121" s="93"/>
      <c r="BV121" s="93"/>
      <c r="BW121" s="93"/>
      <c r="BX121" s="95"/>
      <c r="BY121" s="95"/>
      <c r="BZ121" s="95"/>
      <c r="CA121" s="96"/>
      <c r="CB121" s="95"/>
      <c r="CC121" s="95"/>
      <c r="CD121" s="102"/>
      <c r="CE121" s="98"/>
      <c r="CF121" s="93"/>
      <c r="CG121" s="98"/>
      <c r="CH121" s="93"/>
      <c r="CI121" s="93"/>
      <c r="CJ121" s="93"/>
      <c r="CK121" s="93"/>
      <c r="CL121" s="93"/>
      <c r="CM121" s="93"/>
      <c r="CN121" s="93"/>
      <c r="CO121" s="93"/>
      <c r="CP121" s="93"/>
      <c r="CQ121" s="93"/>
      <c r="CR121" s="93"/>
      <c r="CS121" s="93"/>
      <c r="CT121" s="93"/>
      <c r="CU121" s="685"/>
      <c r="CV121" s="685"/>
      <c r="CW121" s="685"/>
      <c r="CX121" s="685"/>
      <c r="CY121" s="685"/>
      <c r="CZ121" s="685"/>
      <c r="DA121" s="685"/>
      <c r="DB121" s="103"/>
      <c r="DC121" s="685"/>
      <c r="DD121" s="685"/>
      <c r="DE121" s="685"/>
      <c r="DF121" s="100"/>
      <c r="DG121" s="685"/>
      <c r="DH121" s="685"/>
      <c r="DI121" s="685"/>
      <c r="DJ121" s="685"/>
      <c r="DK121" s="685"/>
      <c r="DL121" s="685"/>
      <c r="DM121" s="685"/>
      <c r="DN121" s="686"/>
      <c r="DO121" s="686"/>
      <c r="DP121" s="686"/>
      <c r="DQ121" s="686"/>
      <c r="DR121" s="686"/>
      <c r="DS121" s="686"/>
      <c r="DT121" s="686"/>
      <c r="DU121" s="686"/>
      <c r="DV121" s="686"/>
      <c r="DW121" s="686"/>
      <c r="DX121" s="686"/>
      <c r="DY121" s="686"/>
      <c r="DZ121" s="686"/>
      <c r="EA121" s="686"/>
      <c r="EB121" s="686"/>
      <c r="EC121" s="686"/>
      <c r="ED121" s="686"/>
      <c r="EE121" s="686"/>
      <c r="EF121" s="686"/>
      <c r="EG121" s="686"/>
      <c r="EH121" s="686"/>
      <c r="EI121" s="686"/>
      <c r="EJ121" s="686"/>
      <c r="EK121" s="104"/>
      <c r="EL121" s="104"/>
      <c r="EM121" s="104"/>
      <c r="EN121" s="104"/>
      <c r="EO121" s="104"/>
      <c r="EP121" s="104"/>
      <c r="EQ121" s="104"/>
      <c r="ER121" s="104"/>
      <c r="ES121" s="93"/>
      <c r="ET121" s="93"/>
      <c r="EU121" s="93"/>
      <c r="EV121" s="93"/>
      <c r="EW121" s="93"/>
      <c r="EX121" s="93"/>
      <c r="EY121" s="93"/>
      <c r="EZ121" s="93"/>
      <c r="FB121" s="340"/>
      <c r="FC121" s="341"/>
      <c r="FD121" s="345"/>
      <c r="FE121" s="351" t="s">
        <v>857</v>
      </c>
      <c r="FF121" s="351"/>
      <c r="FG121" s="381" t="s">
        <v>970</v>
      </c>
      <c r="FH121" s="353"/>
      <c r="FI121" s="352"/>
      <c r="FJ121" s="353"/>
      <c r="FK121" s="382" t="s">
        <v>858</v>
      </c>
      <c r="FL121" s="342"/>
      <c r="FM121" s="340"/>
      <c r="FN121" s="340"/>
    </row>
    <row r="122" spans="1:170" ht="9.25" customHeight="1" thickBot="1">
      <c r="A122" s="98"/>
      <c r="B122" s="90"/>
      <c r="C122" s="726" t="s">
        <v>235</v>
      </c>
      <c r="D122" s="727"/>
      <c r="E122" s="727"/>
      <c r="F122" s="727"/>
      <c r="G122" s="713" t="s">
        <v>114</v>
      </c>
      <c r="H122" s="713"/>
      <c r="I122" s="725"/>
      <c r="J122" s="725"/>
      <c r="K122" s="725"/>
      <c r="L122" s="725"/>
      <c r="M122" s="725"/>
      <c r="N122" s="725"/>
      <c r="O122" s="725"/>
      <c r="P122" s="725"/>
      <c r="Q122" s="725"/>
      <c r="R122" s="725"/>
      <c r="S122" s="725"/>
      <c r="T122" s="725"/>
      <c r="U122" s="725"/>
      <c r="V122" s="725"/>
      <c r="W122" s="725"/>
      <c r="X122" s="725"/>
      <c r="Y122" s="725"/>
      <c r="Z122" s="725"/>
      <c r="AA122" s="725"/>
      <c r="AB122" s="725"/>
      <c r="AC122" s="725"/>
      <c r="AD122" s="725"/>
      <c r="AE122" s="725"/>
      <c r="AF122" s="725"/>
      <c r="AG122" s="725"/>
      <c r="AH122" s="725"/>
      <c r="AI122" s="725"/>
      <c r="AJ122" s="725"/>
      <c r="AK122" s="725"/>
      <c r="AL122" s="725"/>
      <c r="AM122" s="725"/>
      <c r="AN122" s="725"/>
      <c r="AO122" s="725"/>
      <c r="AP122" s="725"/>
      <c r="AQ122" s="725"/>
      <c r="AR122" s="725"/>
      <c r="AS122" s="714" t="s">
        <v>115</v>
      </c>
      <c r="AT122" s="715"/>
      <c r="AU122" s="715"/>
      <c r="AV122" s="715"/>
      <c r="AW122" s="715"/>
      <c r="AX122" s="715"/>
      <c r="AY122" s="715"/>
      <c r="AZ122" s="715"/>
      <c r="BA122" s="722" t="str">
        <f>IF(BA5="","",BA5)</f>
        <v/>
      </c>
      <c r="BB122" s="722"/>
      <c r="BC122" s="722"/>
      <c r="BD122" s="722"/>
      <c r="BE122" s="722"/>
      <c r="BF122" s="722"/>
      <c r="BG122" s="722"/>
      <c r="BH122" s="722"/>
      <c r="BI122" s="722"/>
      <c r="BJ122" s="722"/>
      <c r="BK122" s="722"/>
      <c r="BL122" s="722"/>
      <c r="BM122" s="722"/>
      <c r="BN122" s="722"/>
      <c r="BO122" s="722"/>
      <c r="BP122" s="722"/>
      <c r="BQ122" s="722"/>
      <c r="BR122" s="722"/>
      <c r="BS122" s="722"/>
      <c r="BT122" s="722"/>
      <c r="BU122" s="722"/>
      <c r="BV122" s="722"/>
      <c r="BW122" s="723"/>
      <c r="BX122" s="95"/>
      <c r="BY122" s="95"/>
      <c r="BZ122" s="95"/>
      <c r="CA122" s="96"/>
      <c r="CB122" s="95"/>
      <c r="CC122" s="95"/>
      <c r="CD122" s="98"/>
      <c r="CE122" s="90"/>
      <c r="CF122" s="726" t="s">
        <v>235</v>
      </c>
      <c r="CG122" s="727"/>
      <c r="CH122" s="727"/>
      <c r="CI122" s="727"/>
      <c r="CJ122" s="713" t="s">
        <v>114</v>
      </c>
      <c r="CK122" s="713"/>
      <c r="CL122" s="721"/>
      <c r="CM122" s="721"/>
      <c r="CN122" s="721"/>
      <c r="CO122" s="721"/>
      <c r="CP122" s="721"/>
      <c r="CQ122" s="721"/>
      <c r="CR122" s="721"/>
      <c r="CS122" s="721"/>
      <c r="CT122" s="721"/>
      <c r="CU122" s="721"/>
      <c r="CV122" s="721"/>
      <c r="CW122" s="721"/>
      <c r="CX122" s="721"/>
      <c r="CY122" s="721"/>
      <c r="CZ122" s="721"/>
      <c r="DA122" s="721"/>
      <c r="DB122" s="721"/>
      <c r="DC122" s="721"/>
      <c r="DD122" s="721"/>
      <c r="DE122" s="721"/>
      <c r="DF122" s="721"/>
      <c r="DG122" s="721"/>
      <c r="DH122" s="721"/>
      <c r="DI122" s="721"/>
      <c r="DJ122" s="721"/>
      <c r="DK122" s="721"/>
      <c r="DL122" s="721"/>
      <c r="DM122" s="721"/>
      <c r="DN122" s="721"/>
      <c r="DO122" s="721"/>
      <c r="DP122" s="721"/>
      <c r="DQ122" s="721"/>
      <c r="DR122" s="721"/>
      <c r="DS122" s="721"/>
      <c r="DT122" s="721"/>
      <c r="DU122" s="721"/>
      <c r="DV122" s="714" t="s">
        <v>115</v>
      </c>
      <c r="DW122" s="715"/>
      <c r="DX122" s="715"/>
      <c r="DY122" s="715"/>
      <c r="DZ122" s="715"/>
      <c r="EA122" s="715"/>
      <c r="EB122" s="715"/>
      <c r="EC122" s="715"/>
      <c r="ED122" s="722" t="str">
        <f>IF(BA5="","",BA5)</f>
        <v/>
      </c>
      <c r="EE122" s="722"/>
      <c r="EF122" s="722"/>
      <c r="EG122" s="722"/>
      <c r="EH122" s="722"/>
      <c r="EI122" s="722"/>
      <c r="EJ122" s="722"/>
      <c r="EK122" s="722"/>
      <c r="EL122" s="722"/>
      <c r="EM122" s="722"/>
      <c r="EN122" s="722"/>
      <c r="EO122" s="722"/>
      <c r="EP122" s="722"/>
      <c r="EQ122" s="722"/>
      <c r="ER122" s="722"/>
      <c r="ES122" s="722"/>
      <c r="ET122" s="722"/>
      <c r="EU122" s="722"/>
      <c r="EV122" s="722"/>
      <c r="EW122" s="722"/>
      <c r="EX122" s="722"/>
      <c r="EY122" s="722"/>
      <c r="EZ122" s="723"/>
      <c r="FB122" s="340"/>
      <c r="FC122" s="341"/>
      <c r="FD122" s="345"/>
      <c r="FE122" s="351"/>
      <c r="FF122" s="351"/>
      <c r="FG122" s="381"/>
      <c r="FH122" s="353"/>
      <c r="FI122" s="352"/>
      <c r="FJ122" s="353"/>
      <c r="FK122" s="382"/>
      <c r="FL122" s="342"/>
      <c r="FM122" s="340"/>
      <c r="FN122" s="340"/>
    </row>
    <row r="123" spans="1:170" ht="9.25" customHeight="1" thickBot="1">
      <c r="A123" s="98"/>
      <c r="B123" s="98"/>
      <c r="C123" s="727"/>
      <c r="D123" s="727"/>
      <c r="E123" s="727"/>
      <c r="F123" s="727"/>
      <c r="G123" s="713"/>
      <c r="H123" s="713"/>
      <c r="I123" s="710" t="str">
        <f>IF(I8="","",I8)</f>
        <v/>
      </c>
      <c r="J123" s="710"/>
      <c r="K123" s="710"/>
      <c r="L123" s="710"/>
      <c r="M123" s="710"/>
      <c r="N123" s="710"/>
      <c r="O123" s="710"/>
      <c r="P123" s="710"/>
      <c r="Q123" s="710"/>
      <c r="R123" s="710"/>
      <c r="S123" s="710"/>
      <c r="T123" s="710"/>
      <c r="U123" s="710"/>
      <c r="V123" s="710"/>
      <c r="W123" s="710"/>
      <c r="X123" s="710"/>
      <c r="Y123" s="710"/>
      <c r="Z123" s="710"/>
      <c r="AA123" s="710"/>
      <c r="AB123" s="710"/>
      <c r="AC123" s="710"/>
      <c r="AD123" s="710"/>
      <c r="AE123" s="710"/>
      <c r="AF123" s="710"/>
      <c r="AG123" s="710"/>
      <c r="AH123" s="710"/>
      <c r="AI123" s="710"/>
      <c r="AJ123" s="710"/>
      <c r="AK123" s="710"/>
      <c r="AL123" s="710"/>
      <c r="AM123" s="710"/>
      <c r="AN123" s="710"/>
      <c r="AO123" s="710"/>
      <c r="AP123" s="710"/>
      <c r="AQ123" s="710"/>
      <c r="AR123" s="710"/>
      <c r="AS123" s="714"/>
      <c r="AT123" s="715"/>
      <c r="AU123" s="715"/>
      <c r="AV123" s="715"/>
      <c r="AW123" s="715"/>
      <c r="AX123" s="715"/>
      <c r="AY123" s="715"/>
      <c r="AZ123" s="715"/>
      <c r="BA123" s="722"/>
      <c r="BB123" s="722"/>
      <c r="BC123" s="722"/>
      <c r="BD123" s="722"/>
      <c r="BE123" s="722"/>
      <c r="BF123" s="722"/>
      <c r="BG123" s="722"/>
      <c r="BH123" s="722"/>
      <c r="BI123" s="722"/>
      <c r="BJ123" s="722"/>
      <c r="BK123" s="722"/>
      <c r="BL123" s="722"/>
      <c r="BM123" s="722"/>
      <c r="BN123" s="722"/>
      <c r="BO123" s="722"/>
      <c r="BP123" s="722"/>
      <c r="BQ123" s="722"/>
      <c r="BR123" s="722"/>
      <c r="BS123" s="722"/>
      <c r="BT123" s="722"/>
      <c r="BU123" s="722"/>
      <c r="BV123" s="722"/>
      <c r="BW123" s="723"/>
      <c r="BX123" s="95"/>
      <c r="BY123" s="95"/>
      <c r="BZ123" s="95"/>
      <c r="CA123" s="96"/>
      <c r="CB123" s="95"/>
      <c r="CC123" s="95"/>
      <c r="CD123" s="98"/>
      <c r="CE123" s="98"/>
      <c r="CF123" s="727"/>
      <c r="CG123" s="727"/>
      <c r="CH123" s="727"/>
      <c r="CI123" s="727"/>
      <c r="CJ123" s="713"/>
      <c r="CK123" s="713"/>
      <c r="CL123" s="711" t="str">
        <f>IF(I8="","",I8)</f>
        <v/>
      </c>
      <c r="CM123" s="593"/>
      <c r="CN123" s="593"/>
      <c r="CO123" s="593"/>
      <c r="CP123" s="593"/>
      <c r="CQ123" s="593"/>
      <c r="CR123" s="593"/>
      <c r="CS123" s="593"/>
      <c r="CT123" s="593"/>
      <c r="CU123" s="593"/>
      <c r="CV123" s="593"/>
      <c r="CW123" s="593"/>
      <c r="CX123" s="593"/>
      <c r="CY123" s="593"/>
      <c r="CZ123" s="593"/>
      <c r="DA123" s="593"/>
      <c r="DB123" s="593"/>
      <c r="DC123" s="593"/>
      <c r="DD123" s="593"/>
      <c r="DE123" s="593"/>
      <c r="DF123" s="593"/>
      <c r="DG123" s="593"/>
      <c r="DH123" s="593"/>
      <c r="DI123" s="593"/>
      <c r="DJ123" s="593"/>
      <c r="DK123" s="593"/>
      <c r="DL123" s="593"/>
      <c r="DM123" s="593"/>
      <c r="DN123" s="593"/>
      <c r="DO123" s="593"/>
      <c r="DP123" s="593"/>
      <c r="DQ123" s="593"/>
      <c r="DR123" s="593"/>
      <c r="DS123" s="593"/>
      <c r="DT123" s="593"/>
      <c r="DU123" s="712"/>
      <c r="DV123" s="714"/>
      <c r="DW123" s="715"/>
      <c r="DX123" s="715"/>
      <c r="DY123" s="715"/>
      <c r="DZ123" s="715"/>
      <c r="EA123" s="715"/>
      <c r="EB123" s="715"/>
      <c r="EC123" s="715"/>
      <c r="ED123" s="722"/>
      <c r="EE123" s="722"/>
      <c r="EF123" s="722"/>
      <c r="EG123" s="722"/>
      <c r="EH123" s="722"/>
      <c r="EI123" s="722"/>
      <c r="EJ123" s="722"/>
      <c r="EK123" s="722"/>
      <c r="EL123" s="722"/>
      <c r="EM123" s="722"/>
      <c r="EN123" s="722"/>
      <c r="EO123" s="722"/>
      <c r="EP123" s="722"/>
      <c r="EQ123" s="722"/>
      <c r="ER123" s="722"/>
      <c r="ES123" s="722"/>
      <c r="ET123" s="722"/>
      <c r="EU123" s="722"/>
      <c r="EV123" s="722"/>
      <c r="EW123" s="722"/>
      <c r="EX123" s="722"/>
      <c r="EY123" s="722"/>
      <c r="EZ123" s="723"/>
      <c r="FB123" s="340"/>
      <c r="FC123" s="341"/>
      <c r="FD123" s="345"/>
      <c r="FE123" s="367"/>
      <c r="FF123" s="367"/>
      <c r="FG123" s="381"/>
      <c r="FH123" s="365"/>
      <c r="FI123" s="366"/>
      <c r="FJ123" s="365"/>
      <c r="FK123" s="382"/>
      <c r="FL123" s="342"/>
      <c r="FM123" s="340"/>
      <c r="FN123" s="340"/>
    </row>
    <row r="124" spans="1:170" ht="9.25" customHeight="1" thickBot="1">
      <c r="A124" s="98"/>
      <c r="B124" s="98"/>
      <c r="C124" s="727"/>
      <c r="D124" s="727"/>
      <c r="E124" s="727"/>
      <c r="F124" s="727"/>
      <c r="G124" s="713"/>
      <c r="H124" s="713"/>
      <c r="I124" s="710"/>
      <c r="J124" s="710"/>
      <c r="K124" s="710"/>
      <c r="L124" s="710"/>
      <c r="M124" s="710"/>
      <c r="N124" s="710"/>
      <c r="O124" s="710"/>
      <c r="P124" s="710"/>
      <c r="Q124" s="710"/>
      <c r="R124" s="710"/>
      <c r="S124" s="710"/>
      <c r="T124" s="710"/>
      <c r="U124" s="710"/>
      <c r="V124" s="710"/>
      <c r="W124" s="710"/>
      <c r="X124" s="710"/>
      <c r="Y124" s="710"/>
      <c r="Z124" s="710"/>
      <c r="AA124" s="710"/>
      <c r="AB124" s="710"/>
      <c r="AC124" s="710"/>
      <c r="AD124" s="710"/>
      <c r="AE124" s="710"/>
      <c r="AF124" s="710"/>
      <c r="AG124" s="710"/>
      <c r="AH124" s="710"/>
      <c r="AI124" s="710"/>
      <c r="AJ124" s="710"/>
      <c r="AK124" s="710"/>
      <c r="AL124" s="710"/>
      <c r="AM124" s="710"/>
      <c r="AN124" s="710"/>
      <c r="AO124" s="710"/>
      <c r="AP124" s="710"/>
      <c r="AQ124" s="710"/>
      <c r="AR124" s="710"/>
      <c r="AS124" s="724" t="s">
        <v>236</v>
      </c>
      <c r="AT124" s="724"/>
      <c r="AU124" s="724"/>
      <c r="AV124" s="724"/>
      <c r="AW124" s="724"/>
      <c r="AX124" s="724"/>
      <c r="AY124" s="724"/>
      <c r="AZ124" s="716" t="str">
        <f>IF(AZ7="","",AZ7)</f>
        <v/>
      </c>
      <c r="BA124" s="717"/>
      <c r="BB124" s="716" t="str">
        <f>IF(BB7="","",BB7)</f>
        <v/>
      </c>
      <c r="BC124" s="717"/>
      <c r="BD124" s="716" t="str">
        <f>IF(BD7="","",BD7)</f>
        <v/>
      </c>
      <c r="BE124" s="717"/>
      <c r="BF124" s="716" t="str">
        <f>IF(BF7="","",BF7)</f>
        <v/>
      </c>
      <c r="BG124" s="717"/>
      <c r="BH124" s="716" t="str">
        <f>IF(BH7="","",BH7)</f>
        <v/>
      </c>
      <c r="BI124" s="717"/>
      <c r="BJ124" s="716" t="str">
        <f>IF(BJ7="","",BJ7)</f>
        <v/>
      </c>
      <c r="BK124" s="717"/>
      <c r="BL124" s="716" t="str">
        <f>IF(BL7="","",BL7)</f>
        <v/>
      </c>
      <c r="BM124" s="717"/>
      <c r="BN124" s="716" t="str">
        <f>IF(BN7="","",BN7)</f>
        <v/>
      </c>
      <c r="BO124" s="717"/>
      <c r="BP124" s="716" t="str">
        <f>IF(BP7="","",BP7)</f>
        <v/>
      </c>
      <c r="BQ124" s="717"/>
      <c r="BR124" s="716" t="str">
        <f>IF(BR7="","",BR7)</f>
        <v/>
      </c>
      <c r="BS124" s="717"/>
      <c r="BT124" s="716" t="str">
        <f>IF(BT7="","",BT7)</f>
        <v/>
      </c>
      <c r="BU124" s="717"/>
      <c r="BV124" s="716" t="str">
        <f>IF(BV7="","",BV7)</f>
        <v/>
      </c>
      <c r="BW124" s="717"/>
      <c r="BX124" s="95"/>
      <c r="BY124" s="95"/>
      <c r="BZ124" s="95"/>
      <c r="CA124" s="96"/>
      <c r="CB124" s="95"/>
      <c r="CC124" s="95"/>
      <c r="CD124" s="98"/>
      <c r="CE124" s="98"/>
      <c r="CF124" s="727"/>
      <c r="CG124" s="727"/>
      <c r="CH124" s="727"/>
      <c r="CI124" s="727"/>
      <c r="CJ124" s="713"/>
      <c r="CK124" s="713"/>
      <c r="CL124" s="711"/>
      <c r="CM124" s="593"/>
      <c r="CN124" s="593"/>
      <c r="CO124" s="593"/>
      <c r="CP124" s="593"/>
      <c r="CQ124" s="593"/>
      <c r="CR124" s="593"/>
      <c r="CS124" s="593"/>
      <c r="CT124" s="593"/>
      <c r="CU124" s="593"/>
      <c r="CV124" s="593"/>
      <c r="CW124" s="593"/>
      <c r="CX124" s="593"/>
      <c r="CY124" s="593"/>
      <c r="CZ124" s="593"/>
      <c r="DA124" s="593"/>
      <c r="DB124" s="593"/>
      <c r="DC124" s="593"/>
      <c r="DD124" s="593"/>
      <c r="DE124" s="593"/>
      <c r="DF124" s="593"/>
      <c r="DG124" s="593"/>
      <c r="DH124" s="593"/>
      <c r="DI124" s="593"/>
      <c r="DJ124" s="593"/>
      <c r="DK124" s="593"/>
      <c r="DL124" s="593"/>
      <c r="DM124" s="593"/>
      <c r="DN124" s="593"/>
      <c r="DO124" s="593"/>
      <c r="DP124" s="593"/>
      <c r="DQ124" s="593"/>
      <c r="DR124" s="593"/>
      <c r="DS124" s="593"/>
      <c r="DT124" s="593"/>
      <c r="DU124" s="712"/>
      <c r="DV124" s="720"/>
      <c r="DW124" s="720"/>
      <c r="DX124" s="720"/>
      <c r="DY124" s="720"/>
      <c r="DZ124" s="720"/>
      <c r="EA124" s="720"/>
      <c r="EB124" s="720"/>
      <c r="EC124" s="720"/>
      <c r="ED124" s="720"/>
      <c r="EE124" s="720"/>
      <c r="EF124" s="720"/>
      <c r="EG124" s="720"/>
      <c r="EH124" s="720"/>
      <c r="EI124" s="720"/>
      <c r="EJ124" s="720"/>
      <c r="EK124" s="720"/>
      <c r="EL124" s="720"/>
      <c r="EM124" s="720"/>
      <c r="EN124" s="720"/>
      <c r="EO124" s="720"/>
      <c r="EP124" s="720"/>
      <c r="EQ124" s="720"/>
      <c r="ER124" s="720"/>
      <c r="ES124" s="720"/>
      <c r="ET124" s="720"/>
      <c r="EU124" s="720"/>
      <c r="EV124" s="720"/>
      <c r="EW124" s="720"/>
      <c r="EX124" s="720"/>
      <c r="EY124" s="720"/>
      <c r="EZ124" s="720"/>
      <c r="FB124" s="340"/>
      <c r="FC124" s="341"/>
      <c r="FD124" s="349"/>
      <c r="FE124" s="367"/>
      <c r="FF124" s="367"/>
      <c r="FG124" s="381"/>
      <c r="FH124" s="365"/>
      <c r="FI124" s="366"/>
      <c r="FJ124" s="365"/>
      <c r="FK124" s="382"/>
      <c r="FL124" s="342"/>
      <c r="FM124" s="340"/>
      <c r="FN124" s="340"/>
    </row>
    <row r="125" spans="1:170" ht="9.25" customHeight="1" thickBot="1">
      <c r="A125" s="98"/>
      <c r="B125" s="98"/>
      <c r="C125" s="727"/>
      <c r="D125" s="727"/>
      <c r="E125" s="727"/>
      <c r="F125" s="727"/>
      <c r="G125" s="713"/>
      <c r="H125" s="713"/>
      <c r="I125" s="710" t="str">
        <f>IF(I10="","",I10)</f>
        <v/>
      </c>
      <c r="J125" s="710"/>
      <c r="K125" s="710"/>
      <c r="L125" s="710"/>
      <c r="M125" s="710"/>
      <c r="N125" s="710"/>
      <c r="O125" s="710"/>
      <c r="P125" s="710"/>
      <c r="Q125" s="710"/>
      <c r="R125" s="710"/>
      <c r="S125" s="710"/>
      <c r="T125" s="710"/>
      <c r="U125" s="710"/>
      <c r="V125" s="710"/>
      <c r="W125" s="710"/>
      <c r="X125" s="710"/>
      <c r="Y125" s="710"/>
      <c r="Z125" s="710"/>
      <c r="AA125" s="710"/>
      <c r="AB125" s="710"/>
      <c r="AC125" s="710"/>
      <c r="AD125" s="710"/>
      <c r="AE125" s="710"/>
      <c r="AF125" s="710"/>
      <c r="AG125" s="710"/>
      <c r="AH125" s="710"/>
      <c r="AI125" s="710"/>
      <c r="AJ125" s="710"/>
      <c r="AK125" s="710"/>
      <c r="AL125" s="710"/>
      <c r="AM125" s="710"/>
      <c r="AN125" s="710"/>
      <c r="AO125" s="710"/>
      <c r="AP125" s="710"/>
      <c r="AQ125" s="710"/>
      <c r="AR125" s="710"/>
      <c r="AS125" s="724"/>
      <c r="AT125" s="724"/>
      <c r="AU125" s="724"/>
      <c r="AV125" s="724"/>
      <c r="AW125" s="724"/>
      <c r="AX125" s="724"/>
      <c r="AY125" s="724"/>
      <c r="AZ125" s="718"/>
      <c r="BA125" s="719"/>
      <c r="BB125" s="718"/>
      <c r="BC125" s="719"/>
      <c r="BD125" s="718"/>
      <c r="BE125" s="719"/>
      <c r="BF125" s="718"/>
      <c r="BG125" s="719"/>
      <c r="BH125" s="718"/>
      <c r="BI125" s="719"/>
      <c r="BJ125" s="718"/>
      <c r="BK125" s="719"/>
      <c r="BL125" s="718"/>
      <c r="BM125" s="719"/>
      <c r="BN125" s="718"/>
      <c r="BO125" s="719"/>
      <c r="BP125" s="718"/>
      <c r="BQ125" s="719"/>
      <c r="BR125" s="718"/>
      <c r="BS125" s="719"/>
      <c r="BT125" s="718"/>
      <c r="BU125" s="719"/>
      <c r="BV125" s="718"/>
      <c r="BW125" s="719"/>
      <c r="BX125" s="95"/>
      <c r="BY125" s="95"/>
      <c r="BZ125" s="95"/>
      <c r="CA125" s="96"/>
      <c r="CB125" s="95"/>
      <c r="CC125" s="95"/>
      <c r="CD125" s="98"/>
      <c r="CE125" s="98"/>
      <c r="CF125" s="727"/>
      <c r="CG125" s="727"/>
      <c r="CH125" s="727"/>
      <c r="CI125" s="727"/>
      <c r="CJ125" s="713"/>
      <c r="CK125" s="713"/>
      <c r="CL125" s="711" t="str">
        <f>IF(I10="","",I10)</f>
        <v/>
      </c>
      <c r="CM125" s="593"/>
      <c r="CN125" s="593"/>
      <c r="CO125" s="593"/>
      <c r="CP125" s="593"/>
      <c r="CQ125" s="593"/>
      <c r="CR125" s="593"/>
      <c r="CS125" s="593"/>
      <c r="CT125" s="593"/>
      <c r="CU125" s="593"/>
      <c r="CV125" s="593"/>
      <c r="CW125" s="593"/>
      <c r="CX125" s="593"/>
      <c r="CY125" s="593"/>
      <c r="CZ125" s="593"/>
      <c r="DA125" s="593"/>
      <c r="DB125" s="593"/>
      <c r="DC125" s="593"/>
      <c r="DD125" s="593"/>
      <c r="DE125" s="593"/>
      <c r="DF125" s="593"/>
      <c r="DG125" s="593"/>
      <c r="DH125" s="593"/>
      <c r="DI125" s="593"/>
      <c r="DJ125" s="593"/>
      <c r="DK125" s="593"/>
      <c r="DL125" s="593"/>
      <c r="DM125" s="593"/>
      <c r="DN125" s="593"/>
      <c r="DO125" s="593"/>
      <c r="DP125" s="593"/>
      <c r="DQ125" s="593"/>
      <c r="DR125" s="593"/>
      <c r="DS125" s="593"/>
      <c r="DT125" s="593"/>
      <c r="DU125" s="712"/>
      <c r="DV125" s="720"/>
      <c r="DW125" s="720"/>
      <c r="DX125" s="720"/>
      <c r="DY125" s="720"/>
      <c r="DZ125" s="720"/>
      <c r="EA125" s="720"/>
      <c r="EB125" s="720"/>
      <c r="EC125" s="720"/>
      <c r="ED125" s="720"/>
      <c r="EE125" s="720"/>
      <c r="EF125" s="720"/>
      <c r="EG125" s="720"/>
      <c r="EH125" s="720"/>
      <c r="EI125" s="720"/>
      <c r="EJ125" s="720"/>
      <c r="EK125" s="720"/>
      <c r="EL125" s="720"/>
      <c r="EM125" s="720"/>
      <c r="EN125" s="720"/>
      <c r="EO125" s="720"/>
      <c r="EP125" s="720"/>
      <c r="EQ125" s="720"/>
      <c r="ER125" s="720"/>
      <c r="ES125" s="720"/>
      <c r="ET125" s="720"/>
      <c r="EU125" s="720"/>
      <c r="EV125" s="720"/>
      <c r="EW125" s="720"/>
      <c r="EX125" s="720"/>
      <c r="EY125" s="720"/>
      <c r="EZ125" s="720"/>
      <c r="FB125" s="340"/>
      <c r="FC125" s="341"/>
      <c r="FD125" s="368" t="s">
        <v>848</v>
      </c>
      <c r="FE125" s="368"/>
      <c r="FF125" s="368"/>
      <c r="FG125" s="352"/>
      <c r="FH125" s="353"/>
      <c r="FI125" s="352"/>
      <c r="FJ125" s="353"/>
      <c r="FK125" s="354"/>
      <c r="FL125" s="342"/>
      <c r="FM125" s="340"/>
      <c r="FN125" s="340"/>
    </row>
    <row r="126" spans="1:170" ht="9.25" customHeight="1" thickBot="1">
      <c r="A126" s="98"/>
      <c r="B126" s="98"/>
      <c r="C126" s="727"/>
      <c r="D126" s="727"/>
      <c r="E126" s="727"/>
      <c r="F126" s="727"/>
      <c r="G126" s="713"/>
      <c r="H126" s="713"/>
      <c r="I126" s="710"/>
      <c r="J126" s="710"/>
      <c r="K126" s="710"/>
      <c r="L126" s="710"/>
      <c r="M126" s="710"/>
      <c r="N126" s="710"/>
      <c r="O126" s="710"/>
      <c r="P126" s="710"/>
      <c r="Q126" s="710"/>
      <c r="R126" s="710"/>
      <c r="S126" s="710"/>
      <c r="T126" s="710"/>
      <c r="U126" s="710"/>
      <c r="V126" s="710"/>
      <c r="W126" s="710"/>
      <c r="X126" s="710"/>
      <c r="Y126" s="710"/>
      <c r="Z126" s="710"/>
      <c r="AA126" s="710"/>
      <c r="AB126" s="710"/>
      <c r="AC126" s="710"/>
      <c r="AD126" s="710"/>
      <c r="AE126" s="710"/>
      <c r="AF126" s="710"/>
      <c r="AG126" s="710"/>
      <c r="AH126" s="710"/>
      <c r="AI126" s="710"/>
      <c r="AJ126" s="710"/>
      <c r="AK126" s="710"/>
      <c r="AL126" s="710"/>
      <c r="AM126" s="710"/>
      <c r="AN126" s="710"/>
      <c r="AO126" s="710"/>
      <c r="AP126" s="710"/>
      <c r="AQ126" s="710"/>
      <c r="AR126" s="710"/>
      <c r="AS126" s="714" t="s">
        <v>117</v>
      </c>
      <c r="AT126" s="715"/>
      <c r="AU126" s="715"/>
      <c r="AV126" s="715"/>
      <c r="AW126" s="715"/>
      <c r="AX126" s="715"/>
      <c r="AY126" s="715"/>
      <c r="AZ126" s="735" t="str">
        <f>IF(AZ9="","",AZ9)</f>
        <v/>
      </c>
      <c r="BA126" s="735"/>
      <c r="BB126" s="735"/>
      <c r="BC126" s="735"/>
      <c r="BD126" s="735"/>
      <c r="BE126" s="735"/>
      <c r="BF126" s="735"/>
      <c r="BG126" s="735"/>
      <c r="BH126" s="735"/>
      <c r="BI126" s="735"/>
      <c r="BJ126" s="735"/>
      <c r="BK126" s="735"/>
      <c r="BL126" s="735"/>
      <c r="BM126" s="735"/>
      <c r="BN126" s="735"/>
      <c r="BO126" s="735"/>
      <c r="BP126" s="735"/>
      <c r="BQ126" s="735"/>
      <c r="BR126" s="735"/>
      <c r="BS126" s="735"/>
      <c r="BT126" s="735"/>
      <c r="BU126" s="735"/>
      <c r="BV126" s="735"/>
      <c r="BW126" s="736"/>
      <c r="BX126" s="95"/>
      <c r="BY126" s="95"/>
      <c r="BZ126" s="95"/>
      <c r="CA126" s="96"/>
      <c r="CB126" s="95"/>
      <c r="CC126" s="95"/>
      <c r="CD126" s="98"/>
      <c r="CE126" s="98"/>
      <c r="CF126" s="727"/>
      <c r="CG126" s="727"/>
      <c r="CH126" s="727"/>
      <c r="CI126" s="727"/>
      <c r="CJ126" s="713"/>
      <c r="CK126" s="713"/>
      <c r="CL126" s="711"/>
      <c r="CM126" s="593"/>
      <c r="CN126" s="593"/>
      <c r="CO126" s="593"/>
      <c r="CP126" s="593"/>
      <c r="CQ126" s="593"/>
      <c r="CR126" s="593"/>
      <c r="CS126" s="593"/>
      <c r="CT126" s="593"/>
      <c r="CU126" s="593"/>
      <c r="CV126" s="593"/>
      <c r="CW126" s="593"/>
      <c r="CX126" s="593"/>
      <c r="CY126" s="593"/>
      <c r="CZ126" s="593"/>
      <c r="DA126" s="593"/>
      <c r="DB126" s="593"/>
      <c r="DC126" s="593"/>
      <c r="DD126" s="593"/>
      <c r="DE126" s="593"/>
      <c r="DF126" s="593"/>
      <c r="DG126" s="593"/>
      <c r="DH126" s="593"/>
      <c r="DI126" s="593"/>
      <c r="DJ126" s="593"/>
      <c r="DK126" s="593"/>
      <c r="DL126" s="593"/>
      <c r="DM126" s="593"/>
      <c r="DN126" s="593"/>
      <c r="DO126" s="593"/>
      <c r="DP126" s="593"/>
      <c r="DQ126" s="593"/>
      <c r="DR126" s="593"/>
      <c r="DS126" s="593"/>
      <c r="DT126" s="593"/>
      <c r="DU126" s="712"/>
      <c r="DV126" s="714" t="s">
        <v>117</v>
      </c>
      <c r="DW126" s="715"/>
      <c r="DX126" s="715"/>
      <c r="DY126" s="715"/>
      <c r="DZ126" s="715"/>
      <c r="EA126" s="715"/>
      <c r="EB126" s="715"/>
      <c r="EC126" s="735" t="str">
        <f>IF(AZ9="","",AZ9)</f>
        <v/>
      </c>
      <c r="ED126" s="735"/>
      <c r="EE126" s="735"/>
      <c r="EF126" s="735"/>
      <c r="EG126" s="735"/>
      <c r="EH126" s="735"/>
      <c r="EI126" s="735"/>
      <c r="EJ126" s="735"/>
      <c r="EK126" s="735"/>
      <c r="EL126" s="735"/>
      <c r="EM126" s="735"/>
      <c r="EN126" s="735"/>
      <c r="EO126" s="735"/>
      <c r="EP126" s="735"/>
      <c r="EQ126" s="735"/>
      <c r="ER126" s="735"/>
      <c r="ES126" s="735"/>
      <c r="ET126" s="735"/>
      <c r="EU126" s="735"/>
      <c r="EV126" s="735"/>
      <c r="EW126" s="735"/>
      <c r="EX126" s="735"/>
      <c r="EY126" s="735"/>
      <c r="EZ126" s="736"/>
      <c r="FB126" s="340"/>
      <c r="FC126" s="341"/>
      <c r="FD126" s="368"/>
      <c r="FE126" s="368"/>
      <c r="FF126" s="368"/>
      <c r="FG126" s="352"/>
      <c r="FH126" s="353"/>
      <c r="FI126" s="352"/>
      <c r="FJ126" s="353"/>
      <c r="FK126" s="354"/>
      <c r="FL126" s="342"/>
      <c r="FM126" s="340"/>
      <c r="FN126" s="340"/>
    </row>
    <row r="127" spans="1:170" ht="9.25" customHeight="1" thickBot="1">
      <c r="A127" s="98"/>
      <c r="B127" s="98"/>
      <c r="C127" s="727"/>
      <c r="D127" s="727"/>
      <c r="E127" s="727"/>
      <c r="F127" s="727"/>
      <c r="G127" s="713"/>
      <c r="H127" s="713"/>
      <c r="I127" s="710" t="str">
        <f>IF(I12="","",I12)</f>
        <v/>
      </c>
      <c r="J127" s="710"/>
      <c r="K127" s="710"/>
      <c r="L127" s="710"/>
      <c r="M127" s="710"/>
      <c r="N127" s="710"/>
      <c r="O127" s="710"/>
      <c r="P127" s="710"/>
      <c r="Q127" s="710"/>
      <c r="R127" s="710"/>
      <c r="S127" s="710"/>
      <c r="T127" s="710"/>
      <c r="U127" s="710"/>
      <c r="V127" s="710"/>
      <c r="W127" s="710"/>
      <c r="X127" s="710"/>
      <c r="Y127" s="710"/>
      <c r="Z127" s="710"/>
      <c r="AA127" s="710"/>
      <c r="AB127" s="710"/>
      <c r="AC127" s="710"/>
      <c r="AD127" s="710"/>
      <c r="AE127" s="710"/>
      <c r="AF127" s="710"/>
      <c r="AG127" s="710"/>
      <c r="AH127" s="710"/>
      <c r="AI127" s="710"/>
      <c r="AJ127" s="710"/>
      <c r="AK127" s="710"/>
      <c r="AL127" s="710"/>
      <c r="AM127" s="710"/>
      <c r="AN127" s="710"/>
      <c r="AO127" s="710"/>
      <c r="AP127" s="710"/>
      <c r="AQ127" s="710"/>
      <c r="AR127" s="710"/>
      <c r="AS127" s="714"/>
      <c r="AT127" s="715"/>
      <c r="AU127" s="715"/>
      <c r="AV127" s="715"/>
      <c r="AW127" s="715"/>
      <c r="AX127" s="715"/>
      <c r="AY127" s="715"/>
      <c r="AZ127" s="735"/>
      <c r="BA127" s="735"/>
      <c r="BB127" s="735"/>
      <c r="BC127" s="735"/>
      <c r="BD127" s="735"/>
      <c r="BE127" s="735"/>
      <c r="BF127" s="735"/>
      <c r="BG127" s="735"/>
      <c r="BH127" s="735"/>
      <c r="BI127" s="735"/>
      <c r="BJ127" s="735"/>
      <c r="BK127" s="735"/>
      <c r="BL127" s="735"/>
      <c r="BM127" s="735"/>
      <c r="BN127" s="735"/>
      <c r="BO127" s="735"/>
      <c r="BP127" s="735"/>
      <c r="BQ127" s="735"/>
      <c r="BR127" s="735"/>
      <c r="BS127" s="735"/>
      <c r="BT127" s="735"/>
      <c r="BU127" s="735"/>
      <c r="BV127" s="735"/>
      <c r="BW127" s="736"/>
      <c r="BX127" s="95"/>
      <c r="BY127" s="95"/>
      <c r="BZ127" s="95"/>
      <c r="CA127" s="96"/>
      <c r="CB127" s="95"/>
      <c r="CC127" s="95"/>
      <c r="CD127" s="98"/>
      <c r="CE127" s="98"/>
      <c r="CF127" s="727"/>
      <c r="CG127" s="727"/>
      <c r="CH127" s="727"/>
      <c r="CI127" s="727"/>
      <c r="CJ127" s="713"/>
      <c r="CK127" s="713"/>
      <c r="CL127" s="711" t="str">
        <f>IF(I12="","",I12)</f>
        <v/>
      </c>
      <c r="CM127" s="593"/>
      <c r="CN127" s="593"/>
      <c r="CO127" s="593"/>
      <c r="CP127" s="593"/>
      <c r="CQ127" s="593"/>
      <c r="CR127" s="593"/>
      <c r="CS127" s="593"/>
      <c r="CT127" s="593"/>
      <c r="CU127" s="593"/>
      <c r="CV127" s="593"/>
      <c r="CW127" s="593"/>
      <c r="CX127" s="593"/>
      <c r="CY127" s="593"/>
      <c r="CZ127" s="593"/>
      <c r="DA127" s="593"/>
      <c r="DB127" s="593"/>
      <c r="DC127" s="593"/>
      <c r="DD127" s="593"/>
      <c r="DE127" s="593"/>
      <c r="DF127" s="593"/>
      <c r="DG127" s="593"/>
      <c r="DH127" s="593"/>
      <c r="DI127" s="593"/>
      <c r="DJ127" s="593"/>
      <c r="DK127" s="593"/>
      <c r="DL127" s="593"/>
      <c r="DM127" s="593"/>
      <c r="DN127" s="593"/>
      <c r="DO127" s="593"/>
      <c r="DP127" s="593"/>
      <c r="DQ127" s="593"/>
      <c r="DR127" s="593"/>
      <c r="DS127" s="593"/>
      <c r="DT127" s="593"/>
      <c r="DU127" s="712"/>
      <c r="DV127" s="714"/>
      <c r="DW127" s="715"/>
      <c r="DX127" s="715"/>
      <c r="DY127" s="715"/>
      <c r="DZ127" s="715"/>
      <c r="EA127" s="715"/>
      <c r="EB127" s="715"/>
      <c r="EC127" s="735"/>
      <c r="ED127" s="735"/>
      <c r="EE127" s="735"/>
      <c r="EF127" s="735"/>
      <c r="EG127" s="735"/>
      <c r="EH127" s="735"/>
      <c r="EI127" s="735"/>
      <c r="EJ127" s="735"/>
      <c r="EK127" s="735"/>
      <c r="EL127" s="735"/>
      <c r="EM127" s="735"/>
      <c r="EN127" s="735"/>
      <c r="EO127" s="735"/>
      <c r="EP127" s="735"/>
      <c r="EQ127" s="735"/>
      <c r="ER127" s="735"/>
      <c r="ES127" s="735"/>
      <c r="ET127" s="735"/>
      <c r="EU127" s="735"/>
      <c r="EV127" s="735"/>
      <c r="EW127" s="735"/>
      <c r="EX127" s="735"/>
      <c r="EY127" s="735"/>
      <c r="EZ127" s="736"/>
      <c r="FB127" s="340"/>
      <c r="FC127" s="341"/>
      <c r="FD127" s="345"/>
      <c r="FE127" s="351" t="s">
        <v>859</v>
      </c>
      <c r="FF127" s="351"/>
      <c r="FG127" s="376" t="s">
        <v>860</v>
      </c>
      <c r="FH127" s="353"/>
      <c r="FI127" s="352"/>
      <c r="FJ127" s="353"/>
      <c r="FK127" s="354"/>
      <c r="FL127" s="342"/>
      <c r="FM127" s="340"/>
      <c r="FN127" s="340"/>
    </row>
    <row r="128" spans="1:170" ht="9.25" customHeight="1" thickBot="1">
      <c r="A128" s="98"/>
      <c r="B128" s="98"/>
      <c r="C128" s="727"/>
      <c r="D128" s="727"/>
      <c r="E128" s="727"/>
      <c r="F128" s="727"/>
      <c r="G128" s="713"/>
      <c r="H128" s="713"/>
      <c r="I128" s="710"/>
      <c r="J128" s="710"/>
      <c r="K128" s="710"/>
      <c r="L128" s="710"/>
      <c r="M128" s="710"/>
      <c r="N128" s="710"/>
      <c r="O128" s="710"/>
      <c r="P128" s="710"/>
      <c r="Q128" s="710"/>
      <c r="R128" s="710"/>
      <c r="S128" s="710"/>
      <c r="T128" s="710"/>
      <c r="U128" s="710"/>
      <c r="V128" s="710"/>
      <c r="W128" s="710"/>
      <c r="X128" s="710"/>
      <c r="Y128" s="710"/>
      <c r="Z128" s="710"/>
      <c r="AA128" s="710"/>
      <c r="AB128" s="710"/>
      <c r="AC128" s="710"/>
      <c r="AD128" s="710"/>
      <c r="AE128" s="710"/>
      <c r="AF128" s="710"/>
      <c r="AG128" s="710"/>
      <c r="AH128" s="710"/>
      <c r="AI128" s="710"/>
      <c r="AJ128" s="710"/>
      <c r="AK128" s="710"/>
      <c r="AL128" s="710"/>
      <c r="AM128" s="710"/>
      <c r="AN128" s="710"/>
      <c r="AO128" s="710"/>
      <c r="AP128" s="710"/>
      <c r="AQ128" s="710"/>
      <c r="AR128" s="710"/>
      <c r="AS128" s="713" t="s">
        <v>6</v>
      </c>
      <c r="AT128" s="713"/>
      <c r="AU128" s="714" t="s">
        <v>118</v>
      </c>
      <c r="AV128" s="715"/>
      <c r="AW128" s="715"/>
      <c r="AX128" s="715"/>
      <c r="AY128" s="715"/>
      <c r="AZ128" s="715"/>
      <c r="BA128" s="715"/>
      <c r="BB128" s="731" t="str">
        <f>IF(BB11="","",BB11)</f>
        <v/>
      </c>
      <c r="BC128" s="731"/>
      <c r="BD128" s="731"/>
      <c r="BE128" s="731"/>
      <c r="BF128" s="731"/>
      <c r="BG128" s="731"/>
      <c r="BH128" s="731"/>
      <c r="BI128" s="731"/>
      <c r="BJ128" s="731"/>
      <c r="BK128" s="731"/>
      <c r="BL128" s="731"/>
      <c r="BM128" s="731"/>
      <c r="BN128" s="731"/>
      <c r="BO128" s="731"/>
      <c r="BP128" s="731"/>
      <c r="BQ128" s="731"/>
      <c r="BR128" s="731"/>
      <c r="BS128" s="731"/>
      <c r="BT128" s="731"/>
      <c r="BU128" s="731"/>
      <c r="BV128" s="731"/>
      <c r="BW128" s="732"/>
      <c r="BX128" s="95"/>
      <c r="BY128" s="95"/>
      <c r="BZ128" s="95"/>
      <c r="CA128" s="96"/>
      <c r="CB128" s="95"/>
      <c r="CC128" s="95"/>
      <c r="CD128" s="98"/>
      <c r="CE128" s="98"/>
      <c r="CF128" s="727"/>
      <c r="CG128" s="727"/>
      <c r="CH128" s="727"/>
      <c r="CI128" s="727"/>
      <c r="CJ128" s="713"/>
      <c r="CK128" s="713"/>
      <c r="CL128" s="711"/>
      <c r="CM128" s="593"/>
      <c r="CN128" s="593"/>
      <c r="CO128" s="593"/>
      <c r="CP128" s="593"/>
      <c r="CQ128" s="593"/>
      <c r="CR128" s="593"/>
      <c r="CS128" s="593"/>
      <c r="CT128" s="593"/>
      <c r="CU128" s="593"/>
      <c r="CV128" s="593"/>
      <c r="CW128" s="593"/>
      <c r="CX128" s="593"/>
      <c r="CY128" s="593"/>
      <c r="CZ128" s="593"/>
      <c r="DA128" s="593"/>
      <c r="DB128" s="593"/>
      <c r="DC128" s="593"/>
      <c r="DD128" s="593"/>
      <c r="DE128" s="593"/>
      <c r="DF128" s="593"/>
      <c r="DG128" s="593"/>
      <c r="DH128" s="593"/>
      <c r="DI128" s="593"/>
      <c r="DJ128" s="593"/>
      <c r="DK128" s="593"/>
      <c r="DL128" s="593"/>
      <c r="DM128" s="593"/>
      <c r="DN128" s="593"/>
      <c r="DO128" s="593"/>
      <c r="DP128" s="593"/>
      <c r="DQ128" s="593"/>
      <c r="DR128" s="593"/>
      <c r="DS128" s="593"/>
      <c r="DT128" s="593"/>
      <c r="DU128" s="712"/>
      <c r="DV128" s="713" t="s">
        <v>6</v>
      </c>
      <c r="DW128" s="713"/>
      <c r="DX128" s="714" t="s">
        <v>118</v>
      </c>
      <c r="DY128" s="715"/>
      <c r="DZ128" s="715"/>
      <c r="EA128" s="715"/>
      <c r="EB128" s="715"/>
      <c r="EC128" s="715"/>
      <c r="ED128" s="715"/>
      <c r="EE128" s="731" t="str">
        <f>IF(BB11="","",BB11)</f>
        <v/>
      </c>
      <c r="EF128" s="731"/>
      <c r="EG128" s="731"/>
      <c r="EH128" s="731"/>
      <c r="EI128" s="731"/>
      <c r="EJ128" s="731"/>
      <c r="EK128" s="731"/>
      <c r="EL128" s="731"/>
      <c r="EM128" s="731"/>
      <c r="EN128" s="731"/>
      <c r="EO128" s="731"/>
      <c r="EP128" s="731"/>
      <c r="EQ128" s="731"/>
      <c r="ER128" s="731"/>
      <c r="ES128" s="731"/>
      <c r="ET128" s="731"/>
      <c r="EU128" s="731"/>
      <c r="EV128" s="731"/>
      <c r="EW128" s="731"/>
      <c r="EX128" s="731"/>
      <c r="EY128" s="731"/>
      <c r="EZ128" s="732"/>
      <c r="FB128" s="340"/>
      <c r="FC128" s="341"/>
      <c r="FD128" s="345"/>
      <c r="FE128" s="351"/>
      <c r="FF128" s="351"/>
      <c r="FG128" s="376"/>
      <c r="FH128" s="353"/>
      <c r="FI128" s="352"/>
      <c r="FJ128" s="353"/>
      <c r="FK128" s="354"/>
      <c r="FL128" s="342"/>
      <c r="FM128" s="340"/>
      <c r="FN128" s="340"/>
    </row>
    <row r="129" spans="1:170" ht="9.25" customHeight="1" thickBot="1">
      <c r="A129" s="98"/>
      <c r="B129" s="98"/>
      <c r="C129" s="727"/>
      <c r="D129" s="727"/>
      <c r="E129" s="727"/>
      <c r="F129" s="727"/>
      <c r="G129" s="713"/>
      <c r="H129" s="713"/>
      <c r="I129" s="710" t="str">
        <f>IF(I14="","",I14)</f>
        <v/>
      </c>
      <c r="J129" s="710"/>
      <c r="K129" s="710"/>
      <c r="L129" s="710"/>
      <c r="M129" s="710"/>
      <c r="N129" s="710"/>
      <c r="O129" s="710"/>
      <c r="P129" s="710"/>
      <c r="Q129" s="710"/>
      <c r="R129" s="710"/>
      <c r="S129" s="710"/>
      <c r="T129" s="710"/>
      <c r="U129" s="710"/>
      <c r="V129" s="710"/>
      <c r="W129" s="710"/>
      <c r="X129" s="710"/>
      <c r="Y129" s="710"/>
      <c r="Z129" s="710"/>
      <c r="AA129" s="710"/>
      <c r="AB129" s="710"/>
      <c r="AC129" s="710"/>
      <c r="AD129" s="710"/>
      <c r="AE129" s="710"/>
      <c r="AF129" s="710"/>
      <c r="AG129" s="710"/>
      <c r="AH129" s="710"/>
      <c r="AI129" s="710"/>
      <c r="AJ129" s="710"/>
      <c r="AK129" s="710"/>
      <c r="AL129" s="710"/>
      <c r="AM129" s="710"/>
      <c r="AN129" s="710"/>
      <c r="AO129" s="710"/>
      <c r="AP129" s="710"/>
      <c r="AQ129" s="710"/>
      <c r="AR129" s="710"/>
      <c r="AS129" s="713"/>
      <c r="AT129" s="713"/>
      <c r="AU129" s="714"/>
      <c r="AV129" s="715"/>
      <c r="AW129" s="715"/>
      <c r="AX129" s="715"/>
      <c r="AY129" s="715"/>
      <c r="AZ129" s="715"/>
      <c r="BA129" s="715"/>
      <c r="BB129" s="731"/>
      <c r="BC129" s="731"/>
      <c r="BD129" s="731"/>
      <c r="BE129" s="731"/>
      <c r="BF129" s="731"/>
      <c r="BG129" s="731"/>
      <c r="BH129" s="731"/>
      <c r="BI129" s="731"/>
      <c r="BJ129" s="731"/>
      <c r="BK129" s="731"/>
      <c r="BL129" s="731"/>
      <c r="BM129" s="731"/>
      <c r="BN129" s="731"/>
      <c r="BO129" s="731"/>
      <c r="BP129" s="731"/>
      <c r="BQ129" s="731"/>
      <c r="BR129" s="731"/>
      <c r="BS129" s="731"/>
      <c r="BT129" s="731"/>
      <c r="BU129" s="731"/>
      <c r="BV129" s="731"/>
      <c r="BW129" s="732"/>
      <c r="BX129" s="95"/>
      <c r="BY129" s="95"/>
      <c r="BZ129" s="95"/>
      <c r="CA129" s="96"/>
      <c r="CB129" s="95"/>
      <c r="CC129" s="95"/>
      <c r="CD129" s="98"/>
      <c r="CE129" s="98"/>
      <c r="CF129" s="727"/>
      <c r="CG129" s="727"/>
      <c r="CH129" s="727"/>
      <c r="CI129" s="727"/>
      <c r="CJ129" s="713"/>
      <c r="CK129" s="713"/>
      <c r="CL129" s="711" t="str">
        <f>IF(I14="","",I14)</f>
        <v/>
      </c>
      <c r="CM129" s="593"/>
      <c r="CN129" s="593"/>
      <c r="CO129" s="593"/>
      <c r="CP129" s="593"/>
      <c r="CQ129" s="593"/>
      <c r="CR129" s="593"/>
      <c r="CS129" s="593"/>
      <c r="CT129" s="593"/>
      <c r="CU129" s="593"/>
      <c r="CV129" s="593"/>
      <c r="CW129" s="593"/>
      <c r="CX129" s="593"/>
      <c r="CY129" s="593"/>
      <c r="CZ129" s="593"/>
      <c r="DA129" s="593"/>
      <c r="DB129" s="593"/>
      <c r="DC129" s="593"/>
      <c r="DD129" s="593"/>
      <c r="DE129" s="593"/>
      <c r="DF129" s="593"/>
      <c r="DG129" s="593"/>
      <c r="DH129" s="593"/>
      <c r="DI129" s="593"/>
      <c r="DJ129" s="593"/>
      <c r="DK129" s="593"/>
      <c r="DL129" s="593"/>
      <c r="DM129" s="593"/>
      <c r="DN129" s="593"/>
      <c r="DO129" s="593"/>
      <c r="DP129" s="593"/>
      <c r="DQ129" s="593"/>
      <c r="DR129" s="593"/>
      <c r="DS129" s="593"/>
      <c r="DT129" s="593"/>
      <c r="DU129" s="712"/>
      <c r="DV129" s="713"/>
      <c r="DW129" s="713"/>
      <c r="DX129" s="714"/>
      <c r="DY129" s="715"/>
      <c r="DZ129" s="715"/>
      <c r="EA129" s="715"/>
      <c r="EB129" s="715"/>
      <c r="EC129" s="715"/>
      <c r="ED129" s="715"/>
      <c r="EE129" s="731"/>
      <c r="EF129" s="731"/>
      <c r="EG129" s="731"/>
      <c r="EH129" s="731"/>
      <c r="EI129" s="731"/>
      <c r="EJ129" s="731"/>
      <c r="EK129" s="731"/>
      <c r="EL129" s="731"/>
      <c r="EM129" s="731"/>
      <c r="EN129" s="731"/>
      <c r="EO129" s="731"/>
      <c r="EP129" s="731"/>
      <c r="EQ129" s="731"/>
      <c r="ER129" s="731"/>
      <c r="ES129" s="731"/>
      <c r="ET129" s="731"/>
      <c r="EU129" s="731"/>
      <c r="EV129" s="731"/>
      <c r="EW129" s="731"/>
      <c r="EX129" s="731"/>
      <c r="EY129" s="731"/>
      <c r="EZ129" s="732"/>
      <c r="FB129" s="340"/>
      <c r="FC129" s="341"/>
      <c r="FD129" s="345"/>
      <c r="FE129" s="354"/>
      <c r="FF129" s="354"/>
      <c r="FG129" s="376"/>
      <c r="FH129" s="353"/>
      <c r="FI129" s="352"/>
      <c r="FJ129" s="353"/>
      <c r="FK129" s="354"/>
      <c r="FL129" s="342"/>
      <c r="FM129" s="340"/>
      <c r="FN129" s="340"/>
    </row>
    <row r="130" spans="1:170" ht="9.25" customHeight="1" thickBot="1">
      <c r="A130" s="98"/>
      <c r="B130" s="90"/>
      <c r="C130" s="727"/>
      <c r="D130" s="727"/>
      <c r="E130" s="727"/>
      <c r="F130" s="727"/>
      <c r="G130" s="713"/>
      <c r="H130" s="713"/>
      <c r="I130" s="710"/>
      <c r="J130" s="710"/>
      <c r="K130" s="710"/>
      <c r="L130" s="710"/>
      <c r="M130" s="710"/>
      <c r="N130" s="710"/>
      <c r="O130" s="710"/>
      <c r="P130" s="710"/>
      <c r="Q130" s="710"/>
      <c r="R130" s="710"/>
      <c r="S130" s="710"/>
      <c r="T130" s="710"/>
      <c r="U130" s="710"/>
      <c r="V130" s="710"/>
      <c r="W130" s="710"/>
      <c r="X130" s="710"/>
      <c r="Y130" s="710"/>
      <c r="Z130" s="710"/>
      <c r="AA130" s="710"/>
      <c r="AB130" s="710"/>
      <c r="AC130" s="710"/>
      <c r="AD130" s="710"/>
      <c r="AE130" s="710"/>
      <c r="AF130" s="710"/>
      <c r="AG130" s="710"/>
      <c r="AH130" s="710"/>
      <c r="AI130" s="710"/>
      <c r="AJ130" s="710"/>
      <c r="AK130" s="710"/>
      <c r="AL130" s="710"/>
      <c r="AM130" s="710"/>
      <c r="AN130" s="710"/>
      <c r="AO130" s="710"/>
      <c r="AP130" s="710"/>
      <c r="AQ130" s="710"/>
      <c r="AR130" s="710"/>
      <c r="AS130" s="713"/>
      <c r="AT130" s="713"/>
      <c r="AU130" s="733" t="str">
        <f>IF(AU13="","",AU13)</f>
        <v/>
      </c>
      <c r="AV130" s="733"/>
      <c r="AW130" s="733"/>
      <c r="AX130" s="733"/>
      <c r="AY130" s="733"/>
      <c r="AZ130" s="733"/>
      <c r="BA130" s="733"/>
      <c r="BB130" s="733"/>
      <c r="BC130" s="733"/>
      <c r="BD130" s="733"/>
      <c r="BE130" s="733"/>
      <c r="BF130" s="733"/>
      <c r="BG130" s="733"/>
      <c r="BH130" s="733"/>
      <c r="BI130" s="733"/>
      <c r="BJ130" s="733"/>
      <c r="BK130" s="733"/>
      <c r="BL130" s="733"/>
      <c r="BM130" s="733"/>
      <c r="BN130" s="733"/>
      <c r="BO130" s="733"/>
      <c r="BP130" s="733"/>
      <c r="BQ130" s="733"/>
      <c r="BR130" s="733"/>
      <c r="BS130" s="733"/>
      <c r="BT130" s="733"/>
      <c r="BU130" s="733"/>
      <c r="BV130" s="733"/>
      <c r="BW130" s="733"/>
      <c r="BX130" s="95"/>
      <c r="BY130" s="95"/>
      <c r="BZ130" s="95"/>
      <c r="CA130" s="96"/>
      <c r="CB130" s="95"/>
      <c r="CC130" s="95"/>
      <c r="CD130" s="98"/>
      <c r="CE130" s="90"/>
      <c r="CF130" s="727"/>
      <c r="CG130" s="727"/>
      <c r="CH130" s="727"/>
      <c r="CI130" s="727"/>
      <c r="CJ130" s="713"/>
      <c r="CK130" s="713"/>
      <c r="CL130" s="711"/>
      <c r="CM130" s="593"/>
      <c r="CN130" s="593"/>
      <c r="CO130" s="593"/>
      <c r="CP130" s="593"/>
      <c r="CQ130" s="593"/>
      <c r="CR130" s="593"/>
      <c r="CS130" s="593"/>
      <c r="CT130" s="593"/>
      <c r="CU130" s="593"/>
      <c r="CV130" s="593"/>
      <c r="CW130" s="593"/>
      <c r="CX130" s="593"/>
      <c r="CY130" s="593"/>
      <c r="CZ130" s="593"/>
      <c r="DA130" s="593"/>
      <c r="DB130" s="593"/>
      <c r="DC130" s="593"/>
      <c r="DD130" s="593"/>
      <c r="DE130" s="593"/>
      <c r="DF130" s="593"/>
      <c r="DG130" s="593"/>
      <c r="DH130" s="593"/>
      <c r="DI130" s="593"/>
      <c r="DJ130" s="593"/>
      <c r="DK130" s="593"/>
      <c r="DL130" s="593"/>
      <c r="DM130" s="593"/>
      <c r="DN130" s="593"/>
      <c r="DO130" s="593"/>
      <c r="DP130" s="593"/>
      <c r="DQ130" s="593"/>
      <c r="DR130" s="593"/>
      <c r="DS130" s="593"/>
      <c r="DT130" s="593"/>
      <c r="DU130" s="712"/>
      <c r="DV130" s="713"/>
      <c r="DW130" s="713"/>
      <c r="DX130" s="733" t="str">
        <f>IF(AU13="","",AU13)</f>
        <v/>
      </c>
      <c r="DY130" s="733"/>
      <c r="DZ130" s="733"/>
      <c r="EA130" s="733"/>
      <c r="EB130" s="733"/>
      <c r="EC130" s="733"/>
      <c r="ED130" s="733"/>
      <c r="EE130" s="733"/>
      <c r="EF130" s="733"/>
      <c r="EG130" s="733"/>
      <c r="EH130" s="733"/>
      <c r="EI130" s="733"/>
      <c r="EJ130" s="733"/>
      <c r="EK130" s="733"/>
      <c r="EL130" s="733"/>
      <c r="EM130" s="733"/>
      <c r="EN130" s="733"/>
      <c r="EO130" s="733"/>
      <c r="EP130" s="733"/>
      <c r="EQ130" s="733"/>
      <c r="ER130" s="733"/>
      <c r="ES130" s="733"/>
      <c r="ET130" s="733"/>
      <c r="EU130" s="733"/>
      <c r="EV130" s="733"/>
      <c r="EW130" s="733"/>
      <c r="EX130" s="733"/>
      <c r="EY130" s="733"/>
      <c r="EZ130" s="733"/>
      <c r="FB130" s="340"/>
      <c r="FC130" s="341"/>
      <c r="FD130" s="345"/>
      <c r="FE130" s="354"/>
      <c r="FF130" s="354"/>
      <c r="FG130" s="376"/>
      <c r="FH130" s="353"/>
      <c r="FI130" s="352"/>
      <c r="FJ130" s="353"/>
      <c r="FK130" s="354"/>
      <c r="FL130" s="342"/>
      <c r="FM130" s="340"/>
      <c r="FN130" s="340"/>
    </row>
    <row r="131" spans="1:170" ht="9.25" customHeight="1" thickBot="1">
      <c r="A131" s="105"/>
      <c r="B131" s="106"/>
      <c r="C131" s="727"/>
      <c r="D131" s="727"/>
      <c r="E131" s="727"/>
      <c r="F131" s="727"/>
      <c r="G131" s="713"/>
      <c r="H131" s="713"/>
      <c r="I131" s="710" t="s">
        <v>237</v>
      </c>
      <c r="J131" s="710"/>
      <c r="K131" s="710"/>
      <c r="L131" s="710"/>
      <c r="M131" s="710"/>
      <c r="N131" s="710"/>
      <c r="O131" s="710"/>
      <c r="P131" s="710"/>
      <c r="Q131" s="710"/>
      <c r="R131" s="710"/>
      <c r="S131" s="710"/>
      <c r="T131" s="710"/>
      <c r="U131" s="710"/>
      <c r="V131" s="710"/>
      <c r="W131" s="710"/>
      <c r="X131" s="710"/>
      <c r="Y131" s="710"/>
      <c r="Z131" s="710"/>
      <c r="AA131" s="710"/>
      <c r="AB131" s="710"/>
      <c r="AC131" s="710"/>
      <c r="AD131" s="710"/>
      <c r="AE131" s="710"/>
      <c r="AF131" s="710"/>
      <c r="AG131" s="710"/>
      <c r="AH131" s="710"/>
      <c r="AI131" s="710"/>
      <c r="AJ131" s="710"/>
      <c r="AK131" s="710"/>
      <c r="AL131" s="710"/>
      <c r="AM131" s="710"/>
      <c r="AN131" s="710"/>
      <c r="AO131" s="710"/>
      <c r="AP131" s="710"/>
      <c r="AQ131" s="710"/>
      <c r="AR131" s="710"/>
      <c r="AS131" s="713"/>
      <c r="AT131" s="713"/>
      <c r="AU131" s="733"/>
      <c r="AV131" s="733"/>
      <c r="AW131" s="733"/>
      <c r="AX131" s="733"/>
      <c r="AY131" s="733"/>
      <c r="AZ131" s="733"/>
      <c r="BA131" s="733"/>
      <c r="BB131" s="733"/>
      <c r="BC131" s="733"/>
      <c r="BD131" s="733"/>
      <c r="BE131" s="733"/>
      <c r="BF131" s="733"/>
      <c r="BG131" s="733"/>
      <c r="BH131" s="733"/>
      <c r="BI131" s="733"/>
      <c r="BJ131" s="733"/>
      <c r="BK131" s="733"/>
      <c r="BL131" s="733"/>
      <c r="BM131" s="733"/>
      <c r="BN131" s="733"/>
      <c r="BO131" s="733"/>
      <c r="BP131" s="733"/>
      <c r="BQ131" s="733"/>
      <c r="BR131" s="733"/>
      <c r="BS131" s="733"/>
      <c r="BT131" s="733"/>
      <c r="BU131" s="733"/>
      <c r="BV131" s="733"/>
      <c r="BW131" s="733"/>
      <c r="BX131" s="95"/>
      <c r="BY131" s="95"/>
      <c r="BZ131" s="95"/>
      <c r="CA131" s="96"/>
      <c r="CB131" s="95"/>
      <c r="CC131" s="95"/>
      <c r="CD131" s="105"/>
      <c r="CE131" s="106"/>
      <c r="CF131" s="727"/>
      <c r="CG131" s="727"/>
      <c r="CH131" s="727"/>
      <c r="CI131" s="727"/>
      <c r="CJ131" s="713"/>
      <c r="CK131" s="713"/>
      <c r="CL131" s="710"/>
      <c r="CM131" s="710"/>
      <c r="CN131" s="710"/>
      <c r="CO131" s="710"/>
      <c r="CP131" s="710"/>
      <c r="CQ131" s="710"/>
      <c r="CR131" s="710"/>
      <c r="CS131" s="710"/>
      <c r="CT131" s="710"/>
      <c r="CU131" s="710"/>
      <c r="CV131" s="710"/>
      <c r="CW131" s="710"/>
      <c r="CX131" s="710"/>
      <c r="CY131" s="710"/>
      <c r="CZ131" s="710"/>
      <c r="DA131" s="710"/>
      <c r="DB131" s="710"/>
      <c r="DC131" s="710"/>
      <c r="DD131" s="710"/>
      <c r="DE131" s="710"/>
      <c r="DF131" s="710"/>
      <c r="DG131" s="710"/>
      <c r="DH131" s="710"/>
      <c r="DI131" s="710"/>
      <c r="DJ131" s="710"/>
      <c r="DK131" s="710"/>
      <c r="DL131" s="710"/>
      <c r="DM131" s="710"/>
      <c r="DN131" s="710"/>
      <c r="DO131" s="710"/>
      <c r="DP131" s="710"/>
      <c r="DQ131" s="710"/>
      <c r="DR131" s="710"/>
      <c r="DS131" s="710"/>
      <c r="DT131" s="710"/>
      <c r="DU131" s="710"/>
      <c r="DV131" s="713"/>
      <c r="DW131" s="713"/>
      <c r="DX131" s="733"/>
      <c r="DY131" s="733"/>
      <c r="DZ131" s="733"/>
      <c r="EA131" s="733"/>
      <c r="EB131" s="733"/>
      <c r="EC131" s="733"/>
      <c r="ED131" s="733"/>
      <c r="EE131" s="733"/>
      <c r="EF131" s="733"/>
      <c r="EG131" s="733"/>
      <c r="EH131" s="733"/>
      <c r="EI131" s="733"/>
      <c r="EJ131" s="733"/>
      <c r="EK131" s="733"/>
      <c r="EL131" s="733"/>
      <c r="EM131" s="733"/>
      <c r="EN131" s="733"/>
      <c r="EO131" s="733"/>
      <c r="EP131" s="733"/>
      <c r="EQ131" s="733"/>
      <c r="ER131" s="733"/>
      <c r="ES131" s="733"/>
      <c r="ET131" s="733"/>
      <c r="EU131" s="733"/>
      <c r="EV131" s="733"/>
      <c r="EW131" s="733"/>
      <c r="EX131" s="733"/>
      <c r="EY131" s="733"/>
      <c r="EZ131" s="733"/>
      <c r="FB131" s="340"/>
      <c r="FC131" s="341"/>
      <c r="FD131" s="345"/>
      <c r="FE131" s="351" t="s">
        <v>861</v>
      </c>
      <c r="FF131" s="351"/>
      <c r="FG131" s="376" t="s">
        <v>862</v>
      </c>
      <c r="FH131" s="353"/>
      <c r="FI131" s="352"/>
      <c r="FJ131" s="353"/>
      <c r="FK131" s="354"/>
      <c r="FL131" s="342"/>
      <c r="FM131" s="340"/>
      <c r="FN131" s="340"/>
    </row>
    <row r="132" spans="1:170" ht="9.25" customHeight="1" thickBot="1">
      <c r="A132" s="106"/>
      <c r="B132" s="102"/>
      <c r="C132" s="727"/>
      <c r="D132" s="727"/>
      <c r="E132" s="727"/>
      <c r="F132" s="727"/>
      <c r="G132" s="713"/>
      <c r="H132" s="713"/>
      <c r="I132" s="734"/>
      <c r="J132" s="734"/>
      <c r="K132" s="734"/>
      <c r="L132" s="734"/>
      <c r="M132" s="734"/>
      <c r="N132" s="734"/>
      <c r="O132" s="734"/>
      <c r="P132" s="734"/>
      <c r="Q132" s="734"/>
      <c r="R132" s="734"/>
      <c r="S132" s="734"/>
      <c r="T132" s="734"/>
      <c r="U132" s="734"/>
      <c r="V132" s="734"/>
      <c r="W132" s="734"/>
      <c r="X132" s="734"/>
      <c r="Y132" s="734"/>
      <c r="Z132" s="734"/>
      <c r="AA132" s="734"/>
      <c r="AB132" s="734"/>
      <c r="AC132" s="734"/>
      <c r="AD132" s="734"/>
      <c r="AE132" s="734"/>
      <c r="AF132" s="734"/>
      <c r="AG132" s="734"/>
      <c r="AH132" s="734"/>
      <c r="AI132" s="734"/>
      <c r="AJ132" s="734"/>
      <c r="AK132" s="734"/>
      <c r="AL132" s="734"/>
      <c r="AM132" s="734"/>
      <c r="AN132" s="734"/>
      <c r="AO132" s="734"/>
      <c r="AP132" s="734"/>
      <c r="AQ132" s="734"/>
      <c r="AR132" s="734"/>
      <c r="AS132" s="713"/>
      <c r="AT132" s="713"/>
      <c r="AU132" s="733"/>
      <c r="AV132" s="733"/>
      <c r="AW132" s="733"/>
      <c r="AX132" s="733"/>
      <c r="AY132" s="733"/>
      <c r="AZ132" s="733"/>
      <c r="BA132" s="733"/>
      <c r="BB132" s="733"/>
      <c r="BC132" s="733"/>
      <c r="BD132" s="733"/>
      <c r="BE132" s="733"/>
      <c r="BF132" s="733"/>
      <c r="BG132" s="733"/>
      <c r="BH132" s="733"/>
      <c r="BI132" s="733"/>
      <c r="BJ132" s="733"/>
      <c r="BK132" s="733"/>
      <c r="BL132" s="733"/>
      <c r="BM132" s="733"/>
      <c r="BN132" s="733"/>
      <c r="BO132" s="733"/>
      <c r="BP132" s="733"/>
      <c r="BQ132" s="733"/>
      <c r="BR132" s="733"/>
      <c r="BS132" s="733"/>
      <c r="BT132" s="733"/>
      <c r="BU132" s="733"/>
      <c r="BV132" s="733"/>
      <c r="BW132" s="733"/>
      <c r="BX132" s="95"/>
      <c r="BY132" s="95"/>
      <c r="BZ132" s="95"/>
      <c r="CA132" s="96"/>
      <c r="CB132" s="95"/>
      <c r="CC132" s="95"/>
      <c r="CD132" s="106"/>
      <c r="CE132" s="102"/>
      <c r="CF132" s="727"/>
      <c r="CG132" s="727"/>
      <c r="CH132" s="727"/>
      <c r="CI132" s="727"/>
      <c r="CJ132" s="713"/>
      <c r="CK132" s="713"/>
      <c r="CL132" s="734"/>
      <c r="CM132" s="734"/>
      <c r="CN132" s="734"/>
      <c r="CO132" s="734"/>
      <c r="CP132" s="734"/>
      <c r="CQ132" s="734"/>
      <c r="CR132" s="734"/>
      <c r="CS132" s="734"/>
      <c r="CT132" s="734"/>
      <c r="CU132" s="734"/>
      <c r="CV132" s="734"/>
      <c r="CW132" s="734"/>
      <c r="CX132" s="734"/>
      <c r="CY132" s="734"/>
      <c r="CZ132" s="734"/>
      <c r="DA132" s="734"/>
      <c r="DB132" s="734"/>
      <c r="DC132" s="734"/>
      <c r="DD132" s="734"/>
      <c r="DE132" s="734"/>
      <c r="DF132" s="734"/>
      <c r="DG132" s="734"/>
      <c r="DH132" s="734"/>
      <c r="DI132" s="734"/>
      <c r="DJ132" s="734"/>
      <c r="DK132" s="734"/>
      <c r="DL132" s="734"/>
      <c r="DM132" s="734"/>
      <c r="DN132" s="734"/>
      <c r="DO132" s="734"/>
      <c r="DP132" s="734"/>
      <c r="DQ132" s="734"/>
      <c r="DR132" s="734"/>
      <c r="DS132" s="734"/>
      <c r="DT132" s="734"/>
      <c r="DU132" s="734"/>
      <c r="DV132" s="713"/>
      <c r="DW132" s="713"/>
      <c r="DX132" s="733"/>
      <c r="DY132" s="733"/>
      <c r="DZ132" s="733"/>
      <c r="EA132" s="733"/>
      <c r="EB132" s="733"/>
      <c r="EC132" s="733"/>
      <c r="ED132" s="733"/>
      <c r="EE132" s="733"/>
      <c r="EF132" s="733"/>
      <c r="EG132" s="733"/>
      <c r="EH132" s="733"/>
      <c r="EI132" s="733"/>
      <c r="EJ132" s="733"/>
      <c r="EK132" s="733"/>
      <c r="EL132" s="733"/>
      <c r="EM132" s="733"/>
      <c r="EN132" s="733"/>
      <c r="EO132" s="733"/>
      <c r="EP132" s="733"/>
      <c r="EQ132" s="733"/>
      <c r="ER132" s="733"/>
      <c r="ES132" s="733"/>
      <c r="ET132" s="733"/>
      <c r="EU132" s="733"/>
      <c r="EV132" s="733"/>
      <c r="EW132" s="733"/>
      <c r="EX132" s="733"/>
      <c r="EY132" s="733"/>
      <c r="EZ132" s="733"/>
      <c r="FB132" s="340"/>
      <c r="FC132" s="341"/>
      <c r="FD132" s="345"/>
      <c r="FE132" s="351"/>
      <c r="FF132" s="351"/>
      <c r="FG132" s="376"/>
      <c r="FH132" s="353"/>
      <c r="FI132" s="352"/>
      <c r="FJ132" s="353"/>
      <c r="FK132" s="354"/>
      <c r="FL132" s="342"/>
      <c r="FM132" s="340"/>
      <c r="FN132" s="340"/>
    </row>
    <row r="133" spans="1:170" ht="9.25" customHeight="1" thickBot="1">
      <c r="A133" s="106"/>
      <c r="B133" s="102"/>
      <c r="C133" s="728" t="s">
        <v>119</v>
      </c>
      <c r="D133" s="728"/>
      <c r="E133" s="728"/>
      <c r="F133" s="728"/>
      <c r="G133" s="728"/>
      <c r="H133" s="728"/>
      <c r="I133" s="728"/>
      <c r="J133" s="728"/>
      <c r="K133" s="728"/>
      <c r="L133" s="728"/>
      <c r="M133" s="728"/>
      <c r="N133" s="728"/>
      <c r="O133" s="728"/>
      <c r="P133" s="728" t="s">
        <v>120</v>
      </c>
      <c r="Q133" s="728"/>
      <c r="R133" s="728"/>
      <c r="S133" s="728"/>
      <c r="T133" s="728"/>
      <c r="U133" s="728"/>
      <c r="V133" s="728"/>
      <c r="W133" s="728"/>
      <c r="X133" s="728"/>
      <c r="Y133" s="728"/>
      <c r="Z133" s="728"/>
      <c r="AA133" s="728"/>
      <c r="AB133" s="728"/>
      <c r="AC133" s="728"/>
      <c r="AD133" s="728"/>
      <c r="AE133" s="728" t="s">
        <v>299</v>
      </c>
      <c r="AF133" s="728"/>
      <c r="AG133" s="728"/>
      <c r="AH133" s="728"/>
      <c r="AI133" s="728"/>
      <c r="AJ133" s="728"/>
      <c r="AK133" s="728"/>
      <c r="AL133" s="728"/>
      <c r="AM133" s="728"/>
      <c r="AN133" s="728"/>
      <c r="AO133" s="728"/>
      <c r="AP133" s="728"/>
      <c r="AQ133" s="728"/>
      <c r="AR133" s="728"/>
      <c r="AS133" s="728"/>
      <c r="AT133" s="728" t="s">
        <v>121</v>
      </c>
      <c r="AU133" s="728"/>
      <c r="AV133" s="728"/>
      <c r="AW133" s="728"/>
      <c r="AX133" s="728"/>
      <c r="AY133" s="728"/>
      <c r="AZ133" s="728"/>
      <c r="BA133" s="728"/>
      <c r="BB133" s="728"/>
      <c r="BC133" s="728"/>
      <c r="BD133" s="728"/>
      <c r="BE133" s="728"/>
      <c r="BF133" s="728"/>
      <c r="BG133" s="728"/>
      <c r="BH133" s="728"/>
      <c r="BI133" s="728" t="s">
        <v>122</v>
      </c>
      <c r="BJ133" s="728"/>
      <c r="BK133" s="728"/>
      <c r="BL133" s="728"/>
      <c r="BM133" s="728"/>
      <c r="BN133" s="728"/>
      <c r="BO133" s="728"/>
      <c r="BP133" s="728"/>
      <c r="BQ133" s="728"/>
      <c r="BR133" s="728"/>
      <c r="BS133" s="728"/>
      <c r="BT133" s="728"/>
      <c r="BU133" s="728"/>
      <c r="BV133" s="728"/>
      <c r="BW133" s="728"/>
      <c r="BX133" s="95"/>
      <c r="BY133" s="95"/>
      <c r="BZ133" s="95"/>
      <c r="CA133" s="96"/>
      <c r="CB133" s="95"/>
      <c r="CC133" s="95"/>
      <c r="CD133" s="106"/>
      <c r="CE133" s="102"/>
      <c r="CF133" s="728" t="s">
        <v>119</v>
      </c>
      <c r="CG133" s="728"/>
      <c r="CH133" s="728"/>
      <c r="CI133" s="728"/>
      <c r="CJ133" s="728"/>
      <c r="CK133" s="728"/>
      <c r="CL133" s="728"/>
      <c r="CM133" s="728"/>
      <c r="CN133" s="728"/>
      <c r="CO133" s="728"/>
      <c r="CP133" s="728"/>
      <c r="CQ133" s="728"/>
      <c r="CR133" s="728"/>
      <c r="CS133" s="728" t="s">
        <v>120</v>
      </c>
      <c r="CT133" s="728"/>
      <c r="CU133" s="728"/>
      <c r="CV133" s="728"/>
      <c r="CW133" s="728"/>
      <c r="CX133" s="728"/>
      <c r="CY133" s="728"/>
      <c r="CZ133" s="728"/>
      <c r="DA133" s="728"/>
      <c r="DB133" s="728"/>
      <c r="DC133" s="728"/>
      <c r="DD133" s="728"/>
      <c r="DE133" s="728"/>
      <c r="DF133" s="728"/>
      <c r="DG133" s="728"/>
      <c r="DH133" s="728" t="s">
        <v>299</v>
      </c>
      <c r="DI133" s="728"/>
      <c r="DJ133" s="728"/>
      <c r="DK133" s="728"/>
      <c r="DL133" s="728"/>
      <c r="DM133" s="728"/>
      <c r="DN133" s="728"/>
      <c r="DO133" s="728"/>
      <c r="DP133" s="728"/>
      <c r="DQ133" s="728"/>
      <c r="DR133" s="728"/>
      <c r="DS133" s="728"/>
      <c r="DT133" s="728"/>
      <c r="DU133" s="728"/>
      <c r="DV133" s="728"/>
      <c r="DW133" s="728" t="s">
        <v>121</v>
      </c>
      <c r="DX133" s="728"/>
      <c r="DY133" s="728"/>
      <c r="DZ133" s="728"/>
      <c r="EA133" s="728"/>
      <c r="EB133" s="728"/>
      <c r="EC133" s="728"/>
      <c r="ED133" s="728"/>
      <c r="EE133" s="728"/>
      <c r="EF133" s="728"/>
      <c r="EG133" s="728"/>
      <c r="EH133" s="728"/>
      <c r="EI133" s="728"/>
      <c r="EJ133" s="728"/>
      <c r="EK133" s="728"/>
      <c r="EL133" s="728" t="s">
        <v>122</v>
      </c>
      <c r="EM133" s="728"/>
      <c r="EN133" s="728"/>
      <c r="EO133" s="728"/>
      <c r="EP133" s="728"/>
      <c r="EQ133" s="728"/>
      <c r="ER133" s="728"/>
      <c r="ES133" s="728"/>
      <c r="ET133" s="728"/>
      <c r="EU133" s="728"/>
      <c r="EV133" s="728"/>
      <c r="EW133" s="728"/>
      <c r="EX133" s="728"/>
      <c r="EY133" s="728"/>
      <c r="EZ133" s="728"/>
      <c r="FB133" s="340"/>
      <c r="FC133" s="341"/>
      <c r="FD133" s="345"/>
      <c r="FE133" s="354"/>
      <c r="FF133" s="354"/>
      <c r="FG133" s="376"/>
      <c r="FH133" s="353"/>
      <c r="FI133" s="352"/>
      <c r="FJ133" s="353"/>
      <c r="FK133" s="354"/>
      <c r="FL133" s="342"/>
      <c r="FM133" s="340"/>
      <c r="FN133" s="340"/>
    </row>
    <row r="134" spans="1:170" ht="9.25" customHeight="1" thickBot="1">
      <c r="A134" s="106"/>
      <c r="B134" s="106"/>
      <c r="C134" s="728"/>
      <c r="D134" s="728"/>
      <c r="E134" s="728"/>
      <c r="F134" s="728"/>
      <c r="G134" s="728"/>
      <c r="H134" s="728"/>
      <c r="I134" s="728"/>
      <c r="J134" s="728"/>
      <c r="K134" s="728"/>
      <c r="L134" s="728"/>
      <c r="M134" s="728"/>
      <c r="N134" s="728"/>
      <c r="O134" s="728"/>
      <c r="P134" s="728"/>
      <c r="Q134" s="728"/>
      <c r="R134" s="728"/>
      <c r="S134" s="728"/>
      <c r="T134" s="728"/>
      <c r="U134" s="728"/>
      <c r="V134" s="728"/>
      <c r="W134" s="728"/>
      <c r="X134" s="728"/>
      <c r="Y134" s="728"/>
      <c r="Z134" s="728"/>
      <c r="AA134" s="728"/>
      <c r="AB134" s="728"/>
      <c r="AC134" s="728"/>
      <c r="AD134" s="728"/>
      <c r="AE134" s="728"/>
      <c r="AF134" s="728"/>
      <c r="AG134" s="728"/>
      <c r="AH134" s="728"/>
      <c r="AI134" s="728"/>
      <c r="AJ134" s="728"/>
      <c r="AK134" s="728"/>
      <c r="AL134" s="728"/>
      <c r="AM134" s="728"/>
      <c r="AN134" s="728"/>
      <c r="AO134" s="728"/>
      <c r="AP134" s="728"/>
      <c r="AQ134" s="728"/>
      <c r="AR134" s="728"/>
      <c r="AS134" s="728"/>
      <c r="AT134" s="728"/>
      <c r="AU134" s="728"/>
      <c r="AV134" s="728"/>
      <c r="AW134" s="728"/>
      <c r="AX134" s="728"/>
      <c r="AY134" s="728"/>
      <c r="AZ134" s="728"/>
      <c r="BA134" s="728"/>
      <c r="BB134" s="728"/>
      <c r="BC134" s="728"/>
      <c r="BD134" s="728"/>
      <c r="BE134" s="728"/>
      <c r="BF134" s="728"/>
      <c r="BG134" s="728"/>
      <c r="BH134" s="728"/>
      <c r="BI134" s="728"/>
      <c r="BJ134" s="728"/>
      <c r="BK134" s="728"/>
      <c r="BL134" s="728"/>
      <c r="BM134" s="728"/>
      <c r="BN134" s="728"/>
      <c r="BO134" s="728"/>
      <c r="BP134" s="728"/>
      <c r="BQ134" s="728"/>
      <c r="BR134" s="728"/>
      <c r="BS134" s="728"/>
      <c r="BT134" s="728"/>
      <c r="BU134" s="728"/>
      <c r="BV134" s="728"/>
      <c r="BW134" s="728"/>
      <c r="BX134" s="95"/>
      <c r="BY134" s="95"/>
      <c r="BZ134" s="95"/>
      <c r="CA134" s="96"/>
      <c r="CB134" s="95"/>
      <c r="CC134" s="95"/>
      <c r="CD134" s="106"/>
      <c r="CE134" s="106"/>
      <c r="CF134" s="728"/>
      <c r="CG134" s="728"/>
      <c r="CH134" s="728"/>
      <c r="CI134" s="728"/>
      <c r="CJ134" s="728"/>
      <c r="CK134" s="728"/>
      <c r="CL134" s="728"/>
      <c r="CM134" s="728"/>
      <c r="CN134" s="728"/>
      <c r="CO134" s="728"/>
      <c r="CP134" s="728"/>
      <c r="CQ134" s="728"/>
      <c r="CR134" s="728"/>
      <c r="CS134" s="728"/>
      <c r="CT134" s="728"/>
      <c r="CU134" s="728"/>
      <c r="CV134" s="728"/>
      <c r="CW134" s="728"/>
      <c r="CX134" s="728"/>
      <c r="CY134" s="728"/>
      <c r="CZ134" s="728"/>
      <c r="DA134" s="728"/>
      <c r="DB134" s="728"/>
      <c r="DC134" s="728"/>
      <c r="DD134" s="728"/>
      <c r="DE134" s="728"/>
      <c r="DF134" s="728"/>
      <c r="DG134" s="728"/>
      <c r="DH134" s="728"/>
      <c r="DI134" s="728"/>
      <c r="DJ134" s="728"/>
      <c r="DK134" s="728"/>
      <c r="DL134" s="728"/>
      <c r="DM134" s="728"/>
      <c r="DN134" s="728"/>
      <c r="DO134" s="728"/>
      <c r="DP134" s="728"/>
      <c r="DQ134" s="728"/>
      <c r="DR134" s="728"/>
      <c r="DS134" s="728"/>
      <c r="DT134" s="728"/>
      <c r="DU134" s="728"/>
      <c r="DV134" s="728"/>
      <c r="DW134" s="728"/>
      <c r="DX134" s="728"/>
      <c r="DY134" s="728"/>
      <c r="DZ134" s="728"/>
      <c r="EA134" s="728"/>
      <c r="EB134" s="728"/>
      <c r="EC134" s="728"/>
      <c r="ED134" s="728"/>
      <c r="EE134" s="728"/>
      <c r="EF134" s="728"/>
      <c r="EG134" s="728"/>
      <c r="EH134" s="728"/>
      <c r="EI134" s="728"/>
      <c r="EJ134" s="728"/>
      <c r="EK134" s="728"/>
      <c r="EL134" s="728"/>
      <c r="EM134" s="728"/>
      <c r="EN134" s="728"/>
      <c r="EO134" s="728"/>
      <c r="EP134" s="728"/>
      <c r="EQ134" s="728"/>
      <c r="ER134" s="728"/>
      <c r="ES134" s="728"/>
      <c r="ET134" s="728"/>
      <c r="EU134" s="728"/>
      <c r="EV134" s="728"/>
      <c r="EW134" s="728"/>
      <c r="EX134" s="728"/>
      <c r="EY134" s="728"/>
      <c r="EZ134" s="728"/>
      <c r="FB134" s="340"/>
      <c r="FC134" s="341"/>
      <c r="FD134" s="345"/>
      <c r="FE134" s="354"/>
      <c r="FF134" s="354"/>
      <c r="FG134" s="376"/>
      <c r="FH134" s="353"/>
      <c r="FI134" s="352"/>
      <c r="FJ134" s="353"/>
      <c r="FK134" s="354"/>
      <c r="FL134" s="342"/>
      <c r="FM134" s="340"/>
      <c r="FN134" s="340"/>
    </row>
    <row r="135" spans="1:170" ht="9.25" customHeight="1">
      <c r="A135" s="106"/>
      <c r="B135" s="106"/>
      <c r="C135" s="729"/>
      <c r="D135" s="730"/>
      <c r="E135" s="730"/>
      <c r="F135" s="730"/>
      <c r="G135" s="730"/>
      <c r="H135" s="730"/>
      <c r="I135" s="730"/>
      <c r="J135" s="730"/>
      <c r="K135" s="730"/>
      <c r="L135" s="730"/>
      <c r="M135" s="730"/>
      <c r="N135" s="730"/>
      <c r="O135" s="730"/>
      <c r="P135" s="107" t="s">
        <v>123</v>
      </c>
      <c r="Q135" s="108"/>
      <c r="R135" s="108"/>
      <c r="S135" s="108"/>
      <c r="T135" s="108"/>
      <c r="U135" s="108"/>
      <c r="V135" s="108"/>
      <c r="W135" s="108"/>
      <c r="X135" s="108"/>
      <c r="Y135" s="108"/>
      <c r="Z135" s="108"/>
      <c r="AA135" s="108"/>
      <c r="AB135" s="108"/>
      <c r="AC135" s="108"/>
      <c r="AD135" s="108" t="s">
        <v>124</v>
      </c>
      <c r="AE135" s="107"/>
      <c r="AF135" s="108"/>
      <c r="AG135" s="108"/>
      <c r="AH135" s="108"/>
      <c r="AI135" s="108"/>
      <c r="AJ135" s="108"/>
      <c r="AK135" s="108"/>
      <c r="AL135" s="108"/>
      <c r="AM135" s="108"/>
      <c r="AN135" s="108"/>
      <c r="AO135" s="108"/>
      <c r="AP135" s="108"/>
      <c r="AQ135" s="108"/>
      <c r="AR135" s="108"/>
      <c r="AS135" s="108" t="s">
        <v>124</v>
      </c>
      <c r="AT135" s="107"/>
      <c r="AU135" s="108"/>
      <c r="AV135" s="108"/>
      <c r="AW135" s="108"/>
      <c r="AX135" s="108"/>
      <c r="AY135" s="108"/>
      <c r="AZ135" s="108"/>
      <c r="BA135" s="108"/>
      <c r="BB135" s="108"/>
      <c r="BC135" s="108"/>
      <c r="BD135" s="108"/>
      <c r="BE135" s="108"/>
      <c r="BF135" s="108"/>
      <c r="BG135" s="108"/>
      <c r="BH135" s="108" t="s">
        <v>124</v>
      </c>
      <c r="BI135" s="107" t="s">
        <v>123</v>
      </c>
      <c r="BJ135" s="108"/>
      <c r="BK135" s="108"/>
      <c r="BL135" s="108"/>
      <c r="BM135" s="108"/>
      <c r="BN135" s="108"/>
      <c r="BO135" s="108"/>
      <c r="BP135" s="108"/>
      <c r="BQ135" s="108"/>
      <c r="BR135" s="108"/>
      <c r="BS135" s="108"/>
      <c r="BT135" s="108"/>
      <c r="BU135" s="108"/>
      <c r="BV135" s="108"/>
      <c r="BW135" s="109" t="s">
        <v>124</v>
      </c>
      <c r="BX135" s="95"/>
      <c r="BY135" s="95"/>
      <c r="BZ135" s="95"/>
      <c r="CA135" s="96"/>
      <c r="CB135" s="95"/>
      <c r="CC135" s="95"/>
      <c r="CD135" s="106"/>
      <c r="CE135" s="106"/>
      <c r="CF135" s="729"/>
      <c r="CG135" s="730"/>
      <c r="CH135" s="730"/>
      <c r="CI135" s="730"/>
      <c r="CJ135" s="730"/>
      <c r="CK135" s="730"/>
      <c r="CL135" s="730"/>
      <c r="CM135" s="730"/>
      <c r="CN135" s="730"/>
      <c r="CO135" s="730"/>
      <c r="CP135" s="730"/>
      <c r="CQ135" s="730"/>
      <c r="CR135" s="730"/>
      <c r="CS135" s="107" t="s">
        <v>123</v>
      </c>
      <c r="CT135" s="108"/>
      <c r="CU135" s="108"/>
      <c r="CV135" s="108"/>
      <c r="CW135" s="108"/>
      <c r="CX135" s="108"/>
      <c r="CY135" s="108"/>
      <c r="CZ135" s="108"/>
      <c r="DA135" s="108"/>
      <c r="DB135" s="108"/>
      <c r="DC135" s="108"/>
      <c r="DD135" s="108"/>
      <c r="DE135" s="108"/>
      <c r="DF135" s="108"/>
      <c r="DG135" s="108" t="s">
        <v>124</v>
      </c>
      <c r="DH135" s="107"/>
      <c r="DI135" s="108"/>
      <c r="DJ135" s="108"/>
      <c r="DK135" s="108"/>
      <c r="DL135" s="108"/>
      <c r="DM135" s="108"/>
      <c r="DN135" s="108"/>
      <c r="DO135" s="108"/>
      <c r="DP135" s="108"/>
      <c r="DQ135" s="108"/>
      <c r="DR135" s="108"/>
      <c r="DS135" s="108"/>
      <c r="DT135" s="108"/>
      <c r="DU135" s="108"/>
      <c r="DV135" s="108" t="s">
        <v>124</v>
      </c>
      <c r="DW135" s="107"/>
      <c r="DX135" s="108"/>
      <c r="DY135" s="108"/>
      <c r="DZ135" s="108"/>
      <c r="EA135" s="108"/>
      <c r="EB135" s="108"/>
      <c r="EC135" s="108"/>
      <c r="ED135" s="108"/>
      <c r="EE135" s="108"/>
      <c r="EF135" s="108"/>
      <c r="EG135" s="108"/>
      <c r="EH135" s="108"/>
      <c r="EI135" s="108"/>
      <c r="EJ135" s="108"/>
      <c r="EK135" s="108" t="s">
        <v>124</v>
      </c>
      <c r="EL135" s="107" t="s">
        <v>123</v>
      </c>
      <c r="EM135" s="108"/>
      <c r="EN135" s="108"/>
      <c r="EO135" s="108"/>
      <c r="EP135" s="108"/>
      <c r="EQ135" s="108"/>
      <c r="ER135" s="108"/>
      <c r="ES135" s="108"/>
      <c r="ET135" s="108"/>
      <c r="EU135" s="108"/>
      <c r="EV135" s="108"/>
      <c r="EW135" s="108"/>
      <c r="EX135" s="108"/>
      <c r="EY135" s="108"/>
      <c r="EZ135" s="109" t="s">
        <v>124</v>
      </c>
      <c r="FB135" s="340"/>
      <c r="FC135" s="341"/>
      <c r="FD135" s="345"/>
      <c r="FE135" s="351" t="s">
        <v>863</v>
      </c>
      <c r="FF135" s="351"/>
      <c r="FG135" s="369" t="s">
        <v>864</v>
      </c>
      <c r="FH135" s="353"/>
      <c r="FI135" s="352"/>
      <c r="FJ135" s="353"/>
      <c r="FK135" s="354"/>
      <c r="FL135" s="342"/>
      <c r="FM135" s="340"/>
      <c r="FN135" s="340"/>
    </row>
    <row r="136" spans="1:170" ht="9.25" customHeight="1">
      <c r="A136" s="106"/>
      <c r="B136" s="106"/>
      <c r="C136" s="748" t="s">
        <v>202</v>
      </c>
      <c r="D136" s="749"/>
      <c r="E136" s="749"/>
      <c r="F136" s="749"/>
      <c r="G136" s="749"/>
      <c r="H136" s="749"/>
      <c r="I136" s="749"/>
      <c r="J136" s="749"/>
      <c r="K136" s="749"/>
      <c r="L136" s="749"/>
      <c r="M136" s="749"/>
      <c r="N136" s="749"/>
      <c r="O136" s="749"/>
      <c r="P136" s="752">
        <f>IF(P19="","",P19)</f>
        <v>0</v>
      </c>
      <c r="Q136" s="753"/>
      <c r="R136" s="753"/>
      <c r="S136" s="753"/>
      <c r="T136" s="753"/>
      <c r="U136" s="753"/>
      <c r="V136" s="753"/>
      <c r="W136" s="753"/>
      <c r="X136" s="753"/>
      <c r="Y136" s="753"/>
      <c r="Z136" s="753"/>
      <c r="AA136" s="753"/>
      <c r="AB136" s="753"/>
      <c r="AC136" s="753"/>
      <c r="AD136" s="753"/>
      <c r="AE136" s="752">
        <f>IF(AE19="","",AE19)</f>
        <v>0</v>
      </c>
      <c r="AF136" s="753"/>
      <c r="AG136" s="753"/>
      <c r="AH136" s="753"/>
      <c r="AI136" s="753"/>
      <c r="AJ136" s="753"/>
      <c r="AK136" s="753"/>
      <c r="AL136" s="753"/>
      <c r="AM136" s="753"/>
      <c r="AN136" s="753"/>
      <c r="AO136" s="753"/>
      <c r="AP136" s="753"/>
      <c r="AQ136" s="753"/>
      <c r="AR136" s="753"/>
      <c r="AS136" s="753"/>
      <c r="AT136" s="752">
        <f>IF(AT19="","",AT19)</f>
        <v>0</v>
      </c>
      <c r="AU136" s="753"/>
      <c r="AV136" s="753"/>
      <c r="AW136" s="753"/>
      <c r="AX136" s="753"/>
      <c r="AY136" s="753"/>
      <c r="AZ136" s="753"/>
      <c r="BA136" s="753"/>
      <c r="BB136" s="753"/>
      <c r="BC136" s="753"/>
      <c r="BD136" s="753"/>
      <c r="BE136" s="753"/>
      <c r="BF136" s="753"/>
      <c r="BG136" s="753"/>
      <c r="BH136" s="753"/>
      <c r="BI136" s="752">
        <f>IF(BI19="","",BI19)</f>
        <v>0</v>
      </c>
      <c r="BJ136" s="753"/>
      <c r="BK136" s="753"/>
      <c r="BL136" s="753"/>
      <c r="BM136" s="753"/>
      <c r="BN136" s="753"/>
      <c r="BO136" s="753"/>
      <c r="BP136" s="753"/>
      <c r="BQ136" s="753"/>
      <c r="BR136" s="753"/>
      <c r="BS136" s="753"/>
      <c r="BT136" s="753"/>
      <c r="BU136" s="753"/>
      <c r="BV136" s="753"/>
      <c r="BW136" s="756"/>
      <c r="BX136" s="95"/>
      <c r="BY136" s="95"/>
      <c r="BZ136" s="95"/>
      <c r="CA136" s="96"/>
      <c r="CB136" s="95"/>
      <c r="CC136" s="95"/>
      <c r="CD136" s="106"/>
      <c r="CE136" s="106"/>
      <c r="CF136" s="748" t="s">
        <v>202</v>
      </c>
      <c r="CG136" s="749"/>
      <c r="CH136" s="749"/>
      <c r="CI136" s="749"/>
      <c r="CJ136" s="749"/>
      <c r="CK136" s="749"/>
      <c r="CL136" s="749"/>
      <c r="CM136" s="749"/>
      <c r="CN136" s="749"/>
      <c r="CO136" s="749"/>
      <c r="CP136" s="749"/>
      <c r="CQ136" s="749"/>
      <c r="CR136" s="749"/>
      <c r="CS136" s="752">
        <f>IF(P19="","",P19)</f>
        <v>0</v>
      </c>
      <c r="CT136" s="753"/>
      <c r="CU136" s="753"/>
      <c r="CV136" s="753"/>
      <c r="CW136" s="753"/>
      <c r="CX136" s="753"/>
      <c r="CY136" s="753"/>
      <c r="CZ136" s="753"/>
      <c r="DA136" s="753"/>
      <c r="DB136" s="753"/>
      <c r="DC136" s="753"/>
      <c r="DD136" s="753"/>
      <c r="DE136" s="753"/>
      <c r="DF136" s="753"/>
      <c r="DG136" s="753"/>
      <c r="DH136" s="752">
        <f>IF(AE19="","",AE19)</f>
        <v>0</v>
      </c>
      <c r="DI136" s="753"/>
      <c r="DJ136" s="753"/>
      <c r="DK136" s="753"/>
      <c r="DL136" s="753"/>
      <c r="DM136" s="753"/>
      <c r="DN136" s="753"/>
      <c r="DO136" s="753"/>
      <c r="DP136" s="753"/>
      <c r="DQ136" s="753"/>
      <c r="DR136" s="753"/>
      <c r="DS136" s="753"/>
      <c r="DT136" s="753"/>
      <c r="DU136" s="753"/>
      <c r="DV136" s="753"/>
      <c r="DW136" s="752">
        <f>IF(AT19="","",AT19)</f>
        <v>0</v>
      </c>
      <c r="DX136" s="753"/>
      <c r="DY136" s="753"/>
      <c r="DZ136" s="753"/>
      <c r="EA136" s="753"/>
      <c r="EB136" s="753"/>
      <c r="EC136" s="753"/>
      <c r="ED136" s="753"/>
      <c r="EE136" s="753"/>
      <c r="EF136" s="753"/>
      <c r="EG136" s="753"/>
      <c r="EH136" s="753"/>
      <c r="EI136" s="753"/>
      <c r="EJ136" s="753"/>
      <c r="EK136" s="753"/>
      <c r="EL136" s="752">
        <f>IF(BI19="","",BI19)</f>
        <v>0</v>
      </c>
      <c r="EM136" s="753"/>
      <c r="EN136" s="753"/>
      <c r="EO136" s="753"/>
      <c r="EP136" s="753"/>
      <c r="EQ136" s="753"/>
      <c r="ER136" s="753"/>
      <c r="ES136" s="753"/>
      <c r="ET136" s="753"/>
      <c r="EU136" s="753"/>
      <c r="EV136" s="753"/>
      <c r="EW136" s="753"/>
      <c r="EX136" s="753"/>
      <c r="EY136" s="753"/>
      <c r="EZ136" s="756"/>
      <c r="FB136" s="340"/>
      <c r="FC136" s="341"/>
      <c r="FD136" s="345"/>
      <c r="FE136" s="351"/>
      <c r="FF136" s="351"/>
      <c r="FG136" s="369"/>
      <c r="FH136" s="353"/>
      <c r="FI136" s="352"/>
      <c r="FJ136" s="353"/>
      <c r="FK136" s="354"/>
      <c r="FL136" s="342"/>
      <c r="FM136" s="340"/>
      <c r="FN136" s="340"/>
    </row>
    <row r="137" spans="1:170" ht="9.25" customHeight="1">
      <c r="A137" s="106"/>
      <c r="B137" s="106"/>
      <c r="C137" s="748"/>
      <c r="D137" s="749"/>
      <c r="E137" s="749"/>
      <c r="F137" s="749"/>
      <c r="G137" s="749"/>
      <c r="H137" s="749"/>
      <c r="I137" s="749"/>
      <c r="J137" s="749"/>
      <c r="K137" s="749"/>
      <c r="L137" s="749"/>
      <c r="M137" s="749"/>
      <c r="N137" s="749"/>
      <c r="O137" s="749"/>
      <c r="P137" s="752"/>
      <c r="Q137" s="753"/>
      <c r="R137" s="753"/>
      <c r="S137" s="753"/>
      <c r="T137" s="753"/>
      <c r="U137" s="753"/>
      <c r="V137" s="753"/>
      <c r="W137" s="753"/>
      <c r="X137" s="753"/>
      <c r="Y137" s="753"/>
      <c r="Z137" s="753"/>
      <c r="AA137" s="753"/>
      <c r="AB137" s="753"/>
      <c r="AC137" s="753"/>
      <c r="AD137" s="753"/>
      <c r="AE137" s="752"/>
      <c r="AF137" s="753"/>
      <c r="AG137" s="753"/>
      <c r="AH137" s="753"/>
      <c r="AI137" s="753"/>
      <c r="AJ137" s="753"/>
      <c r="AK137" s="753"/>
      <c r="AL137" s="753"/>
      <c r="AM137" s="753"/>
      <c r="AN137" s="753"/>
      <c r="AO137" s="753"/>
      <c r="AP137" s="753"/>
      <c r="AQ137" s="753"/>
      <c r="AR137" s="753"/>
      <c r="AS137" s="753"/>
      <c r="AT137" s="752"/>
      <c r="AU137" s="753"/>
      <c r="AV137" s="753"/>
      <c r="AW137" s="753"/>
      <c r="AX137" s="753"/>
      <c r="AY137" s="753"/>
      <c r="AZ137" s="753"/>
      <c r="BA137" s="753"/>
      <c r="BB137" s="753"/>
      <c r="BC137" s="753"/>
      <c r="BD137" s="753"/>
      <c r="BE137" s="753"/>
      <c r="BF137" s="753"/>
      <c r="BG137" s="753"/>
      <c r="BH137" s="753"/>
      <c r="BI137" s="752"/>
      <c r="BJ137" s="753"/>
      <c r="BK137" s="753"/>
      <c r="BL137" s="753"/>
      <c r="BM137" s="753"/>
      <c r="BN137" s="753"/>
      <c r="BO137" s="753"/>
      <c r="BP137" s="753"/>
      <c r="BQ137" s="753"/>
      <c r="BR137" s="753"/>
      <c r="BS137" s="753"/>
      <c r="BT137" s="753"/>
      <c r="BU137" s="753"/>
      <c r="BV137" s="753"/>
      <c r="BW137" s="756"/>
      <c r="BX137" s="95"/>
      <c r="BY137" s="95"/>
      <c r="BZ137" s="95"/>
      <c r="CA137" s="96"/>
      <c r="CB137" s="95"/>
      <c r="CC137" s="95"/>
      <c r="CD137" s="106"/>
      <c r="CE137" s="106"/>
      <c r="CF137" s="748"/>
      <c r="CG137" s="749"/>
      <c r="CH137" s="749"/>
      <c r="CI137" s="749"/>
      <c r="CJ137" s="749"/>
      <c r="CK137" s="749"/>
      <c r="CL137" s="749"/>
      <c r="CM137" s="749"/>
      <c r="CN137" s="749"/>
      <c r="CO137" s="749"/>
      <c r="CP137" s="749"/>
      <c r="CQ137" s="749"/>
      <c r="CR137" s="749"/>
      <c r="CS137" s="752"/>
      <c r="CT137" s="753"/>
      <c r="CU137" s="753"/>
      <c r="CV137" s="753"/>
      <c r="CW137" s="753"/>
      <c r="CX137" s="753"/>
      <c r="CY137" s="753"/>
      <c r="CZ137" s="753"/>
      <c r="DA137" s="753"/>
      <c r="DB137" s="753"/>
      <c r="DC137" s="753"/>
      <c r="DD137" s="753"/>
      <c r="DE137" s="753"/>
      <c r="DF137" s="753"/>
      <c r="DG137" s="753"/>
      <c r="DH137" s="752"/>
      <c r="DI137" s="753"/>
      <c r="DJ137" s="753"/>
      <c r="DK137" s="753"/>
      <c r="DL137" s="753"/>
      <c r="DM137" s="753"/>
      <c r="DN137" s="753"/>
      <c r="DO137" s="753"/>
      <c r="DP137" s="753"/>
      <c r="DQ137" s="753"/>
      <c r="DR137" s="753"/>
      <c r="DS137" s="753"/>
      <c r="DT137" s="753"/>
      <c r="DU137" s="753"/>
      <c r="DV137" s="753"/>
      <c r="DW137" s="752"/>
      <c r="DX137" s="753"/>
      <c r="DY137" s="753"/>
      <c r="DZ137" s="753"/>
      <c r="EA137" s="753"/>
      <c r="EB137" s="753"/>
      <c r="EC137" s="753"/>
      <c r="ED137" s="753"/>
      <c r="EE137" s="753"/>
      <c r="EF137" s="753"/>
      <c r="EG137" s="753"/>
      <c r="EH137" s="753"/>
      <c r="EI137" s="753"/>
      <c r="EJ137" s="753"/>
      <c r="EK137" s="753"/>
      <c r="EL137" s="752"/>
      <c r="EM137" s="753"/>
      <c r="EN137" s="753"/>
      <c r="EO137" s="753"/>
      <c r="EP137" s="753"/>
      <c r="EQ137" s="753"/>
      <c r="ER137" s="753"/>
      <c r="ES137" s="753"/>
      <c r="ET137" s="753"/>
      <c r="EU137" s="753"/>
      <c r="EV137" s="753"/>
      <c r="EW137" s="753"/>
      <c r="EX137" s="753"/>
      <c r="EY137" s="753"/>
      <c r="EZ137" s="756"/>
      <c r="FB137" s="340"/>
      <c r="FC137" s="341"/>
      <c r="FD137" s="345"/>
      <c r="FE137" s="351" t="s">
        <v>865</v>
      </c>
      <c r="FF137" s="351"/>
      <c r="FG137" s="369"/>
      <c r="FH137" s="353"/>
      <c r="FI137" s="352"/>
      <c r="FJ137" s="353"/>
      <c r="FK137" s="354"/>
      <c r="FL137" s="342"/>
      <c r="FM137" s="340"/>
      <c r="FN137" s="340"/>
    </row>
    <row r="138" spans="1:170" ht="9.25" customHeight="1" thickBot="1">
      <c r="A138" s="106"/>
      <c r="B138" s="106"/>
      <c r="C138" s="750"/>
      <c r="D138" s="751"/>
      <c r="E138" s="751"/>
      <c r="F138" s="751"/>
      <c r="G138" s="751"/>
      <c r="H138" s="751"/>
      <c r="I138" s="751"/>
      <c r="J138" s="751"/>
      <c r="K138" s="751"/>
      <c r="L138" s="751"/>
      <c r="M138" s="751"/>
      <c r="N138" s="751"/>
      <c r="O138" s="751"/>
      <c r="P138" s="754"/>
      <c r="Q138" s="755"/>
      <c r="R138" s="755"/>
      <c r="S138" s="755"/>
      <c r="T138" s="755"/>
      <c r="U138" s="755"/>
      <c r="V138" s="755"/>
      <c r="W138" s="755"/>
      <c r="X138" s="755"/>
      <c r="Y138" s="755"/>
      <c r="Z138" s="755"/>
      <c r="AA138" s="755"/>
      <c r="AB138" s="755"/>
      <c r="AC138" s="755"/>
      <c r="AD138" s="755"/>
      <c r="AE138" s="754"/>
      <c r="AF138" s="755"/>
      <c r="AG138" s="755"/>
      <c r="AH138" s="755"/>
      <c r="AI138" s="755"/>
      <c r="AJ138" s="755"/>
      <c r="AK138" s="755"/>
      <c r="AL138" s="755"/>
      <c r="AM138" s="755"/>
      <c r="AN138" s="755"/>
      <c r="AO138" s="755"/>
      <c r="AP138" s="755"/>
      <c r="AQ138" s="755"/>
      <c r="AR138" s="755"/>
      <c r="AS138" s="755"/>
      <c r="AT138" s="754"/>
      <c r="AU138" s="755"/>
      <c r="AV138" s="755"/>
      <c r="AW138" s="755"/>
      <c r="AX138" s="755"/>
      <c r="AY138" s="755"/>
      <c r="AZ138" s="755"/>
      <c r="BA138" s="755"/>
      <c r="BB138" s="755"/>
      <c r="BC138" s="755"/>
      <c r="BD138" s="755"/>
      <c r="BE138" s="755"/>
      <c r="BF138" s="755"/>
      <c r="BG138" s="755"/>
      <c r="BH138" s="755"/>
      <c r="BI138" s="754"/>
      <c r="BJ138" s="755"/>
      <c r="BK138" s="755"/>
      <c r="BL138" s="755"/>
      <c r="BM138" s="755"/>
      <c r="BN138" s="755"/>
      <c r="BO138" s="755"/>
      <c r="BP138" s="755"/>
      <c r="BQ138" s="755"/>
      <c r="BR138" s="755"/>
      <c r="BS138" s="755"/>
      <c r="BT138" s="755"/>
      <c r="BU138" s="755"/>
      <c r="BV138" s="755"/>
      <c r="BW138" s="757"/>
      <c r="BX138" s="95"/>
      <c r="BY138" s="95"/>
      <c r="BZ138" s="95"/>
      <c r="CA138" s="96"/>
      <c r="CB138" s="95"/>
      <c r="CC138" s="95"/>
      <c r="CD138" s="106"/>
      <c r="CE138" s="106"/>
      <c r="CF138" s="750"/>
      <c r="CG138" s="751"/>
      <c r="CH138" s="751"/>
      <c r="CI138" s="751"/>
      <c r="CJ138" s="751"/>
      <c r="CK138" s="751"/>
      <c r="CL138" s="751"/>
      <c r="CM138" s="751"/>
      <c r="CN138" s="751"/>
      <c r="CO138" s="751"/>
      <c r="CP138" s="751"/>
      <c r="CQ138" s="751"/>
      <c r="CR138" s="751"/>
      <c r="CS138" s="754"/>
      <c r="CT138" s="755"/>
      <c r="CU138" s="755"/>
      <c r="CV138" s="755"/>
      <c r="CW138" s="755"/>
      <c r="CX138" s="755"/>
      <c r="CY138" s="755"/>
      <c r="CZ138" s="755"/>
      <c r="DA138" s="755"/>
      <c r="DB138" s="755"/>
      <c r="DC138" s="755"/>
      <c r="DD138" s="755"/>
      <c r="DE138" s="755"/>
      <c r="DF138" s="755"/>
      <c r="DG138" s="755"/>
      <c r="DH138" s="754"/>
      <c r="DI138" s="755"/>
      <c r="DJ138" s="755"/>
      <c r="DK138" s="755"/>
      <c r="DL138" s="755"/>
      <c r="DM138" s="755"/>
      <c r="DN138" s="755"/>
      <c r="DO138" s="755"/>
      <c r="DP138" s="755"/>
      <c r="DQ138" s="755"/>
      <c r="DR138" s="755"/>
      <c r="DS138" s="755"/>
      <c r="DT138" s="755"/>
      <c r="DU138" s="755"/>
      <c r="DV138" s="755"/>
      <c r="DW138" s="754"/>
      <c r="DX138" s="755"/>
      <c r="DY138" s="755"/>
      <c r="DZ138" s="755"/>
      <c r="EA138" s="755"/>
      <c r="EB138" s="755"/>
      <c r="EC138" s="755"/>
      <c r="ED138" s="755"/>
      <c r="EE138" s="755"/>
      <c r="EF138" s="755"/>
      <c r="EG138" s="755"/>
      <c r="EH138" s="755"/>
      <c r="EI138" s="755"/>
      <c r="EJ138" s="755"/>
      <c r="EK138" s="755"/>
      <c r="EL138" s="754"/>
      <c r="EM138" s="755"/>
      <c r="EN138" s="755"/>
      <c r="EO138" s="755"/>
      <c r="EP138" s="755"/>
      <c r="EQ138" s="755"/>
      <c r="ER138" s="755"/>
      <c r="ES138" s="755"/>
      <c r="ET138" s="755"/>
      <c r="EU138" s="755"/>
      <c r="EV138" s="755"/>
      <c r="EW138" s="755"/>
      <c r="EX138" s="755"/>
      <c r="EY138" s="755"/>
      <c r="EZ138" s="757"/>
      <c r="FB138" s="340"/>
      <c r="FC138" s="341"/>
      <c r="FD138" s="345"/>
      <c r="FE138" s="351"/>
      <c r="FF138" s="351"/>
      <c r="FG138" s="369"/>
      <c r="FH138" s="353"/>
      <c r="FI138" s="352"/>
      <c r="FJ138" s="353"/>
      <c r="FK138" s="354"/>
      <c r="FL138" s="342"/>
      <c r="FM138" s="340"/>
      <c r="FN138" s="340"/>
    </row>
    <row r="139" spans="1:170" ht="9.25" customHeight="1" thickBot="1">
      <c r="A139" s="106"/>
      <c r="B139" s="106"/>
      <c r="C139" s="2150" t="s">
        <v>985</v>
      </c>
      <c r="D139" s="2151"/>
      <c r="E139" s="2151"/>
      <c r="F139" s="2151"/>
      <c r="G139" s="2151"/>
      <c r="H139" s="2151"/>
      <c r="I139" s="2151"/>
      <c r="J139" s="2151"/>
      <c r="K139" s="110"/>
      <c r="L139" s="111"/>
      <c r="M139" s="111"/>
      <c r="N139" s="112"/>
      <c r="O139" s="2130" t="s">
        <v>984</v>
      </c>
      <c r="P139" s="2131"/>
      <c r="Q139" s="2131"/>
      <c r="R139" s="2131"/>
      <c r="S139" s="2131"/>
      <c r="T139" s="2131"/>
      <c r="U139" s="2131"/>
      <c r="V139" s="2131"/>
      <c r="W139" s="2131"/>
      <c r="X139" s="2131"/>
      <c r="Y139" s="744" t="s">
        <v>238</v>
      </c>
      <c r="Z139" s="745"/>
      <c r="AA139" s="745"/>
      <c r="AB139" s="745"/>
      <c r="AC139" s="745"/>
      <c r="AD139" s="745"/>
      <c r="AE139" s="745"/>
      <c r="AF139" s="745"/>
      <c r="AG139" s="745"/>
      <c r="AH139" s="745"/>
      <c r="AI139" s="745"/>
      <c r="AJ139" s="745"/>
      <c r="AK139" s="745"/>
      <c r="AL139" s="745"/>
      <c r="AM139" s="745"/>
      <c r="AN139" s="745"/>
      <c r="AO139" s="745"/>
      <c r="AP139" s="745"/>
      <c r="AQ139" s="745"/>
      <c r="AR139" s="745"/>
      <c r="AS139" s="745"/>
      <c r="AT139" s="745"/>
      <c r="AU139" s="745"/>
      <c r="AV139" s="745"/>
      <c r="AW139" s="745"/>
      <c r="AX139" s="745"/>
      <c r="AY139" s="745"/>
      <c r="AZ139" s="744" t="s">
        <v>239</v>
      </c>
      <c r="BA139" s="745"/>
      <c r="BB139" s="745"/>
      <c r="BC139" s="745"/>
      <c r="BD139" s="745"/>
      <c r="BE139" s="744" t="s">
        <v>240</v>
      </c>
      <c r="BF139" s="745"/>
      <c r="BG139" s="745"/>
      <c r="BH139" s="745"/>
      <c r="BI139" s="745"/>
      <c r="BJ139" s="745"/>
      <c r="BK139" s="745"/>
      <c r="BL139" s="745"/>
      <c r="BM139" s="745"/>
      <c r="BN139" s="745"/>
      <c r="BO139" s="745"/>
      <c r="BP139" s="745"/>
      <c r="BQ139" s="745"/>
      <c r="BR139" s="745"/>
      <c r="BS139" s="745"/>
      <c r="BT139" s="746" t="s">
        <v>241</v>
      </c>
      <c r="BU139" s="747"/>
      <c r="BV139" s="747"/>
      <c r="BW139" s="747"/>
      <c r="BX139" s="95"/>
      <c r="BY139" s="95"/>
      <c r="BZ139" s="95"/>
      <c r="CA139" s="96"/>
      <c r="CB139" s="95"/>
      <c r="CC139" s="95"/>
      <c r="CD139" s="106"/>
      <c r="CE139" s="106"/>
      <c r="CF139" s="2150" t="s">
        <v>985</v>
      </c>
      <c r="CG139" s="2151"/>
      <c r="CH139" s="2151"/>
      <c r="CI139" s="2151"/>
      <c r="CJ139" s="2151"/>
      <c r="CK139" s="2151"/>
      <c r="CL139" s="2151"/>
      <c r="CM139" s="2151"/>
      <c r="CN139" s="110"/>
      <c r="CO139" s="111"/>
      <c r="CP139" s="111"/>
      <c r="CQ139" s="112"/>
      <c r="CR139" s="2130" t="s">
        <v>984</v>
      </c>
      <c r="CS139" s="2131"/>
      <c r="CT139" s="2131"/>
      <c r="CU139" s="2131"/>
      <c r="CV139" s="2131"/>
      <c r="CW139" s="2131"/>
      <c r="CX139" s="2131"/>
      <c r="CY139" s="2131"/>
      <c r="CZ139" s="2131"/>
      <c r="DA139" s="2131"/>
      <c r="DB139" s="744" t="s">
        <v>238</v>
      </c>
      <c r="DC139" s="745"/>
      <c r="DD139" s="745"/>
      <c r="DE139" s="745"/>
      <c r="DF139" s="745"/>
      <c r="DG139" s="745"/>
      <c r="DH139" s="745"/>
      <c r="DI139" s="745"/>
      <c r="DJ139" s="745"/>
      <c r="DK139" s="745"/>
      <c r="DL139" s="745"/>
      <c r="DM139" s="745"/>
      <c r="DN139" s="745"/>
      <c r="DO139" s="745"/>
      <c r="DP139" s="745"/>
      <c r="DQ139" s="745"/>
      <c r="DR139" s="745"/>
      <c r="DS139" s="745"/>
      <c r="DT139" s="745"/>
      <c r="DU139" s="745"/>
      <c r="DV139" s="745"/>
      <c r="DW139" s="745"/>
      <c r="DX139" s="745"/>
      <c r="DY139" s="745"/>
      <c r="DZ139" s="745"/>
      <c r="EA139" s="745"/>
      <c r="EB139" s="745"/>
      <c r="EC139" s="744" t="s">
        <v>239</v>
      </c>
      <c r="ED139" s="745"/>
      <c r="EE139" s="745"/>
      <c r="EF139" s="745"/>
      <c r="EG139" s="745"/>
      <c r="EH139" s="744" t="s">
        <v>240</v>
      </c>
      <c r="EI139" s="745"/>
      <c r="EJ139" s="745"/>
      <c r="EK139" s="745"/>
      <c r="EL139" s="745"/>
      <c r="EM139" s="745"/>
      <c r="EN139" s="745"/>
      <c r="EO139" s="745"/>
      <c r="EP139" s="745"/>
      <c r="EQ139" s="745"/>
      <c r="ER139" s="745"/>
      <c r="ES139" s="745"/>
      <c r="ET139" s="745"/>
      <c r="EU139" s="745"/>
      <c r="EV139" s="745"/>
      <c r="EW139" s="746" t="s">
        <v>241</v>
      </c>
      <c r="EX139" s="747"/>
      <c r="EY139" s="747"/>
      <c r="EZ139" s="747"/>
      <c r="FB139" s="340"/>
      <c r="FC139" s="341"/>
      <c r="FD139" s="345"/>
      <c r="FE139" s="351" t="s">
        <v>866</v>
      </c>
      <c r="FF139" s="351"/>
      <c r="FG139" s="376" t="s">
        <v>867</v>
      </c>
      <c r="FH139" s="353"/>
      <c r="FI139" s="352"/>
      <c r="FJ139" s="353"/>
      <c r="FK139" s="354"/>
      <c r="FL139" s="342"/>
      <c r="FM139" s="340"/>
      <c r="FN139" s="340"/>
    </row>
    <row r="140" spans="1:170" ht="9.25" customHeight="1" thickBot="1">
      <c r="A140" s="106"/>
      <c r="B140" s="106"/>
      <c r="C140" s="2152"/>
      <c r="D140" s="2153"/>
      <c r="E140" s="2153"/>
      <c r="F140" s="2153"/>
      <c r="G140" s="2153"/>
      <c r="H140" s="2153"/>
      <c r="I140" s="2153"/>
      <c r="J140" s="2153"/>
      <c r="K140" s="758" t="s">
        <v>35</v>
      </c>
      <c r="L140" s="738"/>
      <c r="M140" s="738"/>
      <c r="N140" s="759"/>
      <c r="O140" s="2131"/>
      <c r="P140" s="2131"/>
      <c r="Q140" s="2131"/>
      <c r="R140" s="2131"/>
      <c r="S140" s="2131"/>
      <c r="T140" s="2131"/>
      <c r="U140" s="2131"/>
      <c r="V140" s="2131"/>
      <c r="W140" s="2131"/>
      <c r="X140" s="2131"/>
      <c r="Y140" s="745"/>
      <c r="Z140" s="745"/>
      <c r="AA140" s="745"/>
      <c r="AB140" s="745"/>
      <c r="AC140" s="745"/>
      <c r="AD140" s="745"/>
      <c r="AE140" s="745"/>
      <c r="AF140" s="745"/>
      <c r="AG140" s="745"/>
      <c r="AH140" s="745"/>
      <c r="AI140" s="745"/>
      <c r="AJ140" s="745"/>
      <c r="AK140" s="745"/>
      <c r="AL140" s="745"/>
      <c r="AM140" s="745"/>
      <c r="AN140" s="745"/>
      <c r="AO140" s="745"/>
      <c r="AP140" s="745"/>
      <c r="AQ140" s="745"/>
      <c r="AR140" s="745"/>
      <c r="AS140" s="745"/>
      <c r="AT140" s="745"/>
      <c r="AU140" s="745"/>
      <c r="AV140" s="745"/>
      <c r="AW140" s="745"/>
      <c r="AX140" s="745"/>
      <c r="AY140" s="745"/>
      <c r="AZ140" s="745"/>
      <c r="BA140" s="745"/>
      <c r="BB140" s="745"/>
      <c r="BC140" s="745"/>
      <c r="BD140" s="745"/>
      <c r="BE140" s="745"/>
      <c r="BF140" s="745"/>
      <c r="BG140" s="745"/>
      <c r="BH140" s="745"/>
      <c r="BI140" s="745"/>
      <c r="BJ140" s="745"/>
      <c r="BK140" s="745"/>
      <c r="BL140" s="745"/>
      <c r="BM140" s="745"/>
      <c r="BN140" s="745"/>
      <c r="BO140" s="745"/>
      <c r="BP140" s="745"/>
      <c r="BQ140" s="745"/>
      <c r="BR140" s="745"/>
      <c r="BS140" s="745"/>
      <c r="BT140" s="747"/>
      <c r="BU140" s="747"/>
      <c r="BV140" s="747"/>
      <c r="BW140" s="747"/>
      <c r="BX140" s="95"/>
      <c r="BY140" s="95"/>
      <c r="BZ140" s="95"/>
      <c r="CA140" s="96"/>
      <c r="CB140" s="95"/>
      <c r="CC140" s="95"/>
      <c r="CD140" s="106"/>
      <c r="CE140" s="106"/>
      <c r="CF140" s="2152"/>
      <c r="CG140" s="2153"/>
      <c r="CH140" s="2153"/>
      <c r="CI140" s="2153"/>
      <c r="CJ140" s="2153"/>
      <c r="CK140" s="2153"/>
      <c r="CL140" s="2153"/>
      <c r="CM140" s="2153"/>
      <c r="CN140" s="758" t="s">
        <v>35</v>
      </c>
      <c r="CO140" s="738"/>
      <c r="CP140" s="738"/>
      <c r="CQ140" s="759"/>
      <c r="CR140" s="2131"/>
      <c r="CS140" s="2131"/>
      <c r="CT140" s="2131"/>
      <c r="CU140" s="2131"/>
      <c r="CV140" s="2131"/>
      <c r="CW140" s="2131"/>
      <c r="CX140" s="2131"/>
      <c r="CY140" s="2131"/>
      <c r="CZ140" s="2131"/>
      <c r="DA140" s="2131"/>
      <c r="DB140" s="745"/>
      <c r="DC140" s="745"/>
      <c r="DD140" s="745"/>
      <c r="DE140" s="745"/>
      <c r="DF140" s="745"/>
      <c r="DG140" s="745"/>
      <c r="DH140" s="745"/>
      <c r="DI140" s="745"/>
      <c r="DJ140" s="745"/>
      <c r="DK140" s="745"/>
      <c r="DL140" s="745"/>
      <c r="DM140" s="745"/>
      <c r="DN140" s="745"/>
      <c r="DO140" s="745"/>
      <c r="DP140" s="745"/>
      <c r="DQ140" s="745"/>
      <c r="DR140" s="745"/>
      <c r="DS140" s="745"/>
      <c r="DT140" s="745"/>
      <c r="DU140" s="745"/>
      <c r="DV140" s="745"/>
      <c r="DW140" s="745"/>
      <c r="DX140" s="745"/>
      <c r="DY140" s="745"/>
      <c r="DZ140" s="745"/>
      <c r="EA140" s="745"/>
      <c r="EB140" s="745"/>
      <c r="EC140" s="745"/>
      <c r="ED140" s="745"/>
      <c r="EE140" s="745"/>
      <c r="EF140" s="745"/>
      <c r="EG140" s="745"/>
      <c r="EH140" s="745"/>
      <c r="EI140" s="745"/>
      <c r="EJ140" s="745"/>
      <c r="EK140" s="745"/>
      <c r="EL140" s="745"/>
      <c r="EM140" s="745"/>
      <c r="EN140" s="745"/>
      <c r="EO140" s="745"/>
      <c r="EP140" s="745"/>
      <c r="EQ140" s="745"/>
      <c r="ER140" s="745"/>
      <c r="ES140" s="745"/>
      <c r="ET140" s="745"/>
      <c r="EU140" s="745"/>
      <c r="EV140" s="745"/>
      <c r="EW140" s="747"/>
      <c r="EX140" s="747"/>
      <c r="EY140" s="747"/>
      <c r="EZ140" s="747"/>
      <c r="FB140" s="340"/>
      <c r="FC140" s="341"/>
      <c r="FD140" s="345"/>
      <c r="FE140" s="351"/>
      <c r="FF140" s="351"/>
      <c r="FG140" s="376"/>
      <c r="FH140" s="353"/>
      <c r="FI140" s="352"/>
      <c r="FJ140" s="353"/>
      <c r="FK140" s="354"/>
      <c r="FL140" s="342"/>
      <c r="FM140" s="340"/>
      <c r="FN140" s="340"/>
    </row>
    <row r="141" spans="1:170" ht="9.25" customHeight="1" thickBot="1">
      <c r="A141" s="106"/>
      <c r="B141" s="106"/>
      <c r="C141" s="2154"/>
      <c r="D141" s="2155"/>
      <c r="E141" s="2155"/>
      <c r="F141" s="2155"/>
      <c r="G141" s="2155"/>
      <c r="H141" s="2155"/>
      <c r="I141" s="2155"/>
      <c r="J141" s="2155"/>
      <c r="K141" s="741"/>
      <c r="L141" s="742"/>
      <c r="M141" s="742"/>
      <c r="N141" s="760"/>
      <c r="O141" s="2131"/>
      <c r="P141" s="2131"/>
      <c r="Q141" s="2131"/>
      <c r="R141" s="2131"/>
      <c r="S141" s="2131"/>
      <c r="T141" s="2131"/>
      <c r="U141" s="2131"/>
      <c r="V141" s="2131"/>
      <c r="W141" s="2131"/>
      <c r="X141" s="2131"/>
      <c r="Y141" s="743" t="s">
        <v>125</v>
      </c>
      <c r="Z141" s="743"/>
      <c r="AA141" s="743"/>
      <c r="AB141" s="743"/>
      <c r="AC141" s="743"/>
      <c r="AD141" s="743"/>
      <c r="AE141" s="743"/>
      <c r="AF141" s="743"/>
      <c r="AG141" s="743" t="s">
        <v>126</v>
      </c>
      <c r="AH141" s="743"/>
      <c r="AI141" s="743"/>
      <c r="AJ141" s="743"/>
      <c r="AK141" s="743"/>
      <c r="AL141" s="743"/>
      <c r="AM141" s="743"/>
      <c r="AN141" s="743"/>
      <c r="AO141" s="743"/>
      <c r="AP141" s="743"/>
      <c r="AQ141" s="743"/>
      <c r="AR141" s="743" t="s">
        <v>127</v>
      </c>
      <c r="AS141" s="743"/>
      <c r="AT141" s="743"/>
      <c r="AU141" s="743"/>
      <c r="AV141" s="743"/>
      <c r="AW141" s="743"/>
      <c r="AX141" s="743"/>
      <c r="AY141" s="743"/>
      <c r="AZ141" s="745"/>
      <c r="BA141" s="745"/>
      <c r="BB141" s="745"/>
      <c r="BC141" s="745"/>
      <c r="BD141" s="745"/>
      <c r="BE141" s="743" t="s">
        <v>128</v>
      </c>
      <c r="BF141" s="743"/>
      <c r="BG141" s="743"/>
      <c r="BH141" s="743"/>
      <c r="BI141" s="743"/>
      <c r="BJ141" s="743"/>
      <c r="BK141" s="743"/>
      <c r="BL141" s="743"/>
      <c r="BM141" s="743"/>
      <c r="BN141" s="743"/>
      <c r="BO141" s="743" t="s">
        <v>36</v>
      </c>
      <c r="BP141" s="743"/>
      <c r="BQ141" s="743"/>
      <c r="BR141" s="743"/>
      <c r="BS141" s="743"/>
      <c r="BT141" s="747"/>
      <c r="BU141" s="747"/>
      <c r="BV141" s="747"/>
      <c r="BW141" s="747"/>
      <c r="BX141" s="97"/>
      <c r="BY141" s="97"/>
      <c r="BZ141" s="97"/>
      <c r="CA141" s="96"/>
      <c r="CB141" s="95"/>
      <c r="CC141" s="95"/>
      <c r="CD141" s="106"/>
      <c r="CE141" s="106"/>
      <c r="CF141" s="2154"/>
      <c r="CG141" s="2155"/>
      <c r="CH141" s="2155"/>
      <c r="CI141" s="2155"/>
      <c r="CJ141" s="2155"/>
      <c r="CK141" s="2155"/>
      <c r="CL141" s="2155"/>
      <c r="CM141" s="2155"/>
      <c r="CN141" s="741"/>
      <c r="CO141" s="742"/>
      <c r="CP141" s="742"/>
      <c r="CQ141" s="760"/>
      <c r="CR141" s="2131"/>
      <c r="CS141" s="2131"/>
      <c r="CT141" s="2131"/>
      <c r="CU141" s="2131"/>
      <c r="CV141" s="2131"/>
      <c r="CW141" s="2131"/>
      <c r="CX141" s="2131"/>
      <c r="CY141" s="2131"/>
      <c r="CZ141" s="2131"/>
      <c r="DA141" s="2131"/>
      <c r="DB141" s="743" t="s">
        <v>125</v>
      </c>
      <c r="DC141" s="743"/>
      <c r="DD141" s="743"/>
      <c r="DE141" s="743"/>
      <c r="DF141" s="743"/>
      <c r="DG141" s="743"/>
      <c r="DH141" s="743"/>
      <c r="DI141" s="743"/>
      <c r="DJ141" s="743" t="s">
        <v>126</v>
      </c>
      <c r="DK141" s="743"/>
      <c r="DL141" s="743"/>
      <c r="DM141" s="743"/>
      <c r="DN141" s="743"/>
      <c r="DO141" s="743"/>
      <c r="DP141" s="743"/>
      <c r="DQ141" s="743"/>
      <c r="DR141" s="743"/>
      <c r="DS141" s="743"/>
      <c r="DT141" s="743"/>
      <c r="DU141" s="743" t="s">
        <v>127</v>
      </c>
      <c r="DV141" s="743"/>
      <c r="DW141" s="743"/>
      <c r="DX141" s="743"/>
      <c r="DY141" s="743"/>
      <c r="DZ141" s="743"/>
      <c r="EA141" s="743"/>
      <c r="EB141" s="743"/>
      <c r="EC141" s="745"/>
      <c r="ED141" s="745"/>
      <c r="EE141" s="745"/>
      <c r="EF141" s="745"/>
      <c r="EG141" s="745"/>
      <c r="EH141" s="743" t="s">
        <v>128</v>
      </c>
      <c r="EI141" s="743"/>
      <c r="EJ141" s="743"/>
      <c r="EK141" s="743"/>
      <c r="EL141" s="743"/>
      <c r="EM141" s="743"/>
      <c r="EN141" s="743"/>
      <c r="EO141" s="743"/>
      <c r="EP141" s="743"/>
      <c r="EQ141" s="743"/>
      <c r="ER141" s="743" t="s">
        <v>36</v>
      </c>
      <c r="ES141" s="743"/>
      <c r="ET141" s="743"/>
      <c r="EU141" s="743"/>
      <c r="EV141" s="743"/>
      <c r="EW141" s="747"/>
      <c r="EX141" s="747"/>
      <c r="EY141" s="747"/>
      <c r="EZ141" s="747"/>
      <c r="FB141" s="340"/>
      <c r="FC141" s="341"/>
      <c r="FD141" s="345"/>
      <c r="FE141" s="351" t="s">
        <v>868</v>
      </c>
      <c r="FF141" s="351"/>
      <c r="FG141" s="376"/>
      <c r="FH141" s="353"/>
      <c r="FI141" s="352"/>
      <c r="FJ141" s="353"/>
      <c r="FK141" s="354"/>
      <c r="FL141" s="342"/>
      <c r="FM141" s="340"/>
      <c r="FN141" s="340"/>
    </row>
    <row r="142" spans="1:170" ht="9.25" customHeight="1" thickBot="1">
      <c r="A142" s="106"/>
      <c r="B142" s="106"/>
      <c r="C142" s="728" t="s">
        <v>39</v>
      </c>
      <c r="D142" s="728"/>
      <c r="E142" s="728"/>
      <c r="F142" s="728"/>
      <c r="G142" s="728" t="s">
        <v>129</v>
      </c>
      <c r="H142" s="728"/>
      <c r="I142" s="728"/>
      <c r="J142" s="728"/>
      <c r="K142" s="113"/>
      <c r="L142" s="110"/>
      <c r="M142" s="110"/>
      <c r="N142" s="110"/>
      <c r="O142" s="113"/>
      <c r="P142" s="108"/>
      <c r="Q142" s="108"/>
      <c r="R142" s="108"/>
      <c r="S142" s="108"/>
      <c r="T142" s="108"/>
      <c r="U142" s="108"/>
      <c r="V142" s="108"/>
      <c r="W142" s="108"/>
      <c r="X142" s="108" t="s">
        <v>124</v>
      </c>
      <c r="Y142" s="107"/>
      <c r="Z142" s="108"/>
      <c r="AA142" s="108"/>
      <c r="AB142" s="108"/>
      <c r="AC142" s="108" t="s">
        <v>38</v>
      </c>
      <c r="AD142" s="107"/>
      <c r="AE142" s="108" t="s">
        <v>130</v>
      </c>
      <c r="AF142" s="108" t="s">
        <v>38</v>
      </c>
      <c r="AG142" s="114"/>
      <c r="AH142" s="108"/>
      <c r="AI142" s="115" t="s">
        <v>123</v>
      </c>
      <c r="AJ142" s="107"/>
      <c r="AK142" s="108"/>
      <c r="AL142" s="108"/>
      <c r="AM142" s="108"/>
      <c r="AN142" s="108" t="s">
        <v>38</v>
      </c>
      <c r="AO142" s="107"/>
      <c r="AP142" s="108" t="s">
        <v>130</v>
      </c>
      <c r="AQ142" s="108" t="s">
        <v>38</v>
      </c>
      <c r="AR142" s="107"/>
      <c r="AS142" s="108"/>
      <c r="AT142" s="108"/>
      <c r="AU142" s="108"/>
      <c r="AV142" s="108" t="s">
        <v>38</v>
      </c>
      <c r="AW142" s="107"/>
      <c r="AX142" s="115" t="s">
        <v>130</v>
      </c>
      <c r="AY142" s="115" t="s">
        <v>38</v>
      </c>
      <c r="AZ142" s="116"/>
      <c r="BA142" s="108"/>
      <c r="BB142" s="108"/>
      <c r="BC142" s="108"/>
      <c r="BD142" s="108" t="s">
        <v>38</v>
      </c>
      <c r="BE142" s="107"/>
      <c r="BF142" s="108"/>
      <c r="BG142" s="108"/>
      <c r="BH142" s="115"/>
      <c r="BI142" s="115" t="s">
        <v>123</v>
      </c>
      <c r="BJ142" s="116"/>
      <c r="BK142" s="108"/>
      <c r="BL142" s="108"/>
      <c r="BM142" s="108"/>
      <c r="BN142" s="108" t="s">
        <v>38</v>
      </c>
      <c r="BO142" s="107"/>
      <c r="BP142" s="108"/>
      <c r="BQ142" s="108"/>
      <c r="BR142" s="108"/>
      <c r="BS142" s="108" t="s">
        <v>38</v>
      </c>
      <c r="BT142" s="107"/>
      <c r="BU142" s="108"/>
      <c r="BV142" s="108"/>
      <c r="BW142" s="109" t="s">
        <v>38</v>
      </c>
      <c r="BX142" s="97"/>
      <c r="BY142" s="97"/>
      <c r="BZ142" s="97"/>
      <c r="CA142" s="96"/>
      <c r="CB142" s="95"/>
      <c r="CC142" s="95"/>
      <c r="CD142" s="106"/>
      <c r="CE142" s="106"/>
      <c r="CF142" s="728" t="s">
        <v>39</v>
      </c>
      <c r="CG142" s="728"/>
      <c r="CH142" s="728"/>
      <c r="CI142" s="728"/>
      <c r="CJ142" s="728" t="s">
        <v>129</v>
      </c>
      <c r="CK142" s="728"/>
      <c r="CL142" s="728"/>
      <c r="CM142" s="728"/>
      <c r="CN142" s="107"/>
      <c r="CO142" s="108"/>
      <c r="CP142" s="108"/>
      <c r="CQ142" s="108"/>
      <c r="CR142" s="107"/>
      <c r="CS142" s="108"/>
      <c r="CT142" s="108"/>
      <c r="CU142" s="108"/>
      <c r="CV142" s="108"/>
      <c r="CW142" s="108"/>
      <c r="CX142" s="108"/>
      <c r="CY142" s="108"/>
      <c r="CZ142" s="108"/>
      <c r="DA142" s="108" t="s">
        <v>124</v>
      </c>
      <c r="DB142" s="107"/>
      <c r="DC142" s="108"/>
      <c r="DD142" s="108"/>
      <c r="DE142" s="108"/>
      <c r="DF142" s="108" t="s">
        <v>38</v>
      </c>
      <c r="DG142" s="107"/>
      <c r="DH142" s="108" t="s">
        <v>130</v>
      </c>
      <c r="DI142" s="108" t="s">
        <v>38</v>
      </c>
      <c r="DJ142" s="114"/>
      <c r="DK142" s="108"/>
      <c r="DL142" s="115" t="s">
        <v>123</v>
      </c>
      <c r="DM142" s="107"/>
      <c r="DN142" s="108"/>
      <c r="DO142" s="108"/>
      <c r="DP142" s="108"/>
      <c r="DQ142" s="108" t="s">
        <v>38</v>
      </c>
      <c r="DR142" s="107"/>
      <c r="DS142" s="108" t="s">
        <v>130</v>
      </c>
      <c r="DT142" s="108" t="s">
        <v>38</v>
      </c>
      <c r="DU142" s="107"/>
      <c r="DV142" s="108"/>
      <c r="DW142" s="108"/>
      <c r="DX142" s="108"/>
      <c r="DY142" s="108" t="s">
        <v>38</v>
      </c>
      <c r="DZ142" s="107"/>
      <c r="EA142" s="115" t="s">
        <v>130</v>
      </c>
      <c r="EB142" s="115" t="s">
        <v>38</v>
      </c>
      <c r="EC142" s="116"/>
      <c r="ED142" s="108"/>
      <c r="EE142" s="108"/>
      <c r="EF142" s="108"/>
      <c r="EG142" s="108" t="s">
        <v>38</v>
      </c>
      <c r="EH142" s="107"/>
      <c r="EI142" s="108"/>
      <c r="EJ142" s="108"/>
      <c r="EK142" s="115"/>
      <c r="EL142" s="115" t="s">
        <v>123</v>
      </c>
      <c r="EM142" s="116"/>
      <c r="EN142" s="108"/>
      <c r="EO142" s="108"/>
      <c r="EP142" s="108"/>
      <c r="EQ142" s="108" t="s">
        <v>38</v>
      </c>
      <c r="ER142" s="107"/>
      <c r="ES142" s="108"/>
      <c r="ET142" s="108"/>
      <c r="EU142" s="108"/>
      <c r="EV142" s="108" t="s">
        <v>38</v>
      </c>
      <c r="EW142" s="107"/>
      <c r="EX142" s="108"/>
      <c r="EY142" s="108"/>
      <c r="EZ142" s="109" t="s">
        <v>38</v>
      </c>
      <c r="FB142" s="340"/>
      <c r="FC142" s="341"/>
      <c r="FD142" s="345"/>
      <c r="FE142" s="351"/>
      <c r="FF142" s="351"/>
      <c r="FG142" s="376"/>
      <c r="FH142" s="353"/>
      <c r="FI142" s="352"/>
      <c r="FJ142" s="353"/>
      <c r="FK142" s="354"/>
      <c r="FL142" s="342"/>
      <c r="FM142" s="340"/>
      <c r="FN142" s="340"/>
    </row>
    <row r="143" spans="1:170" ht="9.25" customHeight="1" thickBot="1">
      <c r="A143" s="117"/>
      <c r="B143" s="118"/>
      <c r="C143" s="727" t="str">
        <f>IF(C26="","",C26)</f>
        <v/>
      </c>
      <c r="D143" s="727"/>
      <c r="E143" s="727"/>
      <c r="F143" s="727"/>
      <c r="G143" s="727" t="str">
        <f>IF(G26="","",G26)</f>
        <v/>
      </c>
      <c r="H143" s="727"/>
      <c r="I143" s="727"/>
      <c r="J143" s="727"/>
      <c r="K143" s="727" t="str">
        <f>IF(K26="","",K26)</f>
        <v/>
      </c>
      <c r="L143" s="727"/>
      <c r="M143" s="727"/>
      <c r="N143" s="727"/>
      <c r="O143" s="764" t="str">
        <f>IF(O26="","",O26)</f>
        <v/>
      </c>
      <c r="P143" s="765"/>
      <c r="Q143" s="765"/>
      <c r="R143" s="765"/>
      <c r="S143" s="765"/>
      <c r="T143" s="765"/>
      <c r="U143" s="765"/>
      <c r="V143" s="765"/>
      <c r="W143" s="765"/>
      <c r="X143" s="765"/>
      <c r="Y143" s="761">
        <f>IF(Y26="","",Y26)</f>
        <v>0</v>
      </c>
      <c r="Z143" s="520"/>
      <c r="AA143" s="520"/>
      <c r="AB143" s="520"/>
      <c r="AC143" s="520"/>
      <c r="AD143" s="761" t="str">
        <f>IF(AD26="","",AD26)</f>
        <v/>
      </c>
      <c r="AE143" s="520"/>
      <c r="AF143" s="520"/>
      <c r="AG143" s="761">
        <f>IF(AG26="","",AG26)</f>
        <v>0</v>
      </c>
      <c r="AH143" s="520"/>
      <c r="AI143" s="520"/>
      <c r="AJ143" s="761">
        <f>IF(AJ26="","",AJ26)</f>
        <v>0</v>
      </c>
      <c r="AK143" s="520"/>
      <c r="AL143" s="520"/>
      <c r="AM143" s="520"/>
      <c r="AN143" s="763"/>
      <c r="AO143" s="761" t="str">
        <f>IF(AO26="","",AO26)</f>
        <v/>
      </c>
      <c r="AP143" s="520"/>
      <c r="AQ143" s="520"/>
      <c r="AR143" s="761">
        <f>IF(AR26="","",AR26)</f>
        <v>0</v>
      </c>
      <c r="AS143" s="520"/>
      <c r="AT143" s="520"/>
      <c r="AU143" s="520"/>
      <c r="AV143" s="520"/>
      <c r="AW143" s="761" t="str">
        <f>IF(AW26="","",AW26)</f>
        <v/>
      </c>
      <c r="AX143" s="520"/>
      <c r="AY143" s="520"/>
      <c r="AZ143" s="761" t="str">
        <f>IF(AZ26="","",AZ26)</f>
        <v/>
      </c>
      <c r="BA143" s="520"/>
      <c r="BB143" s="520"/>
      <c r="BC143" s="520"/>
      <c r="BD143" s="520"/>
      <c r="BE143" s="761">
        <f>IF(BE26="","",BE26)</f>
        <v>0</v>
      </c>
      <c r="BF143" s="520"/>
      <c r="BG143" s="520"/>
      <c r="BH143" s="520"/>
      <c r="BI143" s="520"/>
      <c r="BJ143" s="761">
        <f>IF(BJ26="","",BJ26)</f>
        <v>0</v>
      </c>
      <c r="BK143" s="520"/>
      <c r="BL143" s="520"/>
      <c r="BM143" s="520"/>
      <c r="BN143" s="520"/>
      <c r="BO143" s="761">
        <f>IF(BO26="","",BO26)</f>
        <v>0</v>
      </c>
      <c r="BP143" s="520"/>
      <c r="BQ143" s="520"/>
      <c r="BR143" s="520"/>
      <c r="BS143" s="520"/>
      <c r="BT143" s="761" t="str">
        <f>IF(BT26="","",BT26)</f>
        <v/>
      </c>
      <c r="BU143" s="520"/>
      <c r="BV143" s="520"/>
      <c r="BW143" s="763"/>
      <c r="BX143" s="97"/>
      <c r="BY143" s="97"/>
      <c r="BZ143" s="97"/>
      <c r="CA143" s="96"/>
      <c r="CB143" s="95"/>
      <c r="CC143" s="95"/>
      <c r="CD143" s="117"/>
      <c r="CE143" s="106"/>
      <c r="CF143" s="727" t="str">
        <f>IF(C26="","",C26)</f>
        <v/>
      </c>
      <c r="CG143" s="727"/>
      <c r="CH143" s="727"/>
      <c r="CI143" s="727"/>
      <c r="CJ143" s="727" t="str">
        <f>IF(G26="","",G26)</f>
        <v/>
      </c>
      <c r="CK143" s="727"/>
      <c r="CL143" s="727"/>
      <c r="CM143" s="727"/>
      <c r="CN143" s="727" t="str">
        <f>IF(K26="","",K26)</f>
        <v/>
      </c>
      <c r="CO143" s="727"/>
      <c r="CP143" s="727"/>
      <c r="CQ143" s="727"/>
      <c r="CR143" s="764" t="str">
        <f>IF(O26="","",O26)</f>
        <v/>
      </c>
      <c r="CS143" s="765"/>
      <c r="CT143" s="765"/>
      <c r="CU143" s="765"/>
      <c r="CV143" s="765"/>
      <c r="CW143" s="765"/>
      <c r="CX143" s="765"/>
      <c r="CY143" s="765"/>
      <c r="CZ143" s="765"/>
      <c r="DA143" s="765"/>
      <c r="DB143" s="761">
        <f>IF(Y26="","",Y26)</f>
        <v>0</v>
      </c>
      <c r="DC143" s="520"/>
      <c r="DD143" s="520"/>
      <c r="DE143" s="520"/>
      <c r="DF143" s="520"/>
      <c r="DG143" s="761" t="str">
        <f>IF(AD26="","",AD26)</f>
        <v/>
      </c>
      <c r="DH143" s="520"/>
      <c r="DI143" s="520"/>
      <c r="DJ143" s="761">
        <f>IF(AG26="","",AG26)</f>
        <v>0</v>
      </c>
      <c r="DK143" s="520"/>
      <c r="DL143" s="520"/>
      <c r="DM143" s="761">
        <f>IF(AJ26="","",AJ26)</f>
        <v>0</v>
      </c>
      <c r="DN143" s="520"/>
      <c r="DO143" s="520"/>
      <c r="DP143" s="520"/>
      <c r="DQ143" s="520"/>
      <c r="DR143" s="761" t="str">
        <f>IF(AO26="","",AO26)</f>
        <v/>
      </c>
      <c r="DS143" s="520"/>
      <c r="DT143" s="520"/>
      <c r="DU143" s="761">
        <f>IF(AR26="","",AR26)</f>
        <v>0</v>
      </c>
      <c r="DV143" s="520"/>
      <c r="DW143" s="520"/>
      <c r="DX143" s="520"/>
      <c r="DY143" s="520"/>
      <c r="DZ143" s="761" t="str">
        <f>IF(AW26="","",AW26)</f>
        <v/>
      </c>
      <c r="EA143" s="520"/>
      <c r="EB143" s="520"/>
      <c r="EC143" s="761" t="str">
        <f>IF(AZ26="","",AZ26)</f>
        <v/>
      </c>
      <c r="ED143" s="520"/>
      <c r="EE143" s="520"/>
      <c r="EF143" s="520"/>
      <c r="EG143" s="520"/>
      <c r="EH143" s="761">
        <f>IF(BE26="","",BE26)</f>
        <v>0</v>
      </c>
      <c r="EI143" s="520"/>
      <c r="EJ143" s="520"/>
      <c r="EK143" s="520"/>
      <c r="EL143" s="520"/>
      <c r="EM143" s="761">
        <f>IF(BJ26="","",BJ26)</f>
        <v>0</v>
      </c>
      <c r="EN143" s="520"/>
      <c r="EO143" s="520"/>
      <c r="EP143" s="520"/>
      <c r="EQ143" s="520"/>
      <c r="ER143" s="761">
        <f>IF(BO26="","",BO26)</f>
        <v>0</v>
      </c>
      <c r="ES143" s="520"/>
      <c r="ET143" s="520"/>
      <c r="EU143" s="520"/>
      <c r="EV143" s="520"/>
      <c r="EW143" s="770" t="str">
        <f>IF(BT26="","",BT26)</f>
        <v/>
      </c>
      <c r="EX143" s="770"/>
      <c r="EY143" s="770"/>
      <c r="EZ143" s="770"/>
      <c r="FB143" s="340"/>
      <c r="FC143" s="341"/>
      <c r="FD143" s="345"/>
      <c r="FE143" s="354"/>
      <c r="FF143" s="354"/>
      <c r="FG143" s="376"/>
      <c r="FH143" s="353"/>
      <c r="FI143" s="352"/>
      <c r="FJ143" s="353"/>
      <c r="FK143" s="354"/>
      <c r="FL143" s="342"/>
      <c r="FM143" s="340"/>
      <c r="FN143" s="340"/>
    </row>
    <row r="144" spans="1:170" ht="9.25" customHeight="1" thickBot="1">
      <c r="A144" s="105"/>
      <c r="B144" s="118"/>
      <c r="C144" s="727"/>
      <c r="D144" s="727"/>
      <c r="E144" s="727"/>
      <c r="F144" s="727"/>
      <c r="G144" s="727"/>
      <c r="H144" s="727"/>
      <c r="I144" s="727"/>
      <c r="J144" s="727"/>
      <c r="K144" s="727"/>
      <c r="L144" s="727"/>
      <c r="M144" s="727"/>
      <c r="N144" s="727"/>
      <c r="O144" s="764"/>
      <c r="P144" s="765"/>
      <c r="Q144" s="765"/>
      <c r="R144" s="765"/>
      <c r="S144" s="765"/>
      <c r="T144" s="765"/>
      <c r="U144" s="765"/>
      <c r="V144" s="765"/>
      <c r="W144" s="765"/>
      <c r="X144" s="765"/>
      <c r="Y144" s="761"/>
      <c r="Z144" s="520"/>
      <c r="AA144" s="520"/>
      <c r="AB144" s="520"/>
      <c r="AC144" s="520"/>
      <c r="AD144" s="761"/>
      <c r="AE144" s="520"/>
      <c r="AF144" s="520"/>
      <c r="AG144" s="761"/>
      <c r="AH144" s="520"/>
      <c r="AI144" s="520"/>
      <c r="AJ144" s="761"/>
      <c r="AK144" s="520"/>
      <c r="AL144" s="520"/>
      <c r="AM144" s="520"/>
      <c r="AN144" s="763"/>
      <c r="AO144" s="761"/>
      <c r="AP144" s="520"/>
      <c r="AQ144" s="520"/>
      <c r="AR144" s="761"/>
      <c r="AS144" s="520"/>
      <c r="AT144" s="520"/>
      <c r="AU144" s="520"/>
      <c r="AV144" s="520"/>
      <c r="AW144" s="761"/>
      <c r="AX144" s="520"/>
      <c r="AY144" s="520"/>
      <c r="AZ144" s="761"/>
      <c r="BA144" s="520"/>
      <c r="BB144" s="520"/>
      <c r="BC144" s="520"/>
      <c r="BD144" s="520"/>
      <c r="BE144" s="761"/>
      <c r="BF144" s="520"/>
      <c r="BG144" s="520"/>
      <c r="BH144" s="520"/>
      <c r="BI144" s="520"/>
      <c r="BJ144" s="761"/>
      <c r="BK144" s="520"/>
      <c r="BL144" s="520"/>
      <c r="BM144" s="520"/>
      <c r="BN144" s="520"/>
      <c r="BO144" s="761"/>
      <c r="BP144" s="520"/>
      <c r="BQ144" s="520"/>
      <c r="BR144" s="520"/>
      <c r="BS144" s="520"/>
      <c r="BT144" s="761"/>
      <c r="BU144" s="520"/>
      <c r="BV144" s="520"/>
      <c r="BW144" s="763"/>
      <c r="BX144" s="97"/>
      <c r="BY144" s="97"/>
      <c r="BZ144" s="97"/>
      <c r="CA144" s="96"/>
      <c r="CB144" s="95"/>
      <c r="CC144" s="95"/>
      <c r="CD144" s="105"/>
      <c r="CE144" s="106"/>
      <c r="CF144" s="727"/>
      <c r="CG144" s="727"/>
      <c r="CH144" s="727"/>
      <c r="CI144" s="727"/>
      <c r="CJ144" s="727"/>
      <c r="CK144" s="727"/>
      <c r="CL144" s="727"/>
      <c r="CM144" s="727"/>
      <c r="CN144" s="727"/>
      <c r="CO144" s="727"/>
      <c r="CP144" s="727"/>
      <c r="CQ144" s="727"/>
      <c r="CR144" s="764"/>
      <c r="CS144" s="765"/>
      <c r="CT144" s="765"/>
      <c r="CU144" s="765"/>
      <c r="CV144" s="765"/>
      <c r="CW144" s="765"/>
      <c r="CX144" s="765"/>
      <c r="CY144" s="765"/>
      <c r="CZ144" s="765"/>
      <c r="DA144" s="765"/>
      <c r="DB144" s="761"/>
      <c r="DC144" s="520"/>
      <c r="DD144" s="520"/>
      <c r="DE144" s="520"/>
      <c r="DF144" s="520"/>
      <c r="DG144" s="761"/>
      <c r="DH144" s="520"/>
      <c r="DI144" s="520"/>
      <c r="DJ144" s="761"/>
      <c r="DK144" s="520"/>
      <c r="DL144" s="520"/>
      <c r="DM144" s="761"/>
      <c r="DN144" s="520"/>
      <c r="DO144" s="520"/>
      <c r="DP144" s="520"/>
      <c r="DQ144" s="520"/>
      <c r="DR144" s="761"/>
      <c r="DS144" s="520"/>
      <c r="DT144" s="520"/>
      <c r="DU144" s="761"/>
      <c r="DV144" s="520"/>
      <c r="DW144" s="520"/>
      <c r="DX144" s="520"/>
      <c r="DY144" s="520"/>
      <c r="DZ144" s="761"/>
      <c r="EA144" s="520"/>
      <c r="EB144" s="520"/>
      <c r="EC144" s="761"/>
      <c r="ED144" s="520"/>
      <c r="EE144" s="520"/>
      <c r="EF144" s="520"/>
      <c r="EG144" s="520"/>
      <c r="EH144" s="761"/>
      <c r="EI144" s="520"/>
      <c r="EJ144" s="520"/>
      <c r="EK144" s="520"/>
      <c r="EL144" s="520"/>
      <c r="EM144" s="761"/>
      <c r="EN144" s="520"/>
      <c r="EO144" s="520"/>
      <c r="EP144" s="520"/>
      <c r="EQ144" s="520"/>
      <c r="ER144" s="761"/>
      <c r="ES144" s="520"/>
      <c r="ET144" s="520"/>
      <c r="EU144" s="520"/>
      <c r="EV144" s="520"/>
      <c r="EW144" s="770"/>
      <c r="EX144" s="770"/>
      <c r="EY144" s="770"/>
      <c r="EZ144" s="770"/>
      <c r="FB144" s="340"/>
      <c r="FC144" s="341"/>
      <c r="FD144" s="345"/>
      <c r="FE144" s="354"/>
      <c r="FF144" s="354"/>
      <c r="FG144" s="376"/>
      <c r="FH144" s="353"/>
      <c r="FI144" s="352"/>
      <c r="FJ144" s="353"/>
      <c r="FK144" s="354"/>
      <c r="FL144" s="342"/>
      <c r="FM144" s="340"/>
      <c r="FN144" s="340"/>
    </row>
    <row r="145" spans="1:170" ht="9.25" customHeight="1" thickBot="1">
      <c r="A145" s="106"/>
      <c r="B145" s="118"/>
      <c r="C145" s="727"/>
      <c r="D145" s="727"/>
      <c r="E145" s="727"/>
      <c r="F145" s="727"/>
      <c r="G145" s="727"/>
      <c r="H145" s="727"/>
      <c r="I145" s="727"/>
      <c r="J145" s="727"/>
      <c r="K145" s="727"/>
      <c r="L145" s="727"/>
      <c r="M145" s="727"/>
      <c r="N145" s="727"/>
      <c r="O145" s="766"/>
      <c r="P145" s="767"/>
      <c r="Q145" s="767"/>
      <c r="R145" s="767"/>
      <c r="S145" s="767"/>
      <c r="T145" s="767"/>
      <c r="U145" s="767"/>
      <c r="V145" s="767"/>
      <c r="W145" s="767"/>
      <c r="X145" s="767"/>
      <c r="Y145" s="718"/>
      <c r="Z145" s="762"/>
      <c r="AA145" s="762"/>
      <c r="AB145" s="762"/>
      <c r="AC145" s="762"/>
      <c r="AD145" s="718"/>
      <c r="AE145" s="762"/>
      <c r="AF145" s="762"/>
      <c r="AG145" s="718"/>
      <c r="AH145" s="762"/>
      <c r="AI145" s="762"/>
      <c r="AJ145" s="718"/>
      <c r="AK145" s="762"/>
      <c r="AL145" s="762"/>
      <c r="AM145" s="762"/>
      <c r="AN145" s="719"/>
      <c r="AO145" s="718"/>
      <c r="AP145" s="762"/>
      <c r="AQ145" s="762"/>
      <c r="AR145" s="718"/>
      <c r="AS145" s="762"/>
      <c r="AT145" s="762"/>
      <c r="AU145" s="762"/>
      <c r="AV145" s="762"/>
      <c r="AW145" s="718"/>
      <c r="AX145" s="762"/>
      <c r="AY145" s="762"/>
      <c r="AZ145" s="718"/>
      <c r="BA145" s="762"/>
      <c r="BB145" s="762"/>
      <c r="BC145" s="762"/>
      <c r="BD145" s="762"/>
      <c r="BE145" s="718"/>
      <c r="BF145" s="762"/>
      <c r="BG145" s="762"/>
      <c r="BH145" s="762"/>
      <c r="BI145" s="762"/>
      <c r="BJ145" s="718"/>
      <c r="BK145" s="762"/>
      <c r="BL145" s="762"/>
      <c r="BM145" s="762"/>
      <c r="BN145" s="762"/>
      <c r="BO145" s="718"/>
      <c r="BP145" s="762"/>
      <c r="BQ145" s="762"/>
      <c r="BR145" s="762"/>
      <c r="BS145" s="762"/>
      <c r="BT145" s="718"/>
      <c r="BU145" s="762"/>
      <c r="BV145" s="762"/>
      <c r="BW145" s="719"/>
      <c r="BX145" s="97"/>
      <c r="BY145" s="97"/>
      <c r="BZ145" s="97"/>
      <c r="CA145" s="96"/>
      <c r="CB145" s="95"/>
      <c r="CC145" s="95"/>
      <c r="CD145" s="106"/>
      <c r="CE145" s="106"/>
      <c r="CF145" s="727"/>
      <c r="CG145" s="727"/>
      <c r="CH145" s="727"/>
      <c r="CI145" s="727"/>
      <c r="CJ145" s="727"/>
      <c r="CK145" s="727"/>
      <c r="CL145" s="727"/>
      <c r="CM145" s="727"/>
      <c r="CN145" s="727"/>
      <c r="CO145" s="727"/>
      <c r="CP145" s="727"/>
      <c r="CQ145" s="727"/>
      <c r="CR145" s="766"/>
      <c r="CS145" s="767"/>
      <c r="CT145" s="767"/>
      <c r="CU145" s="767"/>
      <c r="CV145" s="767"/>
      <c r="CW145" s="767"/>
      <c r="CX145" s="767"/>
      <c r="CY145" s="767"/>
      <c r="CZ145" s="767"/>
      <c r="DA145" s="767"/>
      <c r="DB145" s="718"/>
      <c r="DC145" s="762"/>
      <c r="DD145" s="762"/>
      <c r="DE145" s="762"/>
      <c r="DF145" s="762"/>
      <c r="DG145" s="718"/>
      <c r="DH145" s="762"/>
      <c r="DI145" s="762"/>
      <c r="DJ145" s="718"/>
      <c r="DK145" s="762"/>
      <c r="DL145" s="762"/>
      <c r="DM145" s="718"/>
      <c r="DN145" s="762"/>
      <c r="DO145" s="762"/>
      <c r="DP145" s="762"/>
      <c r="DQ145" s="762"/>
      <c r="DR145" s="718"/>
      <c r="DS145" s="762"/>
      <c r="DT145" s="762"/>
      <c r="DU145" s="718"/>
      <c r="DV145" s="762"/>
      <c r="DW145" s="762"/>
      <c r="DX145" s="762"/>
      <c r="DY145" s="762"/>
      <c r="DZ145" s="718"/>
      <c r="EA145" s="762"/>
      <c r="EB145" s="762"/>
      <c r="EC145" s="718"/>
      <c r="ED145" s="762"/>
      <c r="EE145" s="762"/>
      <c r="EF145" s="762"/>
      <c r="EG145" s="762"/>
      <c r="EH145" s="718"/>
      <c r="EI145" s="762"/>
      <c r="EJ145" s="762"/>
      <c r="EK145" s="762"/>
      <c r="EL145" s="762"/>
      <c r="EM145" s="718"/>
      <c r="EN145" s="762"/>
      <c r="EO145" s="762"/>
      <c r="EP145" s="762"/>
      <c r="EQ145" s="762"/>
      <c r="ER145" s="718"/>
      <c r="ES145" s="762"/>
      <c r="ET145" s="762"/>
      <c r="EU145" s="762"/>
      <c r="EV145" s="762"/>
      <c r="EW145" s="771"/>
      <c r="EX145" s="771"/>
      <c r="EY145" s="771"/>
      <c r="EZ145" s="771"/>
      <c r="FB145" s="340"/>
      <c r="FC145" s="341"/>
      <c r="FD145" s="345"/>
      <c r="FE145" s="354"/>
      <c r="FF145" s="354"/>
      <c r="FG145" s="376"/>
      <c r="FH145" s="353"/>
      <c r="FI145" s="352"/>
      <c r="FJ145" s="353"/>
      <c r="FK145" s="354"/>
      <c r="FL145" s="342"/>
      <c r="FM145" s="340"/>
      <c r="FN145" s="340"/>
    </row>
    <row r="146" spans="1:170" ht="9.25" customHeight="1" thickBot="1">
      <c r="A146" s="106"/>
      <c r="B146" s="106"/>
      <c r="C146" s="743" t="s">
        <v>131</v>
      </c>
      <c r="D146" s="743"/>
      <c r="E146" s="743"/>
      <c r="F146" s="743"/>
      <c r="G146" s="743"/>
      <c r="H146" s="743"/>
      <c r="I146" s="743"/>
      <c r="J146" s="743"/>
      <c r="K146" s="743"/>
      <c r="L146" s="743"/>
      <c r="M146" s="743"/>
      <c r="N146" s="743"/>
      <c r="O146" s="743"/>
      <c r="P146" s="743"/>
      <c r="Q146" s="743"/>
      <c r="R146" s="743"/>
      <c r="S146" s="743"/>
      <c r="T146" s="743"/>
      <c r="U146" s="743"/>
      <c r="V146" s="728" t="s">
        <v>132</v>
      </c>
      <c r="W146" s="728"/>
      <c r="X146" s="728"/>
      <c r="Y146" s="728"/>
      <c r="Z146" s="728"/>
      <c r="AA146" s="728"/>
      <c r="AB146" s="728"/>
      <c r="AC146" s="728"/>
      <c r="AD146" s="728"/>
      <c r="AE146" s="728"/>
      <c r="AF146" s="728"/>
      <c r="AG146" s="728"/>
      <c r="AH146" s="728"/>
      <c r="AI146" s="728"/>
      <c r="AJ146" s="728"/>
      <c r="AK146" s="728"/>
      <c r="AL146" s="728"/>
      <c r="AM146" s="728"/>
      <c r="AN146" s="728" t="s">
        <v>133</v>
      </c>
      <c r="AO146" s="728"/>
      <c r="AP146" s="728"/>
      <c r="AQ146" s="728"/>
      <c r="AR146" s="728"/>
      <c r="AS146" s="728"/>
      <c r="AT146" s="728"/>
      <c r="AU146" s="728"/>
      <c r="AV146" s="728"/>
      <c r="AW146" s="728"/>
      <c r="AX146" s="728"/>
      <c r="AY146" s="728"/>
      <c r="AZ146" s="728"/>
      <c r="BA146" s="728"/>
      <c r="BB146" s="728"/>
      <c r="BC146" s="728"/>
      <c r="BD146" s="728"/>
      <c r="BE146" s="728"/>
      <c r="BF146" s="728" t="s">
        <v>134</v>
      </c>
      <c r="BG146" s="728"/>
      <c r="BH146" s="728"/>
      <c r="BI146" s="728"/>
      <c r="BJ146" s="728"/>
      <c r="BK146" s="728"/>
      <c r="BL146" s="728"/>
      <c r="BM146" s="728"/>
      <c r="BN146" s="728"/>
      <c r="BO146" s="728"/>
      <c r="BP146" s="728"/>
      <c r="BQ146" s="728"/>
      <c r="BR146" s="728"/>
      <c r="BS146" s="728"/>
      <c r="BT146" s="728"/>
      <c r="BU146" s="728"/>
      <c r="BV146" s="728"/>
      <c r="BW146" s="728"/>
      <c r="BX146" s="95"/>
      <c r="BY146" s="95"/>
      <c r="BZ146" s="95"/>
      <c r="CA146" s="96"/>
      <c r="CB146" s="95"/>
      <c r="CC146" s="95"/>
      <c r="CD146" s="106"/>
      <c r="CE146" s="106"/>
      <c r="CF146" s="743" t="s">
        <v>131</v>
      </c>
      <c r="CG146" s="743"/>
      <c r="CH146" s="743"/>
      <c r="CI146" s="743"/>
      <c r="CJ146" s="743"/>
      <c r="CK146" s="743"/>
      <c r="CL146" s="743"/>
      <c r="CM146" s="743"/>
      <c r="CN146" s="743"/>
      <c r="CO146" s="743"/>
      <c r="CP146" s="743"/>
      <c r="CQ146" s="743"/>
      <c r="CR146" s="743"/>
      <c r="CS146" s="743"/>
      <c r="CT146" s="743"/>
      <c r="CU146" s="743"/>
      <c r="CV146" s="743"/>
      <c r="CW146" s="743"/>
      <c r="CX146" s="743"/>
      <c r="CY146" s="728" t="s">
        <v>132</v>
      </c>
      <c r="CZ146" s="728"/>
      <c r="DA146" s="728"/>
      <c r="DB146" s="728"/>
      <c r="DC146" s="728"/>
      <c r="DD146" s="728"/>
      <c r="DE146" s="728"/>
      <c r="DF146" s="728"/>
      <c r="DG146" s="728"/>
      <c r="DH146" s="728"/>
      <c r="DI146" s="728"/>
      <c r="DJ146" s="728"/>
      <c r="DK146" s="728"/>
      <c r="DL146" s="728"/>
      <c r="DM146" s="728"/>
      <c r="DN146" s="728"/>
      <c r="DO146" s="728"/>
      <c r="DP146" s="728"/>
      <c r="DQ146" s="728" t="s">
        <v>133</v>
      </c>
      <c r="DR146" s="728"/>
      <c r="DS146" s="728"/>
      <c r="DT146" s="728"/>
      <c r="DU146" s="728"/>
      <c r="DV146" s="728"/>
      <c r="DW146" s="728"/>
      <c r="DX146" s="728"/>
      <c r="DY146" s="728"/>
      <c r="DZ146" s="728"/>
      <c r="EA146" s="728"/>
      <c r="EB146" s="728"/>
      <c r="EC146" s="728"/>
      <c r="ED146" s="728"/>
      <c r="EE146" s="728"/>
      <c r="EF146" s="728"/>
      <c r="EG146" s="728"/>
      <c r="EH146" s="728"/>
      <c r="EI146" s="728" t="s">
        <v>134</v>
      </c>
      <c r="EJ146" s="728"/>
      <c r="EK146" s="728"/>
      <c r="EL146" s="728"/>
      <c r="EM146" s="728"/>
      <c r="EN146" s="728"/>
      <c r="EO146" s="728"/>
      <c r="EP146" s="728"/>
      <c r="EQ146" s="728"/>
      <c r="ER146" s="728"/>
      <c r="ES146" s="728"/>
      <c r="ET146" s="728"/>
      <c r="EU146" s="728"/>
      <c r="EV146" s="728"/>
      <c r="EW146" s="728"/>
      <c r="EX146" s="728"/>
      <c r="EY146" s="728"/>
      <c r="EZ146" s="728"/>
      <c r="FB146" s="340"/>
      <c r="FC146" s="341"/>
      <c r="FD146" s="345"/>
      <c r="FE146" s="354"/>
      <c r="FF146" s="354"/>
      <c r="FG146" s="376"/>
      <c r="FH146" s="353"/>
      <c r="FI146" s="352"/>
      <c r="FJ146" s="353"/>
      <c r="FK146" s="354"/>
      <c r="FL146" s="342"/>
      <c r="FM146" s="340"/>
      <c r="FN146" s="340"/>
    </row>
    <row r="147" spans="1:170" ht="9.25" customHeight="1" thickBot="1">
      <c r="A147" s="106"/>
      <c r="B147" s="106"/>
      <c r="C147" s="743"/>
      <c r="D147" s="743"/>
      <c r="E147" s="743"/>
      <c r="F147" s="743"/>
      <c r="G147" s="743"/>
      <c r="H147" s="743"/>
      <c r="I147" s="743"/>
      <c r="J147" s="743"/>
      <c r="K147" s="743"/>
      <c r="L147" s="743"/>
      <c r="M147" s="743"/>
      <c r="N147" s="743"/>
      <c r="O147" s="743"/>
      <c r="P147" s="743"/>
      <c r="Q147" s="743"/>
      <c r="R147" s="743"/>
      <c r="S147" s="743"/>
      <c r="T147" s="743"/>
      <c r="U147" s="743"/>
      <c r="V147" s="728"/>
      <c r="W147" s="728"/>
      <c r="X147" s="728"/>
      <c r="Y147" s="728"/>
      <c r="Z147" s="728"/>
      <c r="AA147" s="728"/>
      <c r="AB147" s="728"/>
      <c r="AC147" s="728"/>
      <c r="AD147" s="728"/>
      <c r="AE147" s="728"/>
      <c r="AF147" s="728"/>
      <c r="AG147" s="728"/>
      <c r="AH147" s="728"/>
      <c r="AI147" s="728"/>
      <c r="AJ147" s="728"/>
      <c r="AK147" s="728"/>
      <c r="AL147" s="728"/>
      <c r="AM147" s="728"/>
      <c r="AN147" s="728"/>
      <c r="AO147" s="728"/>
      <c r="AP147" s="728"/>
      <c r="AQ147" s="728"/>
      <c r="AR147" s="728"/>
      <c r="AS147" s="728"/>
      <c r="AT147" s="728"/>
      <c r="AU147" s="728"/>
      <c r="AV147" s="728"/>
      <c r="AW147" s="728"/>
      <c r="AX147" s="728"/>
      <c r="AY147" s="728"/>
      <c r="AZ147" s="728"/>
      <c r="BA147" s="728"/>
      <c r="BB147" s="728"/>
      <c r="BC147" s="728"/>
      <c r="BD147" s="728"/>
      <c r="BE147" s="728"/>
      <c r="BF147" s="728"/>
      <c r="BG147" s="728"/>
      <c r="BH147" s="728"/>
      <c r="BI147" s="728"/>
      <c r="BJ147" s="728"/>
      <c r="BK147" s="728"/>
      <c r="BL147" s="728"/>
      <c r="BM147" s="728"/>
      <c r="BN147" s="728"/>
      <c r="BO147" s="728"/>
      <c r="BP147" s="728"/>
      <c r="BQ147" s="728"/>
      <c r="BR147" s="728"/>
      <c r="BS147" s="728"/>
      <c r="BT147" s="728"/>
      <c r="BU147" s="728"/>
      <c r="BV147" s="728"/>
      <c r="BW147" s="728"/>
      <c r="BX147" s="95"/>
      <c r="BY147" s="95"/>
      <c r="BZ147" s="95"/>
      <c r="CA147" s="96"/>
      <c r="CB147" s="95"/>
      <c r="CC147" s="95"/>
      <c r="CD147" s="106"/>
      <c r="CE147" s="106"/>
      <c r="CF147" s="743"/>
      <c r="CG147" s="743"/>
      <c r="CH147" s="743"/>
      <c r="CI147" s="743"/>
      <c r="CJ147" s="743"/>
      <c r="CK147" s="743"/>
      <c r="CL147" s="743"/>
      <c r="CM147" s="743"/>
      <c r="CN147" s="743"/>
      <c r="CO147" s="743"/>
      <c r="CP147" s="743"/>
      <c r="CQ147" s="743"/>
      <c r="CR147" s="743"/>
      <c r="CS147" s="743"/>
      <c r="CT147" s="743"/>
      <c r="CU147" s="743"/>
      <c r="CV147" s="743"/>
      <c r="CW147" s="743"/>
      <c r="CX147" s="743"/>
      <c r="CY147" s="728"/>
      <c r="CZ147" s="728"/>
      <c r="DA147" s="728"/>
      <c r="DB147" s="728"/>
      <c r="DC147" s="728"/>
      <c r="DD147" s="728"/>
      <c r="DE147" s="728"/>
      <c r="DF147" s="728"/>
      <c r="DG147" s="728"/>
      <c r="DH147" s="728"/>
      <c r="DI147" s="728"/>
      <c r="DJ147" s="728"/>
      <c r="DK147" s="728"/>
      <c r="DL147" s="728"/>
      <c r="DM147" s="728"/>
      <c r="DN147" s="728"/>
      <c r="DO147" s="728"/>
      <c r="DP147" s="728"/>
      <c r="DQ147" s="728"/>
      <c r="DR147" s="728"/>
      <c r="DS147" s="728"/>
      <c r="DT147" s="728"/>
      <c r="DU147" s="728"/>
      <c r="DV147" s="728"/>
      <c r="DW147" s="728"/>
      <c r="DX147" s="728"/>
      <c r="DY147" s="728"/>
      <c r="DZ147" s="728"/>
      <c r="EA147" s="728"/>
      <c r="EB147" s="728"/>
      <c r="EC147" s="728"/>
      <c r="ED147" s="728"/>
      <c r="EE147" s="728"/>
      <c r="EF147" s="728"/>
      <c r="EG147" s="728"/>
      <c r="EH147" s="728"/>
      <c r="EI147" s="728"/>
      <c r="EJ147" s="728"/>
      <c r="EK147" s="728"/>
      <c r="EL147" s="728"/>
      <c r="EM147" s="728"/>
      <c r="EN147" s="728"/>
      <c r="EO147" s="728"/>
      <c r="EP147" s="728"/>
      <c r="EQ147" s="728"/>
      <c r="ER147" s="728"/>
      <c r="ES147" s="728"/>
      <c r="ET147" s="728"/>
      <c r="EU147" s="728"/>
      <c r="EV147" s="728"/>
      <c r="EW147" s="728"/>
      <c r="EX147" s="728"/>
      <c r="EY147" s="728"/>
      <c r="EZ147" s="728"/>
      <c r="FB147" s="340"/>
      <c r="FC147" s="341"/>
      <c r="FD147" s="345"/>
      <c r="FE147" s="354"/>
      <c r="FF147" s="354"/>
      <c r="FG147" s="376"/>
      <c r="FH147" s="353"/>
      <c r="FI147" s="352"/>
      <c r="FJ147" s="353"/>
      <c r="FK147" s="354"/>
      <c r="FL147" s="342"/>
      <c r="FM147" s="340"/>
      <c r="FN147" s="340"/>
    </row>
    <row r="148" spans="1:170" ht="9.25" customHeight="1">
      <c r="A148" s="106"/>
      <c r="B148" s="106"/>
      <c r="C148" s="107" t="s">
        <v>123</v>
      </c>
      <c r="D148" s="108"/>
      <c r="E148" s="108"/>
      <c r="F148" s="108"/>
      <c r="G148" s="108"/>
      <c r="H148" s="108"/>
      <c r="I148" s="108"/>
      <c r="J148" s="108"/>
      <c r="K148" s="108"/>
      <c r="L148" s="108"/>
      <c r="M148" s="108"/>
      <c r="N148" s="108"/>
      <c r="O148" s="108"/>
      <c r="P148" s="108"/>
      <c r="Q148" s="108"/>
      <c r="R148" s="108"/>
      <c r="S148" s="108"/>
      <c r="T148" s="108"/>
      <c r="U148" s="109" t="s">
        <v>124</v>
      </c>
      <c r="V148" s="116"/>
      <c r="W148" s="115"/>
      <c r="X148" s="115"/>
      <c r="Y148" s="115"/>
      <c r="Z148" s="115"/>
      <c r="AA148" s="115"/>
      <c r="AB148" s="115"/>
      <c r="AC148" s="115"/>
      <c r="AD148" s="108"/>
      <c r="AE148" s="108"/>
      <c r="AF148" s="115"/>
      <c r="AG148" s="115"/>
      <c r="AH148" s="115"/>
      <c r="AI148" s="108"/>
      <c r="AJ148" s="108"/>
      <c r="AK148" s="108"/>
      <c r="AL148" s="108"/>
      <c r="AM148" s="109" t="s">
        <v>124</v>
      </c>
      <c r="AN148" s="116"/>
      <c r="AO148" s="115"/>
      <c r="AP148" s="115"/>
      <c r="AQ148" s="115"/>
      <c r="AR148" s="115"/>
      <c r="AS148" s="115"/>
      <c r="AT148" s="115"/>
      <c r="AU148" s="115"/>
      <c r="AV148" s="108"/>
      <c r="AW148" s="108"/>
      <c r="AX148" s="115"/>
      <c r="AY148" s="115"/>
      <c r="AZ148" s="115"/>
      <c r="BA148" s="108"/>
      <c r="BB148" s="108"/>
      <c r="BC148" s="108"/>
      <c r="BD148" s="108"/>
      <c r="BE148" s="109" t="s">
        <v>124</v>
      </c>
      <c r="BF148" s="116"/>
      <c r="BG148" s="115"/>
      <c r="BH148" s="115"/>
      <c r="BI148" s="115"/>
      <c r="BJ148" s="115"/>
      <c r="BK148" s="115"/>
      <c r="BL148" s="115"/>
      <c r="BM148" s="115"/>
      <c r="BN148" s="108"/>
      <c r="BO148" s="108"/>
      <c r="BP148" s="115"/>
      <c r="BQ148" s="115"/>
      <c r="BR148" s="115"/>
      <c r="BS148" s="108"/>
      <c r="BT148" s="108"/>
      <c r="BU148" s="108"/>
      <c r="BV148" s="108"/>
      <c r="BW148" s="109" t="s">
        <v>124</v>
      </c>
      <c r="BX148" s="95"/>
      <c r="BY148" s="95"/>
      <c r="BZ148" s="95"/>
      <c r="CA148" s="96"/>
      <c r="CB148" s="95"/>
      <c r="CC148" s="95"/>
      <c r="CD148" s="106"/>
      <c r="CE148" s="106"/>
      <c r="CF148" s="107" t="s">
        <v>123</v>
      </c>
      <c r="CG148" s="108"/>
      <c r="CH148" s="108"/>
      <c r="CI148" s="108"/>
      <c r="CJ148" s="108"/>
      <c r="CK148" s="108"/>
      <c r="CL148" s="108"/>
      <c r="CM148" s="108"/>
      <c r="CN148" s="108"/>
      <c r="CO148" s="108"/>
      <c r="CP148" s="108"/>
      <c r="CQ148" s="108"/>
      <c r="CR148" s="108"/>
      <c r="CS148" s="108"/>
      <c r="CT148" s="108"/>
      <c r="CU148" s="108"/>
      <c r="CV148" s="108"/>
      <c r="CW148" s="108"/>
      <c r="CX148" s="109" t="s">
        <v>124</v>
      </c>
      <c r="CY148" s="116"/>
      <c r="CZ148" s="115"/>
      <c r="DA148" s="115"/>
      <c r="DB148" s="115"/>
      <c r="DC148" s="115"/>
      <c r="DD148" s="115"/>
      <c r="DE148" s="115"/>
      <c r="DF148" s="115"/>
      <c r="DG148" s="108"/>
      <c r="DH148" s="108"/>
      <c r="DI148" s="115"/>
      <c r="DJ148" s="115"/>
      <c r="DK148" s="115"/>
      <c r="DL148" s="108"/>
      <c r="DM148" s="108"/>
      <c r="DN148" s="108"/>
      <c r="DO148" s="108"/>
      <c r="DP148" s="109" t="s">
        <v>124</v>
      </c>
      <c r="DQ148" s="116"/>
      <c r="DR148" s="115"/>
      <c r="DS148" s="115"/>
      <c r="DT148" s="115"/>
      <c r="DU148" s="115"/>
      <c r="DV148" s="115"/>
      <c r="DW148" s="115"/>
      <c r="DX148" s="115"/>
      <c r="DY148" s="108"/>
      <c r="DZ148" s="108"/>
      <c r="EA148" s="115"/>
      <c r="EB148" s="115"/>
      <c r="EC148" s="115"/>
      <c r="ED148" s="108"/>
      <c r="EE148" s="108"/>
      <c r="EF148" s="108"/>
      <c r="EG148" s="108"/>
      <c r="EH148" s="109" t="s">
        <v>124</v>
      </c>
      <c r="EI148" s="116"/>
      <c r="EJ148" s="115"/>
      <c r="EK148" s="115"/>
      <c r="EL148" s="115"/>
      <c r="EM148" s="115"/>
      <c r="EN148" s="115"/>
      <c r="EO148" s="115"/>
      <c r="EP148" s="115"/>
      <c r="EQ148" s="108"/>
      <c r="ER148" s="108"/>
      <c r="ES148" s="115"/>
      <c r="ET148" s="115"/>
      <c r="EU148" s="115"/>
      <c r="EV148" s="108"/>
      <c r="EW148" s="108"/>
      <c r="EX148" s="108"/>
      <c r="EY148" s="108"/>
      <c r="EZ148" s="109" t="s">
        <v>124</v>
      </c>
      <c r="FB148" s="340"/>
      <c r="FC148" s="341"/>
      <c r="FD148" s="345"/>
      <c r="FE148" s="354"/>
      <c r="FF148" s="354"/>
      <c r="FG148" s="376"/>
      <c r="FH148" s="353"/>
      <c r="FI148" s="352"/>
      <c r="FJ148" s="353"/>
      <c r="FK148" s="354"/>
      <c r="FL148" s="342"/>
      <c r="FM148" s="340"/>
      <c r="FN148" s="340"/>
    </row>
    <row r="149" spans="1:170" ht="9.25" customHeight="1">
      <c r="A149" s="106"/>
      <c r="B149" s="106"/>
      <c r="C149" s="768">
        <f>IF(C32="","",C32)</f>
        <v>0</v>
      </c>
      <c r="D149" s="768"/>
      <c r="E149" s="768"/>
      <c r="F149" s="768"/>
      <c r="G149" s="768"/>
      <c r="H149" s="768"/>
      <c r="I149" s="768"/>
      <c r="J149" s="768"/>
      <c r="K149" s="768"/>
      <c r="L149" s="768"/>
      <c r="M149" s="768"/>
      <c r="N149" s="768"/>
      <c r="O149" s="768"/>
      <c r="P149" s="768"/>
      <c r="Q149" s="768"/>
      <c r="R149" s="768"/>
      <c r="S149" s="768"/>
      <c r="T149" s="768"/>
      <c r="U149" s="768"/>
      <c r="V149" s="768">
        <f>IF(V32="","",V32)</f>
        <v>0</v>
      </c>
      <c r="W149" s="768"/>
      <c r="X149" s="768"/>
      <c r="Y149" s="768"/>
      <c r="Z149" s="768"/>
      <c r="AA149" s="768"/>
      <c r="AB149" s="768"/>
      <c r="AC149" s="768"/>
      <c r="AD149" s="768"/>
      <c r="AE149" s="768"/>
      <c r="AF149" s="768"/>
      <c r="AG149" s="768"/>
      <c r="AH149" s="768"/>
      <c r="AI149" s="768"/>
      <c r="AJ149" s="768"/>
      <c r="AK149" s="768"/>
      <c r="AL149" s="768"/>
      <c r="AM149" s="768"/>
      <c r="AN149" s="768">
        <f>IF(AN32="","",AN32)</f>
        <v>0</v>
      </c>
      <c r="AO149" s="768"/>
      <c r="AP149" s="768"/>
      <c r="AQ149" s="768"/>
      <c r="AR149" s="768"/>
      <c r="AS149" s="768"/>
      <c r="AT149" s="768"/>
      <c r="AU149" s="768"/>
      <c r="AV149" s="768"/>
      <c r="AW149" s="768"/>
      <c r="AX149" s="768"/>
      <c r="AY149" s="768"/>
      <c r="AZ149" s="768"/>
      <c r="BA149" s="768"/>
      <c r="BB149" s="768"/>
      <c r="BC149" s="768"/>
      <c r="BD149" s="768"/>
      <c r="BE149" s="768"/>
      <c r="BF149" s="768">
        <f>IF(BF32="","",BF32)</f>
        <v>0</v>
      </c>
      <c r="BG149" s="768"/>
      <c r="BH149" s="768"/>
      <c r="BI149" s="768"/>
      <c r="BJ149" s="768"/>
      <c r="BK149" s="768"/>
      <c r="BL149" s="768"/>
      <c r="BM149" s="768"/>
      <c r="BN149" s="768"/>
      <c r="BO149" s="768"/>
      <c r="BP149" s="768"/>
      <c r="BQ149" s="768"/>
      <c r="BR149" s="768"/>
      <c r="BS149" s="768"/>
      <c r="BT149" s="768"/>
      <c r="BU149" s="768"/>
      <c r="BV149" s="768"/>
      <c r="BW149" s="768"/>
      <c r="BX149" s="95"/>
      <c r="BY149" s="95"/>
      <c r="BZ149" s="95"/>
      <c r="CA149" s="96"/>
      <c r="CB149" s="95"/>
      <c r="CC149" s="95"/>
      <c r="CD149" s="106"/>
      <c r="CE149" s="106"/>
      <c r="CF149" s="768">
        <f>IF(C32="","",C32)</f>
        <v>0</v>
      </c>
      <c r="CG149" s="768"/>
      <c r="CH149" s="768"/>
      <c r="CI149" s="768"/>
      <c r="CJ149" s="768"/>
      <c r="CK149" s="768"/>
      <c r="CL149" s="768"/>
      <c r="CM149" s="768"/>
      <c r="CN149" s="768"/>
      <c r="CO149" s="768"/>
      <c r="CP149" s="768"/>
      <c r="CQ149" s="768"/>
      <c r="CR149" s="768"/>
      <c r="CS149" s="768"/>
      <c r="CT149" s="768"/>
      <c r="CU149" s="768"/>
      <c r="CV149" s="768"/>
      <c r="CW149" s="768"/>
      <c r="CX149" s="768"/>
      <c r="CY149" s="768">
        <f>IF(V32="","",V32)</f>
        <v>0</v>
      </c>
      <c r="CZ149" s="768"/>
      <c r="DA149" s="768"/>
      <c r="DB149" s="768"/>
      <c r="DC149" s="768"/>
      <c r="DD149" s="768"/>
      <c r="DE149" s="768"/>
      <c r="DF149" s="768"/>
      <c r="DG149" s="768"/>
      <c r="DH149" s="768"/>
      <c r="DI149" s="768"/>
      <c r="DJ149" s="768"/>
      <c r="DK149" s="768"/>
      <c r="DL149" s="768"/>
      <c r="DM149" s="768"/>
      <c r="DN149" s="768"/>
      <c r="DO149" s="768"/>
      <c r="DP149" s="768"/>
      <c r="DQ149" s="768">
        <f>IF(AN32="","",AN32)</f>
        <v>0</v>
      </c>
      <c r="DR149" s="768"/>
      <c r="DS149" s="768"/>
      <c r="DT149" s="768"/>
      <c r="DU149" s="768"/>
      <c r="DV149" s="768"/>
      <c r="DW149" s="768"/>
      <c r="DX149" s="768"/>
      <c r="DY149" s="768"/>
      <c r="DZ149" s="768"/>
      <c r="EA149" s="768"/>
      <c r="EB149" s="768"/>
      <c r="EC149" s="768"/>
      <c r="ED149" s="768"/>
      <c r="EE149" s="768"/>
      <c r="EF149" s="768"/>
      <c r="EG149" s="768"/>
      <c r="EH149" s="768"/>
      <c r="EI149" s="768">
        <f>IF(BF32="","",BF32)</f>
        <v>0</v>
      </c>
      <c r="EJ149" s="768"/>
      <c r="EK149" s="768"/>
      <c r="EL149" s="768"/>
      <c r="EM149" s="768"/>
      <c r="EN149" s="768"/>
      <c r="EO149" s="768"/>
      <c r="EP149" s="768"/>
      <c r="EQ149" s="768"/>
      <c r="ER149" s="768"/>
      <c r="ES149" s="768"/>
      <c r="ET149" s="768"/>
      <c r="EU149" s="768"/>
      <c r="EV149" s="768"/>
      <c r="EW149" s="768"/>
      <c r="EX149" s="768"/>
      <c r="EY149" s="768"/>
      <c r="EZ149" s="768"/>
      <c r="FB149" s="340"/>
      <c r="FC149" s="341"/>
      <c r="FD149" s="345"/>
      <c r="FE149" s="354"/>
      <c r="FF149" s="354"/>
      <c r="FG149" s="376"/>
      <c r="FH149" s="353"/>
      <c r="FI149" s="352"/>
      <c r="FJ149" s="353"/>
      <c r="FK149" s="354"/>
      <c r="FL149" s="342"/>
      <c r="FM149" s="340"/>
      <c r="FN149" s="340"/>
    </row>
    <row r="150" spans="1:170" ht="9.25" customHeight="1">
      <c r="A150" s="106"/>
      <c r="B150" s="106"/>
      <c r="C150" s="768"/>
      <c r="D150" s="768"/>
      <c r="E150" s="768"/>
      <c r="F150" s="768"/>
      <c r="G150" s="768"/>
      <c r="H150" s="768"/>
      <c r="I150" s="768"/>
      <c r="J150" s="768"/>
      <c r="K150" s="768"/>
      <c r="L150" s="768"/>
      <c r="M150" s="768"/>
      <c r="N150" s="768"/>
      <c r="O150" s="768"/>
      <c r="P150" s="768"/>
      <c r="Q150" s="768"/>
      <c r="R150" s="768"/>
      <c r="S150" s="768"/>
      <c r="T150" s="768"/>
      <c r="U150" s="768"/>
      <c r="V150" s="768"/>
      <c r="W150" s="768"/>
      <c r="X150" s="768"/>
      <c r="Y150" s="768"/>
      <c r="Z150" s="768"/>
      <c r="AA150" s="768"/>
      <c r="AB150" s="768"/>
      <c r="AC150" s="768"/>
      <c r="AD150" s="768"/>
      <c r="AE150" s="768"/>
      <c r="AF150" s="768"/>
      <c r="AG150" s="768"/>
      <c r="AH150" s="768"/>
      <c r="AI150" s="768"/>
      <c r="AJ150" s="768"/>
      <c r="AK150" s="768"/>
      <c r="AL150" s="768"/>
      <c r="AM150" s="768"/>
      <c r="AN150" s="768"/>
      <c r="AO150" s="768"/>
      <c r="AP150" s="768"/>
      <c r="AQ150" s="768"/>
      <c r="AR150" s="768"/>
      <c r="AS150" s="768"/>
      <c r="AT150" s="768"/>
      <c r="AU150" s="768"/>
      <c r="AV150" s="768"/>
      <c r="AW150" s="768"/>
      <c r="AX150" s="768"/>
      <c r="AY150" s="768"/>
      <c r="AZ150" s="768"/>
      <c r="BA150" s="768"/>
      <c r="BB150" s="768"/>
      <c r="BC150" s="768"/>
      <c r="BD150" s="768"/>
      <c r="BE150" s="768"/>
      <c r="BF150" s="768"/>
      <c r="BG150" s="768"/>
      <c r="BH150" s="768"/>
      <c r="BI150" s="768"/>
      <c r="BJ150" s="768"/>
      <c r="BK150" s="768"/>
      <c r="BL150" s="768"/>
      <c r="BM150" s="768"/>
      <c r="BN150" s="768"/>
      <c r="BO150" s="768"/>
      <c r="BP150" s="768"/>
      <c r="BQ150" s="768"/>
      <c r="BR150" s="768"/>
      <c r="BS150" s="768"/>
      <c r="BT150" s="768"/>
      <c r="BU150" s="768"/>
      <c r="BV150" s="768"/>
      <c r="BW150" s="768"/>
      <c r="BX150" s="95"/>
      <c r="BY150" s="95"/>
      <c r="BZ150" s="95"/>
      <c r="CA150" s="96"/>
      <c r="CB150" s="95"/>
      <c r="CC150" s="95"/>
      <c r="CD150" s="106"/>
      <c r="CE150" s="106"/>
      <c r="CF150" s="768"/>
      <c r="CG150" s="768"/>
      <c r="CH150" s="768"/>
      <c r="CI150" s="768"/>
      <c r="CJ150" s="768"/>
      <c r="CK150" s="768"/>
      <c r="CL150" s="768"/>
      <c r="CM150" s="768"/>
      <c r="CN150" s="768"/>
      <c r="CO150" s="768"/>
      <c r="CP150" s="768"/>
      <c r="CQ150" s="768"/>
      <c r="CR150" s="768"/>
      <c r="CS150" s="768"/>
      <c r="CT150" s="768"/>
      <c r="CU150" s="768"/>
      <c r="CV150" s="768"/>
      <c r="CW150" s="768"/>
      <c r="CX150" s="768"/>
      <c r="CY150" s="768"/>
      <c r="CZ150" s="768"/>
      <c r="DA150" s="768"/>
      <c r="DB150" s="768"/>
      <c r="DC150" s="768"/>
      <c r="DD150" s="768"/>
      <c r="DE150" s="768"/>
      <c r="DF150" s="768"/>
      <c r="DG150" s="768"/>
      <c r="DH150" s="768"/>
      <c r="DI150" s="768"/>
      <c r="DJ150" s="768"/>
      <c r="DK150" s="768"/>
      <c r="DL150" s="768"/>
      <c r="DM150" s="768"/>
      <c r="DN150" s="768"/>
      <c r="DO150" s="768"/>
      <c r="DP150" s="768"/>
      <c r="DQ150" s="768"/>
      <c r="DR150" s="768"/>
      <c r="DS150" s="768"/>
      <c r="DT150" s="768"/>
      <c r="DU150" s="768"/>
      <c r="DV150" s="768"/>
      <c r="DW150" s="768"/>
      <c r="DX150" s="768"/>
      <c r="DY150" s="768"/>
      <c r="DZ150" s="768"/>
      <c r="EA150" s="768"/>
      <c r="EB150" s="768"/>
      <c r="EC150" s="768"/>
      <c r="ED150" s="768"/>
      <c r="EE150" s="768"/>
      <c r="EF150" s="768"/>
      <c r="EG150" s="768"/>
      <c r="EH150" s="768"/>
      <c r="EI150" s="768"/>
      <c r="EJ150" s="768"/>
      <c r="EK150" s="768"/>
      <c r="EL150" s="768"/>
      <c r="EM150" s="768"/>
      <c r="EN150" s="768"/>
      <c r="EO150" s="768"/>
      <c r="EP150" s="768"/>
      <c r="EQ150" s="768"/>
      <c r="ER150" s="768"/>
      <c r="ES150" s="768"/>
      <c r="ET150" s="768"/>
      <c r="EU150" s="768"/>
      <c r="EV150" s="768"/>
      <c r="EW150" s="768"/>
      <c r="EX150" s="768"/>
      <c r="EY150" s="768"/>
      <c r="EZ150" s="768"/>
      <c r="FB150" s="340"/>
      <c r="FC150" s="341"/>
      <c r="FD150" s="345"/>
      <c r="FE150" s="354"/>
      <c r="FF150" s="354"/>
      <c r="FG150" s="376"/>
      <c r="FH150" s="353"/>
      <c r="FI150" s="352"/>
      <c r="FJ150" s="353"/>
      <c r="FK150" s="354"/>
      <c r="FL150" s="342"/>
      <c r="FM150" s="340"/>
      <c r="FN150" s="340"/>
    </row>
    <row r="151" spans="1:170" ht="9.25" customHeight="1" thickBot="1">
      <c r="A151" s="106"/>
      <c r="B151" s="106"/>
      <c r="C151" s="769"/>
      <c r="D151" s="769"/>
      <c r="E151" s="769"/>
      <c r="F151" s="769"/>
      <c r="G151" s="769"/>
      <c r="H151" s="769"/>
      <c r="I151" s="769"/>
      <c r="J151" s="769"/>
      <c r="K151" s="769"/>
      <c r="L151" s="769"/>
      <c r="M151" s="769"/>
      <c r="N151" s="769"/>
      <c r="O151" s="769"/>
      <c r="P151" s="769"/>
      <c r="Q151" s="769"/>
      <c r="R151" s="769"/>
      <c r="S151" s="769"/>
      <c r="T151" s="769"/>
      <c r="U151" s="769"/>
      <c r="V151" s="769"/>
      <c r="W151" s="769"/>
      <c r="X151" s="769"/>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95"/>
      <c r="BY151" s="95"/>
      <c r="BZ151" s="95"/>
      <c r="CA151" s="96"/>
      <c r="CB151" s="95"/>
      <c r="CC151" s="95"/>
      <c r="CD151" s="106"/>
      <c r="CE151" s="106"/>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B151" s="340"/>
      <c r="FC151" s="341"/>
      <c r="FD151" s="345"/>
      <c r="FE151" s="354"/>
      <c r="FF151" s="354"/>
      <c r="FG151" s="376"/>
      <c r="FH151" s="353"/>
      <c r="FI151" s="352"/>
      <c r="FJ151" s="353"/>
      <c r="FK151" s="354"/>
      <c r="FL151" s="342"/>
      <c r="FM151" s="340"/>
      <c r="FN151" s="340"/>
    </row>
    <row r="152" spans="1:170" ht="9.25" customHeight="1">
      <c r="A152" s="119"/>
      <c r="B152" s="106"/>
      <c r="C152" s="758" t="s">
        <v>135</v>
      </c>
      <c r="D152" s="738"/>
      <c r="E152" s="738"/>
      <c r="F152" s="738"/>
      <c r="G152" s="779" t="str">
        <f>IF(G35="","",G35)</f>
        <v/>
      </c>
      <c r="H152" s="779"/>
      <c r="I152" s="779"/>
      <c r="J152" s="779"/>
      <c r="K152" s="779"/>
      <c r="L152" s="779"/>
      <c r="M152" s="779"/>
      <c r="N152" s="779"/>
      <c r="O152" s="779"/>
      <c r="P152" s="779"/>
      <c r="Q152" s="779"/>
      <c r="R152" s="779"/>
      <c r="S152" s="779"/>
      <c r="T152" s="779"/>
      <c r="U152" s="779"/>
      <c r="V152" s="779"/>
      <c r="W152" s="779"/>
      <c r="X152" s="779"/>
      <c r="Y152" s="779"/>
      <c r="Z152" s="779"/>
      <c r="AA152" s="779"/>
      <c r="AB152" s="779"/>
      <c r="AC152" s="779"/>
      <c r="AD152" s="779"/>
      <c r="AE152" s="779"/>
      <c r="AF152" s="779"/>
      <c r="AG152" s="779"/>
      <c r="AH152" s="779"/>
      <c r="AI152" s="779"/>
      <c r="AJ152" s="779"/>
      <c r="AK152" s="779"/>
      <c r="AL152" s="779"/>
      <c r="AM152" s="779"/>
      <c r="AN152" s="779"/>
      <c r="AO152" s="779"/>
      <c r="AP152" s="779"/>
      <c r="AQ152" s="779"/>
      <c r="AR152" s="779"/>
      <c r="AS152" s="779"/>
      <c r="AT152" s="779"/>
      <c r="AU152" s="779"/>
      <c r="AV152" s="779"/>
      <c r="AW152" s="779"/>
      <c r="AX152" s="779"/>
      <c r="AY152" s="779"/>
      <c r="AZ152" s="779"/>
      <c r="BA152" s="779"/>
      <c r="BB152" s="779"/>
      <c r="BC152" s="779"/>
      <c r="BD152" s="779"/>
      <c r="BE152" s="779"/>
      <c r="BF152" s="779"/>
      <c r="BG152" s="779"/>
      <c r="BH152" s="779"/>
      <c r="BI152" s="779"/>
      <c r="BJ152" s="779"/>
      <c r="BK152" s="779"/>
      <c r="BL152" s="779"/>
      <c r="BM152" s="779"/>
      <c r="BN152" s="779"/>
      <c r="BO152" s="779"/>
      <c r="BP152" s="779"/>
      <c r="BQ152" s="779"/>
      <c r="BR152" s="779"/>
      <c r="BS152" s="779"/>
      <c r="BT152" s="779"/>
      <c r="BU152" s="779"/>
      <c r="BV152" s="779"/>
      <c r="BW152" s="780"/>
      <c r="BX152" s="95"/>
      <c r="BY152" s="95"/>
      <c r="BZ152" s="95"/>
      <c r="CA152" s="96"/>
      <c r="CB152" s="95"/>
      <c r="CC152" s="95"/>
      <c r="CD152" s="119"/>
      <c r="CE152" s="106"/>
      <c r="CF152" s="758" t="s">
        <v>135</v>
      </c>
      <c r="CG152" s="738"/>
      <c r="CH152" s="738"/>
      <c r="CI152" s="738"/>
      <c r="CJ152" s="779" t="str">
        <f>IF(G35="","",G35)</f>
        <v/>
      </c>
      <c r="CK152" s="779"/>
      <c r="CL152" s="779"/>
      <c r="CM152" s="779"/>
      <c r="CN152" s="779"/>
      <c r="CO152" s="779"/>
      <c r="CP152" s="779"/>
      <c r="CQ152" s="779"/>
      <c r="CR152" s="779"/>
      <c r="CS152" s="779"/>
      <c r="CT152" s="779"/>
      <c r="CU152" s="779"/>
      <c r="CV152" s="779"/>
      <c r="CW152" s="779"/>
      <c r="CX152" s="779"/>
      <c r="CY152" s="779"/>
      <c r="CZ152" s="779"/>
      <c r="DA152" s="779"/>
      <c r="DB152" s="779"/>
      <c r="DC152" s="779"/>
      <c r="DD152" s="779"/>
      <c r="DE152" s="779"/>
      <c r="DF152" s="779"/>
      <c r="DG152" s="779"/>
      <c r="DH152" s="779"/>
      <c r="DI152" s="779"/>
      <c r="DJ152" s="779"/>
      <c r="DK152" s="779"/>
      <c r="DL152" s="779"/>
      <c r="DM152" s="779"/>
      <c r="DN152" s="779"/>
      <c r="DO152" s="779"/>
      <c r="DP152" s="779"/>
      <c r="DQ152" s="779"/>
      <c r="DR152" s="779"/>
      <c r="DS152" s="779"/>
      <c r="DT152" s="779"/>
      <c r="DU152" s="779"/>
      <c r="DV152" s="779"/>
      <c r="DW152" s="779"/>
      <c r="DX152" s="779"/>
      <c r="DY152" s="779"/>
      <c r="DZ152" s="779"/>
      <c r="EA152" s="779"/>
      <c r="EB152" s="779"/>
      <c r="EC152" s="779"/>
      <c r="ED152" s="779"/>
      <c r="EE152" s="779"/>
      <c r="EF152" s="779"/>
      <c r="EG152" s="779"/>
      <c r="EH152" s="779"/>
      <c r="EI152" s="779"/>
      <c r="EJ152" s="779"/>
      <c r="EK152" s="779"/>
      <c r="EL152" s="779"/>
      <c r="EM152" s="779"/>
      <c r="EN152" s="779"/>
      <c r="EO152" s="779"/>
      <c r="EP152" s="779"/>
      <c r="EQ152" s="779"/>
      <c r="ER152" s="779"/>
      <c r="ES152" s="779"/>
      <c r="ET152" s="779"/>
      <c r="EU152" s="779"/>
      <c r="EV152" s="779"/>
      <c r="EW152" s="779"/>
      <c r="EX152" s="779"/>
      <c r="EY152" s="779"/>
      <c r="EZ152" s="780"/>
      <c r="FB152" s="340"/>
      <c r="FC152" s="341"/>
      <c r="FD152" s="345"/>
      <c r="FE152" s="354"/>
      <c r="FF152" s="354"/>
      <c r="FG152" s="376"/>
      <c r="FH152" s="353"/>
      <c r="FI152" s="352"/>
      <c r="FJ152" s="353"/>
      <c r="FK152" s="354"/>
      <c r="FL152" s="342"/>
      <c r="FM152" s="340"/>
      <c r="FN152" s="340"/>
    </row>
    <row r="153" spans="1:170" ht="9.25" customHeight="1">
      <c r="A153" s="98"/>
      <c r="B153" s="98"/>
      <c r="C153" s="739"/>
      <c r="D153" s="740"/>
      <c r="E153" s="740"/>
      <c r="F153" s="740"/>
      <c r="G153" s="593"/>
      <c r="H153" s="593"/>
      <c r="I153" s="593"/>
      <c r="J153" s="593"/>
      <c r="K153" s="593"/>
      <c r="L153" s="593"/>
      <c r="M153" s="593"/>
      <c r="N153" s="593"/>
      <c r="O153" s="593"/>
      <c r="P153" s="593"/>
      <c r="Q153" s="593"/>
      <c r="R153" s="593"/>
      <c r="S153" s="593"/>
      <c r="T153" s="593"/>
      <c r="U153" s="593"/>
      <c r="V153" s="593"/>
      <c r="W153" s="593"/>
      <c r="X153" s="593"/>
      <c r="Y153" s="593"/>
      <c r="Z153" s="593"/>
      <c r="AA153" s="593"/>
      <c r="AB153" s="593"/>
      <c r="AC153" s="593"/>
      <c r="AD153" s="593"/>
      <c r="AE153" s="593"/>
      <c r="AF153" s="593"/>
      <c r="AG153" s="593"/>
      <c r="AH153" s="593"/>
      <c r="AI153" s="593"/>
      <c r="AJ153" s="593"/>
      <c r="AK153" s="593"/>
      <c r="AL153" s="593"/>
      <c r="AM153" s="593"/>
      <c r="AN153" s="593"/>
      <c r="AO153" s="593"/>
      <c r="AP153" s="593"/>
      <c r="AQ153" s="593"/>
      <c r="AR153" s="593"/>
      <c r="AS153" s="593"/>
      <c r="AT153" s="593"/>
      <c r="AU153" s="593"/>
      <c r="AV153" s="593"/>
      <c r="AW153" s="593"/>
      <c r="AX153" s="593"/>
      <c r="AY153" s="593"/>
      <c r="AZ153" s="593"/>
      <c r="BA153" s="593"/>
      <c r="BB153" s="593"/>
      <c r="BC153" s="593"/>
      <c r="BD153" s="593"/>
      <c r="BE153" s="593"/>
      <c r="BF153" s="593"/>
      <c r="BG153" s="593"/>
      <c r="BH153" s="593"/>
      <c r="BI153" s="593"/>
      <c r="BJ153" s="593"/>
      <c r="BK153" s="593"/>
      <c r="BL153" s="593"/>
      <c r="BM153" s="593"/>
      <c r="BN153" s="593"/>
      <c r="BO153" s="593"/>
      <c r="BP153" s="593"/>
      <c r="BQ153" s="593"/>
      <c r="BR153" s="593"/>
      <c r="BS153" s="593"/>
      <c r="BT153" s="593"/>
      <c r="BU153" s="593"/>
      <c r="BV153" s="593"/>
      <c r="BW153" s="712"/>
      <c r="BX153" s="95"/>
      <c r="BY153" s="95"/>
      <c r="BZ153" s="95"/>
      <c r="CA153" s="96"/>
      <c r="CB153" s="95"/>
      <c r="CC153" s="95"/>
      <c r="CD153" s="98"/>
      <c r="CE153" s="98"/>
      <c r="CF153" s="739"/>
      <c r="CG153" s="740"/>
      <c r="CH153" s="740"/>
      <c r="CI153" s="740"/>
      <c r="CJ153" s="593"/>
      <c r="CK153" s="593"/>
      <c r="CL153" s="593"/>
      <c r="CM153" s="593"/>
      <c r="CN153" s="593"/>
      <c r="CO153" s="593"/>
      <c r="CP153" s="593"/>
      <c r="CQ153" s="593"/>
      <c r="CR153" s="593"/>
      <c r="CS153" s="593"/>
      <c r="CT153" s="593"/>
      <c r="CU153" s="593"/>
      <c r="CV153" s="593"/>
      <c r="CW153" s="593"/>
      <c r="CX153" s="593"/>
      <c r="CY153" s="593"/>
      <c r="CZ153" s="593"/>
      <c r="DA153" s="593"/>
      <c r="DB153" s="593"/>
      <c r="DC153" s="593"/>
      <c r="DD153" s="593"/>
      <c r="DE153" s="593"/>
      <c r="DF153" s="593"/>
      <c r="DG153" s="593"/>
      <c r="DH153" s="593"/>
      <c r="DI153" s="593"/>
      <c r="DJ153" s="593"/>
      <c r="DK153" s="593"/>
      <c r="DL153" s="593"/>
      <c r="DM153" s="593"/>
      <c r="DN153" s="593"/>
      <c r="DO153" s="593"/>
      <c r="DP153" s="593"/>
      <c r="DQ153" s="593"/>
      <c r="DR153" s="593"/>
      <c r="DS153" s="593"/>
      <c r="DT153" s="593"/>
      <c r="DU153" s="593"/>
      <c r="DV153" s="593"/>
      <c r="DW153" s="593"/>
      <c r="DX153" s="593"/>
      <c r="DY153" s="593"/>
      <c r="DZ153" s="593"/>
      <c r="EA153" s="593"/>
      <c r="EB153" s="593"/>
      <c r="EC153" s="593"/>
      <c r="ED153" s="593"/>
      <c r="EE153" s="593"/>
      <c r="EF153" s="593"/>
      <c r="EG153" s="593"/>
      <c r="EH153" s="593"/>
      <c r="EI153" s="593"/>
      <c r="EJ153" s="593"/>
      <c r="EK153" s="593"/>
      <c r="EL153" s="593"/>
      <c r="EM153" s="593"/>
      <c r="EN153" s="593"/>
      <c r="EO153" s="593"/>
      <c r="EP153" s="593"/>
      <c r="EQ153" s="593"/>
      <c r="ER153" s="593"/>
      <c r="ES153" s="593"/>
      <c r="ET153" s="593"/>
      <c r="EU153" s="593"/>
      <c r="EV153" s="593"/>
      <c r="EW153" s="593"/>
      <c r="EX153" s="593"/>
      <c r="EY153" s="593"/>
      <c r="EZ153" s="712"/>
      <c r="FB153" s="340"/>
      <c r="FC153" s="341"/>
      <c r="FD153" s="345"/>
      <c r="FE153" s="354"/>
      <c r="FF153" s="354"/>
      <c r="FG153" s="376"/>
      <c r="FH153" s="353"/>
      <c r="FI153" s="352"/>
      <c r="FJ153" s="353"/>
      <c r="FK153" s="354"/>
      <c r="FL153" s="342"/>
      <c r="FM153" s="340"/>
      <c r="FN153" s="340"/>
    </row>
    <row r="154" spans="1:170" ht="9.25" customHeight="1">
      <c r="A154" s="98"/>
      <c r="B154" s="98"/>
      <c r="C154" s="711" t="str">
        <f>IF(C37="","",C37)</f>
        <v/>
      </c>
      <c r="D154" s="593"/>
      <c r="E154" s="593"/>
      <c r="F154" s="593"/>
      <c r="G154" s="593"/>
      <c r="H154" s="593"/>
      <c r="I154" s="593"/>
      <c r="J154" s="593"/>
      <c r="K154" s="593"/>
      <c r="L154" s="593"/>
      <c r="M154" s="593"/>
      <c r="N154" s="593"/>
      <c r="O154" s="593"/>
      <c r="P154" s="593"/>
      <c r="Q154" s="593"/>
      <c r="R154" s="593"/>
      <c r="S154" s="593"/>
      <c r="T154" s="593"/>
      <c r="U154" s="593"/>
      <c r="V154" s="593"/>
      <c r="W154" s="593"/>
      <c r="X154" s="593"/>
      <c r="Y154" s="593"/>
      <c r="Z154" s="593"/>
      <c r="AA154" s="593"/>
      <c r="AB154" s="593"/>
      <c r="AC154" s="593"/>
      <c r="AD154" s="593"/>
      <c r="AE154" s="593"/>
      <c r="AF154" s="593"/>
      <c r="AG154" s="593"/>
      <c r="AH154" s="593"/>
      <c r="AI154" s="593"/>
      <c r="AJ154" s="593"/>
      <c r="AK154" s="593"/>
      <c r="AL154" s="593"/>
      <c r="AM154" s="593"/>
      <c r="AN154" s="593"/>
      <c r="AO154" s="593"/>
      <c r="AP154" s="593"/>
      <c r="AQ154" s="593"/>
      <c r="AR154" s="593"/>
      <c r="AS154" s="593"/>
      <c r="AT154" s="593"/>
      <c r="AU154" s="593"/>
      <c r="AV154" s="593"/>
      <c r="AW154" s="593"/>
      <c r="AX154" s="593"/>
      <c r="AY154" s="593"/>
      <c r="AZ154" s="593"/>
      <c r="BA154" s="593"/>
      <c r="BB154" s="593"/>
      <c r="BC154" s="593"/>
      <c r="BD154" s="593"/>
      <c r="BE154" s="593"/>
      <c r="BF154" s="593"/>
      <c r="BG154" s="593"/>
      <c r="BH154" s="593"/>
      <c r="BI154" s="593"/>
      <c r="BJ154" s="593"/>
      <c r="BK154" s="593"/>
      <c r="BL154" s="593"/>
      <c r="BM154" s="593"/>
      <c r="BN154" s="593"/>
      <c r="BO154" s="593"/>
      <c r="BP154" s="593"/>
      <c r="BQ154" s="593"/>
      <c r="BR154" s="593"/>
      <c r="BS154" s="593"/>
      <c r="BT154" s="593"/>
      <c r="BU154" s="593"/>
      <c r="BV154" s="593"/>
      <c r="BW154" s="712"/>
      <c r="BX154" s="95"/>
      <c r="BY154" s="95"/>
      <c r="BZ154" s="95"/>
      <c r="CA154" s="96"/>
      <c r="CB154" s="95"/>
      <c r="CC154" s="95"/>
      <c r="CD154" s="98"/>
      <c r="CE154" s="98"/>
      <c r="CF154" s="711" t="str">
        <f>IF(C37="","",C37)</f>
        <v/>
      </c>
      <c r="CG154" s="593"/>
      <c r="CH154" s="593"/>
      <c r="CI154" s="593"/>
      <c r="CJ154" s="593"/>
      <c r="CK154" s="593"/>
      <c r="CL154" s="593"/>
      <c r="CM154" s="593"/>
      <c r="CN154" s="593"/>
      <c r="CO154" s="593"/>
      <c r="CP154" s="593"/>
      <c r="CQ154" s="593"/>
      <c r="CR154" s="593"/>
      <c r="CS154" s="593"/>
      <c r="CT154" s="593"/>
      <c r="CU154" s="593"/>
      <c r="CV154" s="593"/>
      <c r="CW154" s="593"/>
      <c r="CX154" s="593"/>
      <c r="CY154" s="593"/>
      <c r="CZ154" s="593"/>
      <c r="DA154" s="593"/>
      <c r="DB154" s="593"/>
      <c r="DC154" s="593"/>
      <c r="DD154" s="593"/>
      <c r="DE154" s="593"/>
      <c r="DF154" s="593"/>
      <c r="DG154" s="593"/>
      <c r="DH154" s="593"/>
      <c r="DI154" s="593"/>
      <c r="DJ154" s="593"/>
      <c r="DK154" s="593"/>
      <c r="DL154" s="593"/>
      <c r="DM154" s="593"/>
      <c r="DN154" s="593"/>
      <c r="DO154" s="593"/>
      <c r="DP154" s="593"/>
      <c r="DQ154" s="593"/>
      <c r="DR154" s="593"/>
      <c r="DS154" s="593"/>
      <c r="DT154" s="593"/>
      <c r="DU154" s="593"/>
      <c r="DV154" s="593"/>
      <c r="DW154" s="593"/>
      <c r="DX154" s="593"/>
      <c r="DY154" s="593"/>
      <c r="DZ154" s="593"/>
      <c r="EA154" s="593"/>
      <c r="EB154" s="593"/>
      <c r="EC154" s="593"/>
      <c r="ED154" s="593"/>
      <c r="EE154" s="593"/>
      <c r="EF154" s="593"/>
      <c r="EG154" s="593"/>
      <c r="EH154" s="593"/>
      <c r="EI154" s="593"/>
      <c r="EJ154" s="593"/>
      <c r="EK154" s="593"/>
      <c r="EL154" s="593"/>
      <c r="EM154" s="593"/>
      <c r="EN154" s="593"/>
      <c r="EO154" s="593"/>
      <c r="EP154" s="593"/>
      <c r="EQ154" s="593"/>
      <c r="ER154" s="593"/>
      <c r="ES154" s="593"/>
      <c r="ET154" s="593"/>
      <c r="EU154" s="593"/>
      <c r="EV154" s="593"/>
      <c r="EW154" s="593"/>
      <c r="EX154" s="593"/>
      <c r="EY154" s="593"/>
      <c r="EZ154" s="712"/>
      <c r="FB154" s="340"/>
      <c r="FC154" s="341"/>
      <c r="FD154" s="345"/>
      <c r="FE154" s="354"/>
      <c r="FF154" s="354"/>
      <c r="FG154" s="376"/>
      <c r="FH154" s="353"/>
      <c r="FI154" s="352"/>
      <c r="FJ154" s="353"/>
      <c r="FK154" s="354"/>
      <c r="FL154" s="342"/>
      <c r="FM154" s="340"/>
      <c r="FN154" s="340"/>
    </row>
    <row r="155" spans="1:170" ht="9.25" customHeight="1">
      <c r="A155" s="117"/>
      <c r="B155" s="106"/>
      <c r="C155" s="711"/>
      <c r="D155" s="593"/>
      <c r="E155" s="593"/>
      <c r="F155" s="593"/>
      <c r="G155" s="593"/>
      <c r="H155" s="593"/>
      <c r="I155" s="593"/>
      <c r="J155" s="593"/>
      <c r="K155" s="593"/>
      <c r="L155" s="593"/>
      <c r="M155" s="593"/>
      <c r="N155" s="593"/>
      <c r="O155" s="593"/>
      <c r="P155" s="593"/>
      <c r="Q155" s="593"/>
      <c r="R155" s="593"/>
      <c r="S155" s="593"/>
      <c r="T155" s="593"/>
      <c r="U155" s="593"/>
      <c r="V155" s="593"/>
      <c r="W155" s="593"/>
      <c r="X155" s="593"/>
      <c r="Y155" s="593"/>
      <c r="Z155" s="593"/>
      <c r="AA155" s="593"/>
      <c r="AB155" s="593"/>
      <c r="AC155" s="593"/>
      <c r="AD155" s="593"/>
      <c r="AE155" s="593"/>
      <c r="AF155" s="593"/>
      <c r="AG155" s="593"/>
      <c r="AH155" s="593"/>
      <c r="AI155" s="593"/>
      <c r="AJ155" s="593"/>
      <c r="AK155" s="593"/>
      <c r="AL155" s="593"/>
      <c r="AM155" s="593"/>
      <c r="AN155" s="593"/>
      <c r="AO155" s="593"/>
      <c r="AP155" s="593"/>
      <c r="AQ155" s="593"/>
      <c r="AR155" s="593"/>
      <c r="AS155" s="593"/>
      <c r="AT155" s="593"/>
      <c r="AU155" s="593"/>
      <c r="AV155" s="593"/>
      <c r="AW155" s="593"/>
      <c r="AX155" s="593"/>
      <c r="AY155" s="593"/>
      <c r="AZ155" s="593"/>
      <c r="BA155" s="593"/>
      <c r="BB155" s="593"/>
      <c r="BC155" s="593"/>
      <c r="BD155" s="593"/>
      <c r="BE155" s="593"/>
      <c r="BF155" s="593"/>
      <c r="BG155" s="593"/>
      <c r="BH155" s="593"/>
      <c r="BI155" s="593"/>
      <c r="BJ155" s="593"/>
      <c r="BK155" s="593"/>
      <c r="BL155" s="593"/>
      <c r="BM155" s="593"/>
      <c r="BN155" s="593"/>
      <c r="BO155" s="593"/>
      <c r="BP155" s="593"/>
      <c r="BQ155" s="593"/>
      <c r="BR155" s="593"/>
      <c r="BS155" s="593"/>
      <c r="BT155" s="593"/>
      <c r="BU155" s="593"/>
      <c r="BV155" s="593"/>
      <c r="BW155" s="712"/>
      <c r="BX155" s="95"/>
      <c r="BY155" s="95"/>
      <c r="BZ155" s="95"/>
      <c r="CA155" s="96"/>
      <c r="CB155" s="95"/>
      <c r="CC155" s="95"/>
      <c r="CD155" s="117"/>
      <c r="CE155" s="106"/>
      <c r="CF155" s="711"/>
      <c r="CG155" s="593"/>
      <c r="CH155" s="593"/>
      <c r="CI155" s="593"/>
      <c r="CJ155" s="593"/>
      <c r="CK155" s="593"/>
      <c r="CL155" s="593"/>
      <c r="CM155" s="593"/>
      <c r="CN155" s="593"/>
      <c r="CO155" s="593"/>
      <c r="CP155" s="593"/>
      <c r="CQ155" s="593"/>
      <c r="CR155" s="593"/>
      <c r="CS155" s="593"/>
      <c r="CT155" s="593"/>
      <c r="CU155" s="593"/>
      <c r="CV155" s="593"/>
      <c r="CW155" s="593"/>
      <c r="CX155" s="593"/>
      <c r="CY155" s="593"/>
      <c r="CZ155" s="593"/>
      <c r="DA155" s="593"/>
      <c r="DB155" s="593"/>
      <c r="DC155" s="593"/>
      <c r="DD155" s="593"/>
      <c r="DE155" s="593"/>
      <c r="DF155" s="593"/>
      <c r="DG155" s="593"/>
      <c r="DH155" s="593"/>
      <c r="DI155" s="593"/>
      <c r="DJ155" s="593"/>
      <c r="DK155" s="593"/>
      <c r="DL155" s="593"/>
      <c r="DM155" s="593"/>
      <c r="DN155" s="593"/>
      <c r="DO155" s="593"/>
      <c r="DP155" s="593"/>
      <c r="DQ155" s="593"/>
      <c r="DR155" s="593"/>
      <c r="DS155" s="593"/>
      <c r="DT155" s="593"/>
      <c r="DU155" s="593"/>
      <c r="DV155" s="593"/>
      <c r="DW155" s="593"/>
      <c r="DX155" s="593"/>
      <c r="DY155" s="593"/>
      <c r="DZ155" s="593"/>
      <c r="EA155" s="593"/>
      <c r="EB155" s="593"/>
      <c r="EC155" s="593"/>
      <c r="ED155" s="593"/>
      <c r="EE155" s="593"/>
      <c r="EF155" s="593"/>
      <c r="EG155" s="593"/>
      <c r="EH155" s="593"/>
      <c r="EI155" s="593"/>
      <c r="EJ155" s="593"/>
      <c r="EK155" s="593"/>
      <c r="EL155" s="593"/>
      <c r="EM155" s="593"/>
      <c r="EN155" s="593"/>
      <c r="EO155" s="593"/>
      <c r="EP155" s="593"/>
      <c r="EQ155" s="593"/>
      <c r="ER155" s="593"/>
      <c r="ES155" s="593"/>
      <c r="ET155" s="593"/>
      <c r="EU155" s="593"/>
      <c r="EV155" s="593"/>
      <c r="EW155" s="593"/>
      <c r="EX155" s="593"/>
      <c r="EY155" s="593"/>
      <c r="EZ155" s="712"/>
      <c r="FB155" s="340"/>
      <c r="FC155" s="341"/>
      <c r="FD155" s="353"/>
      <c r="FE155" s="353"/>
      <c r="FF155" s="353"/>
      <c r="FG155" s="376"/>
      <c r="FH155" s="353"/>
      <c r="FI155" s="352"/>
      <c r="FJ155" s="353"/>
      <c r="FK155" s="354"/>
      <c r="FL155" s="342"/>
      <c r="FM155" s="340"/>
      <c r="FN155" s="340"/>
    </row>
    <row r="156" spans="1:170" ht="9.25" customHeight="1">
      <c r="A156" s="117"/>
      <c r="B156" s="106"/>
      <c r="C156" s="711" t="str">
        <f>IF(C39="","",C39)</f>
        <v/>
      </c>
      <c r="D156" s="593"/>
      <c r="E156" s="593"/>
      <c r="F156" s="593"/>
      <c r="G156" s="593"/>
      <c r="H156" s="593"/>
      <c r="I156" s="593"/>
      <c r="J156" s="593"/>
      <c r="K156" s="593"/>
      <c r="L156" s="593"/>
      <c r="M156" s="593"/>
      <c r="N156" s="593"/>
      <c r="O156" s="593"/>
      <c r="P156" s="593"/>
      <c r="Q156" s="593"/>
      <c r="R156" s="593"/>
      <c r="S156" s="593"/>
      <c r="T156" s="593"/>
      <c r="U156" s="593"/>
      <c r="V156" s="593"/>
      <c r="W156" s="593"/>
      <c r="X156" s="593"/>
      <c r="Y156" s="593"/>
      <c r="Z156" s="593"/>
      <c r="AA156" s="593"/>
      <c r="AB156" s="593"/>
      <c r="AC156" s="593"/>
      <c r="AD156" s="593"/>
      <c r="AE156" s="593"/>
      <c r="AF156" s="593"/>
      <c r="AG156" s="593"/>
      <c r="AH156" s="593"/>
      <c r="AI156" s="593"/>
      <c r="AJ156" s="593"/>
      <c r="AK156" s="593"/>
      <c r="AL156" s="593"/>
      <c r="AM156" s="593"/>
      <c r="AN156" s="593"/>
      <c r="AO156" s="593"/>
      <c r="AP156" s="593"/>
      <c r="AQ156" s="593"/>
      <c r="AR156" s="593"/>
      <c r="AS156" s="593"/>
      <c r="AT156" s="593"/>
      <c r="AU156" s="593"/>
      <c r="AV156" s="593"/>
      <c r="AW156" s="593"/>
      <c r="AX156" s="593"/>
      <c r="AY156" s="593"/>
      <c r="AZ156" s="593"/>
      <c r="BA156" s="593"/>
      <c r="BB156" s="593"/>
      <c r="BC156" s="593"/>
      <c r="BD156" s="593"/>
      <c r="BE156" s="593"/>
      <c r="BF156" s="593"/>
      <c r="BG156" s="593"/>
      <c r="BH156" s="593"/>
      <c r="BI156" s="593"/>
      <c r="BJ156" s="593"/>
      <c r="BK156" s="593"/>
      <c r="BL156" s="593"/>
      <c r="BM156" s="593"/>
      <c r="BN156" s="593"/>
      <c r="BO156" s="593"/>
      <c r="BP156" s="593"/>
      <c r="BQ156" s="593"/>
      <c r="BR156" s="593"/>
      <c r="BS156" s="593"/>
      <c r="BT156" s="593"/>
      <c r="BU156" s="593"/>
      <c r="BV156" s="593"/>
      <c r="BW156" s="712"/>
      <c r="BX156" s="95"/>
      <c r="BY156" s="95"/>
      <c r="BZ156" s="95"/>
      <c r="CA156" s="96"/>
      <c r="CB156" s="95"/>
      <c r="CC156" s="95"/>
      <c r="CD156" s="117"/>
      <c r="CE156" s="106"/>
      <c r="CF156" s="711" t="str">
        <f>IF(C39="","",C39)</f>
        <v/>
      </c>
      <c r="CG156" s="593"/>
      <c r="CH156" s="593"/>
      <c r="CI156" s="593"/>
      <c r="CJ156" s="593"/>
      <c r="CK156" s="593"/>
      <c r="CL156" s="593"/>
      <c r="CM156" s="593"/>
      <c r="CN156" s="593"/>
      <c r="CO156" s="593"/>
      <c r="CP156" s="593"/>
      <c r="CQ156" s="593"/>
      <c r="CR156" s="593"/>
      <c r="CS156" s="593"/>
      <c r="CT156" s="593"/>
      <c r="CU156" s="593"/>
      <c r="CV156" s="593"/>
      <c r="CW156" s="593"/>
      <c r="CX156" s="593"/>
      <c r="CY156" s="593"/>
      <c r="CZ156" s="593"/>
      <c r="DA156" s="593"/>
      <c r="DB156" s="593"/>
      <c r="DC156" s="593"/>
      <c r="DD156" s="593"/>
      <c r="DE156" s="593"/>
      <c r="DF156" s="593"/>
      <c r="DG156" s="593"/>
      <c r="DH156" s="593"/>
      <c r="DI156" s="593"/>
      <c r="DJ156" s="593"/>
      <c r="DK156" s="593"/>
      <c r="DL156" s="593"/>
      <c r="DM156" s="593"/>
      <c r="DN156" s="593"/>
      <c r="DO156" s="593"/>
      <c r="DP156" s="593"/>
      <c r="DQ156" s="593"/>
      <c r="DR156" s="593"/>
      <c r="DS156" s="593"/>
      <c r="DT156" s="593"/>
      <c r="DU156" s="593"/>
      <c r="DV156" s="593"/>
      <c r="DW156" s="593"/>
      <c r="DX156" s="593"/>
      <c r="DY156" s="593"/>
      <c r="DZ156" s="593"/>
      <c r="EA156" s="593"/>
      <c r="EB156" s="593"/>
      <c r="EC156" s="593"/>
      <c r="ED156" s="593"/>
      <c r="EE156" s="593"/>
      <c r="EF156" s="593"/>
      <c r="EG156" s="593"/>
      <c r="EH156" s="593"/>
      <c r="EI156" s="593"/>
      <c r="EJ156" s="593"/>
      <c r="EK156" s="593"/>
      <c r="EL156" s="593"/>
      <c r="EM156" s="593"/>
      <c r="EN156" s="593"/>
      <c r="EO156" s="593"/>
      <c r="EP156" s="593"/>
      <c r="EQ156" s="593"/>
      <c r="ER156" s="593"/>
      <c r="ES156" s="593"/>
      <c r="ET156" s="593"/>
      <c r="EU156" s="593"/>
      <c r="EV156" s="593"/>
      <c r="EW156" s="593"/>
      <c r="EX156" s="593"/>
      <c r="EY156" s="593"/>
      <c r="EZ156" s="712"/>
      <c r="FB156" s="340"/>
      <c r="FC156" s="341"/>
      <c r="FD156" s="353"/>
      <c r="FE156" s="353"/>
      <c r="FF156" s="353"/>
      <c r="FG156" s="376"/>
      <c r="FH156" s="353"/>
      <c r="FI156" s="352"/>
      <c r="FJ156" s="353"/>
      <c r="FK156" s="354"/>
      <c r="FL156" s="342"/>
      <c r="FM156" s="340"/>
      <c r="FN156" s="340"/>
    </row>
    <row r="157" spans="1:170" ht="9.25" customHeight="1">
      <c r="A157" s="117"/>
      <c r="B157" s="106"/>
      <c r="C157" s="711"/>
      <c r="D157" s="593"/>
      <c r="E157" s="593"/>
      <c r="F157" s="593"/>
      <c r="G157" s="593"/>
      <c r="H157" s="593"/>
      <c r="I157" s="593"/>
      <c r="J157" s="593"/>
      <c r="K157" s="593"/>
      <c r="L157" s="593"/>
      <c r="M157" s="593"/>
      <c r="N157" s="593"/>
      <c r="O157" s="593"/>
      <c r="P157" s="593"/>
      <c r="Q157" s="593"/>
      <c r="R157" s="593"/>
      <c r="S157" s="593"/>
      <c r="T157" s="593"/>
      <c r="U157" s="593"/>
      <c r="V157" s="593"/>
      <c r="W157" s="593"/>
      <c r="X157" s="593"/>
      <c r="Y157" s="593"/>
      <c r="Z157" s="593"/>
      <c r="AA157" s="593"/>
      <c r="AB157" s="593"/>
      <c r="AC157" s="593"/>
      <c r="AD157" s="593"/>
      <c r="AE157" s="593"/>
      <c r="AF157" s="593"/>
      <c r="AG157" s="593"/>
      <c r="AH157" s="593"/>
      <c r="AI157" s="593"/>
      <c r="AJ157" s="593"/>
      <c r="AK157" s="593"/>
      <c r="AL157" s="593"/>
      <c r="AM157" s="593"/>
      <c r="AN157" s="593"/>
      <c r="AO157" s="593"/>
      <c r="AP157" s="593"/>
      <c r="AQ157" s="593"/>
      <c r="AR157" s="593"/>
      <c r="AS157" s="593"/>
      <c r="AT157" s="593"/>
      <c r="AU157" s="593"/>
      <c r="AV157" s="593"/>
      <c r="AW157" s="593"/>
      <c r="AX157" s="593"/>
      <c r="AY157" s="593"/>
      <c r="AZ157" s="593"/>
      <c r="BA157" s="593"/>
      <c r="BB157" s="593"/>
      <c r="BC157" s="593"/>
      <c r="BD157" s="593"/>
      <c r="BE157" s="593"/>
      <c r="BF157" s="593"/>
      <c r="BG157" s="593"/>
      <c r="BH157" s="593"/>
      <c r="BI157" s="593"/>
      <c r="BJ157" s="593"/>
      <c r="BK157" s="593"/>
      <c r="BL157" s="593"/>
      <c r="BM157" s="593"/>
      <c r="BN157" s="593"/>
      <c r="BO157" s="593"/>
      <c r="BP157" s="593"/>
      <c r="BQ157" s="593"/>
      <c r="BR157" s="593"/>
      <c r="BS157" s="593"/>
      <c r="BT157" s="593"/>
      <c r="BU157" s="593"/>
      <c r="BV157" s="593"/>
      <c r="BW157" s="712"/>
      <c r="BX157" s="95"/>
      <c r="BY157" s="95"/>
      <c r="BZ157" s="95"/>
      <c r="CA157" s="96"/>
      <c r="CB157" s="95"/>
      <c r="CC157" s="95"/>
      <c r="CD157" s="117"/>
      <c r="CE157" s="106"/>
      <c r="CF157" s="711"/>
      <c r="CG157" s="593"/>
      <c r="CH157" s="593"/>
      <c r="CI157" s="593"/>
      <c r="CJ157" s="593"/>
      <c r="CK157" s="593"/>
      <c r="CL157" s="593"/>
      <c r="CM157" s="593"/>
      <c r="CN157" s="593"/>
      <c r="CO157" s="593"/>
      <c r="CP157" s="593"/>
      <c r="CQ157" s="593"/>
      <c r="CR157" s="593"/>
      <c r="CS157" s="593"/>
      <c r="CT157" s="593"/>
      <c r="CU157" s="593"/>
      <c r="CV157" s="593"/>
      <c r="CW157" s="593"/>
      <c r="CX157" s="593"/>
      <c r="CY157" s="593"/>
      <c r="CZ157" s="593"/>
      <c r="DA157" s="593"/>
      <c r="DB157" s="593"/>
      <c r="DC157" s="593"/>
      <c r="DD157" s="593"/>
      <c r="DE157" s="593"/>
      <c r="DF157" s="593"/>
      <c r="DG157" s="593"/>
      <c r="DH157" s="593"/>
      <c r="DI157" s="593"/>
      <c r="DJ157" s="593"/>
      <c r="DK157" s="593"/>
      <c r="DL157" s="593"/>
      <c r="DM157" s="593"/>
      <c r="DN157" s="593"/>
      <c r="DO157" s="593"/>
      <c r="DP157" s="593"/>
      <c r="DQ157" s="593"/>
      <c r="DR157" s="593"/>
      <c r="DS157" s="593"/>
      <c r="DT157" s="593"/>
      <c r="DU157" s="593"/>
      <c r="DV157" s="593"/>
      <c r="DW157" s="593"/>
      <c r="DX157" s="593"/>
      <c r="DY157" s="593"/>
      <c r="DZ157" s="593"/>
      <c r="EA157" s="593"/>
      <c r="EB157" s="593"/>
      <c r="EC157" s="593"/>
      <c r="ED157" s="593"/>
      <c r="EE157" s="593"/>
      <c r="EF157" s="593"/>
      <c r="EG157" s="593"/>
      <c r="EH157" s="593"/>
      <c r="EI157" s="593"/>
      <c r="EJ157" s="593"/>
      <c r="EK157" s="593"/>
      <c r="EL157" s="593"/>
      <c r="EM157" s="593"/>
      <c r="EN157" s="593"/>
      <c r="EO157" s="593"/>
      <c r="EP157" s="593"/>
      <c r="EQ157" s="593"/>
      <c r="ER157" s="593"/>
      <c r="ES157" s="593"/>
      <c r="ET157" s="593"/>
      <c r="EU157" s="593"/>
      <c r="EV157" s="593"/>
      <c r="EW157" s="593"/>
      <c r="EX157" s="593"/>
      <c r="EY157" s="593"/>
      <c r="EZ157" s="712"/>
      <c r="FB157" s="340"/>
      <c r="FC157" s="341"/>
      <c r="FD157" s="345"/>
      <c r="FE157" s="354"/>
      <c r="FF157" s="354"/>
      <c r="FG157" s="376"/>
      <c r="FH157" s="353"/>
      <c r="FI157" s="352"/>
      <c r="FJ157" s="353"/>
      <c r="FK157" s="354"/>
      <c r="FL157" s="342"/>
      <c r="FM157" s="340"/>
      <c r="FN157" s="340"/>
    </row>
    <row r="158" spans="1:170" ht="9.25" customHeight="1">
      <c r="A158" s="117"/>
      <c r="B158" s="106"/>
      <c r="C158" s="711" t="str">
        <f>IF(C41="","",C41)</f>
        <v/>
      </c>
      <c r="D158" s="593"/>
      <c r="E158" s="593"/>
      <c r="F158" s="593"/>
      <c r="G158" s="593"/>
      <c r="H158" s="593"/>
      <c r="I158" s="593"/>
      <c r="J158" s="593"/>
      <c r="K158" s="593"/>
      <c r="L158" s="593"/>
      <c r="M158" s="593"/>
      <c r="N158" s="593"/>
      <c r="O158" s="593"/>
      <c r="P158" s="593"/>
      <c r="Q158" s="593"/>
      <c r="R158" s="593"/>
      <c r="S158" s="593"/>
      <c r="T158" s="593"/>
      <c r="U158" s="593"/>
      <c r="V158" s="593"/>
      <c r="W158" s="593"/>
      <c r="X158" s="593"/>
      <c r="Y158" s="593"/>
      <c r="Z158" s="593"/>
      <c r="AA158" s="593"/>
      <c r="AB158" s="593"/>
      <c r="AC158" s="593"/>
      <c r="AD158" s="593"/>
      <c r="AE158" s="593"/>
      <c r="AF158" s="593"/>
      <c r="AG158" s="593"/>
      <c r="AH158" s="593"/>
      <c r="AI158" s="593"/>
      <c r="AJ158" s="593"/>
      <c r="AK158" s="593"/>
      <c r="AL158" s="593"/>
      <c r="AM158" s="593"/>
      <c r="AN158" s="593"/>
      <c r="AO158" s="593"/>
      <c r="AP158" s="593"/>
      <c r="AQ158" s="593"/>
      <c r="AR158" s="593"/>
      <c r="AS158" s="593"/>
      <c r="AT158" s="593"/>
      <c r="AU158" s="593"/>
      <c r="AV158" s="593"/>
      <c r="AW158" s="593"/>
      <c r="AX158" s="593"/>
      <c r="AY158" s="593"/>
      <c r="AZ158" s="593"/>
      <c r="BA158" s="593"/>
      <c r="BB158" s="593"/>
      <c r="BC158" s="593"/>
      <c r="BD158" s="593"/>
      <c r="BE158" s="593"/>
      <c r="BF158" s="593"/>
      <c r="BG158" s="593"/>
      <c r="BH158" s="593"/>
      <c r="BI158" s="593"/>
      <c r="BJ158" s="593"/>
      <c r="BK158" s="593"/>
      <c r="BL158" s="593"/>
      <c r="BM158" s="593"/>
      <c r="BN158" s="593"/>
      <c r="BO158" s="593"/>
      <c r="BP158" s="593"/>
      <c r="BQ158" s="593"/>
      <c r="BR158" s="593"/>
      <c r="BS158" s="593"/>
      <c r="BT158" s="593"/>
      <c r="BU158" s="593"/>
      <c r="BV158" s="593"/>
      <c r="BW158" s="712"/>
      <c r="BX158" s="95"/>
      <c r="BY158" s="95"/>
      <c r="BZ158" s="95"/>
      <c r="CA158" s="96"/>
      <c r="CB158" s="95"/>
      <c r="CC158" s="95"/>
      <c r="CD158" s="117"/>
      <c r="CE158" s="106"/>
      <c r="CF158" s="711" t="str">
        <f>IF(C41="","",C41)</f>
        <v/>
      </c>
      <c r="CG158" s="593"/>
      <c r="CH158" s="593"/>
      <c r="CI158" s="593"/>
      <c r="CJ158" s="593"/>
      <c r="CK158" s="593"/>
      <c r="CL158" s="593"/>
      <c r="CM158" s="593"/>
      <c r="CN158" s="593"/>
      <c r="CO158" s="593"/>
      <c r="CP158" s="593"/>
      <c r="CQ158" s="593"/>
      <c r="CR158" s="593"/>
      <c r="CS158" s="593"/>
      <c r="CT158" s="593"/>
      <c r="CU158" s="593"/>
      <c r="CV158" s="593"/>
      <c r="CW158" s="593"/>
      <c r="CX158" s="593"/>
      <c r="CY158" s="593"/>
      <c r="CZ158" s="593"/>
      <c r="DA158" s="593"/>
      <c r="DB158" s="593"/>
      <c r="DC158" s="593"/>
      <c r="DD158" s="593"/>
      <c r="DE158" s="593"/>
      <c r="DF158" s="593"/>
      <c r="DG158" s="593"/>
      <c r="DH158" s="593"/>
      <c r="DI158" s="593"/>
      <c r="DJ158" s="593"/>
      <c r="DK158" s="593"/>
      <c r="DL158" s="593"/>
      <c r="DM158" s="593"/>
      <c r="DN158" s="593"/>
      <c r="DO158" s="593"/>
      <c r="DP158" s="593"/>
      <c r="DQ158" s="593"/>
      <c r="DR158" s="593"/>
      <c r="DS158" s="593"/>
      <c r="DT158" s="593"/>
      <c r="DU158" s="593"/>
      <c r="DV158" s="593"/>
      <c r="DW158" s="593"/>
      <c r="DX158" s="593"/>
      <c r="DY158" s="593"/>
      <c r="DZ158" s="593"/>
      <c r="EA158" s="593"/>
      <c r="EB158" s="593"/>
      <c r="EC158" s="593"/>
      <c r="ED158" s="593"/>
      <c r="EE158" s="593"/>
      <c r="EF158" s="593"/>
      <c r="EG158" s="593"/>
      <c r="EH158" s="593"/>
      <c r="EI158" s="593"/>
      <c r="EJ158" s="593"/>
      <c r="EK158" s="593"/>
      <c r="EL158" s="593"/>
      <c r="EM158" s="593"/>
      <c r="EN158" s="593"/>
      <c r="EO158" s="593"/>
      <c r="EP158" s="593"/>
      <c r="EQ158" s="593"/>
      <c r="ER158" s="593"/>
      <c r="ES158" s="593"/>
      <c r="ET158" s="593"/>
      <c r="EU158" s="593"/>
      <c r="EV158" s="593"/>
      <c r="EW158" s="593"/>
      <c r="EX158" s="593"/>
      <c r="EY158" s="593"/>
      <c r="EZ158" s="712"/>
      <c r="FB158" s="340"/>
      <c r="FC158" s="341"/>
      <c r="FD158" s="345"/>
      <c r="FE158" s="354"/>
      <c r="FF158" s="354"/>
      <c r="FG158" s="376"/>
      <c r="FH158" s="353"/>
      <c r="FI158" s="352"/>
      <c r="FJ158" s="353"/>
      <c r="FK158" s="354"/>
      <c r="FL158" s="342"/>
      <c r="FM158" s="340"/>
      <c r="FN158" s="340"/>
    </row>
    <row r="159" spans="1:170" ht="9.25" customHeight="1" thickBot="1">
      <c r="A159" s="117"/>
      <c r="B159" s="106"/>
      <c r="C159" s="773"/>
      <c r="D159" s="774"/>
      <c r="E159" s="774"/>
      <c r="F159" s="774"/>
      <c r="G159" s="774"/>
      <c r="H159" s="774"/>
      <c r="I159" s="774"/>
      <c r="J159" s="774"/>
      <c r="K159" s="774"/>
      <c r="L159" s="774"/>
      <c r="M159" s="774"/>
      <c r="N159" s="774"/>
      <c r="O159" s="774"/>
      <c r="P159" s="774"/>
      <c r="Q159" s="774"/>
      <c r="R159" s="774"/>
      <c r="S159" s="774"/>
      <c r="T159" s="774"/>
      <c r="U159" s="774"/>
      <c r="V159" s="774"/>
      <c r="W159" s="774"/>
      <c r="X159" s="774"/>
      <c r="Y159" s="774"/>
      <c r="Z159" s="774"/>
      <c r="AA159" s="774"/>
      <c r="AB159" s="774"/>
      <c r="AC159" s="774"/>
      <c r="AD159" s="774"/>
      <c r="AE159" s="774"/>
      <c r="AF159" s="774"/>
      <c r="AG159" s="774"/>
      <c r="AH159" s="774"/>
      <c r="AI159" s="774"/>
      <c r="AJ159" s="774"/>
      <c r="AK159" s="774"/>
      <c r="AL159" s="774"/>
      <c r="AM159" s="774"/>
      <c r="AN159" s="774"/>
      <c r="AO159" s="774"/>
      <c r="AP159" s="774"/>
      <c r="AQ159" s="774"/>
      <c r="AR159" s="774"/>
      <c r="AS159" s="774"/>
      <c r="AT159" s="774"/>
      <c r="AU159" s="774"/>
      <c r="AV159" s="774"/>
      <c r="AW159" s="774"/>
      <c r="AX159" s="774"/>
      <c r="AY159" s="774"/>
      <c r="AZ159" s="774"/>
      <c r="BA159" s="774"/>
      <c r="BB159" s="774"/>
      <c r="BC159" s="774"/>
      <c r="BD159" s="774"/>
      <c r="BE159" s="774"/>
      <c r="BF159" s="774"/>
      <c r="BG159" s="774"/>
      <c r="BH159" s="774"/>
      <c r="BI159" s="774"/>
      <c r="BJ159" s="774"/>
      <c r="BK159" s="774"/>
      <c r="BL159" s="774"/>
      <c r="BM159" s="774"/>
      <c r="BN159" s="774"/>
      <c r="BO159" s="774"/>
      <c r="BP159" s="774"/>
      <c r="BQ159" s="774"/>
      <c r="BR159" s="774"/>
      <c r="BS159" s="774"/>
      <c r="BT159" s="774"/>
      <c r="BU159" s="774"/>
      <c r="BV159" s="774"/>
      <c r="BW159" s="775"/>
      <c r="BX159" s="95"/>
      <c r="BY159" s="95"/>
      <c r="BZ159" s="95"/>
      <c r="CA159" s="96"/>
      <c r="CB159" s="95"/>
      <c r="CC159" s="95"/>
      <c r="CD159" s="117"/>
      <c r="CE159" s="106"/>
      <c r="CF159" s="773"/>
      <c r="CG159" s="774"/>
      <c r="CH159" s="774"/>
      <c r="CI159" s="774"/>
      <c r="CJ159" s="774"/>
      <c r="CK159" s="774"/>
      <c r="CL159" s="774"/>
      <c r="CM159" s="774"/>
      <c r="CN159" s="774"/>
      <c r="CO159" s="774"/>
      <c r="CP159" s="774"/>
      <c r="CQ159" s="774"/>
      <c r="CR159" s="774"/>
      <c r="CS159" s="774"/>
      <c r="CT159" s="774"/>
      <c r="CU159" s="774"/>
      <c r="CV159" s="774"/>
      <c r="CW159" s="774"/>
      <c r="CX159" s="774"/>
      <c r="CY159" s="774"/>
      <c r="CZ159" s="774"/>
      <c r="DA159" s="774"/>
      <c r="DB159" s="774"/>
      <c r="DC159" s="774"/>
      <c r="DD159" s="774"/>
      <c r="DE159" s="774"/>
      <c r="DF159" s="774"/>
      <c r="DG159" s="774"/>
      <c r="DH159" s="774"/>
      <c r="DI159" s="774"/>
      <c r="DJ159" s="774"/>
      <c r="DK159" s="774"/>
      <c r="DL159" s="774"/>
      <c r="DM159" s="774"/>
      <c r="DN159" s="774"/>
      <c r="DO159" s="774"/>
      <c r="DP159" s="774"/>
      <c r="DQ159" s="774"/>
      <c r="DR159" s="774"/>
      <c r="DS159" s="774"/>
      <c r="DT159" s="774"/>
      <c r="DU159" s="774"/>
      <c r="DV159" s="774"/>
      <c r="DW159" s="774"/>
      <c r="DX159" s="774"/>
      <c r="DY159" s="774"/>
      <c r="DZ159" s="774"/>
      <c r="EA159" s="774"/>
      <c r="EB159" s="774"/>
      <c r="EC159" s="774"/>
      <c r="ED159" s="774"/>
      <c r="EE159" s="774"/>
      <c r="EF159" s="774"/>
      <c r="EG159" s="774"/>
      <c r="EH159" s="774"/>
      <c r="EI159" s="774"/>
      <c r="EJ159" s="774"/>
      <c r="EK159" s="774"/>
      <c r="EL159" s="774"/>
      <c r="EM159" s="774"/>
      <c r="EN159" s="774"/>
      <c r="EO159" s="774"/>
      <c r="EP159" s="774"/>
      <c r="EQ159" s="774"/>
      <c r="ER159" s="774"/>
      <c r="ES159" s="774"/>
      <c r="ET159" s="774"/>
      <c r="EU159" s="774"/>
      <c r="EV159" s="774"/>
      <c r="EW159" s="774"/>
      <c r="EX159" s="774"/>
      <c r="EY159" s="774"/>
      <c r="EZ159" s="775"/>
      <c r="FB159" s="340"/>
      <c r="FC159" s="341"/>
      <c r="FD159" s="345"/>
      <c r="FE159" s="351" t="s">
        <v>869</v>
      </c>
      <c r="FF159" s="351"/>
      <c r="FG159" s="376" t="s">
        <v>870</v>
      </c>
      <c r="FH159" s="353"/>
      <c r="FI159" s="352"/>
      <c r="FJ159" s="353"/>
      <c r="FK159" s="354"/>
      <c r="FL159" s="342"/>
      <c r="FM159" s="340"/>
      <c r="FN159" s="340"/>
    </row>
    <row r="160" spans="1:170" ht="9.25" customHeight="1" thickBot="1">
      <c r="A160" s="117"/>
      <c r="B160" s="106"/>
      <c r="C160" s="776" t="s">
        <v>136</v>
      </c>
      <c r="D160" s="777" t="s">
        <v>137</v>
      </c>
      <c r="E160" s="778" t="s">
        <v>138</v>
      </c>
      <c r="F160" s="772" t="s">
        <v>242</v>
      </c>
      <c r="G160" s="728"/>
      <c r="H160" s="728"/>
      <c r="I160" s="728"/>
      <c r="J160" s="728"/>
      <c r="K160" s="728"/>
      <c r="L160" s="728"/>
      <c r="M160" s="120"/>
      <c r="N160" s="121"/>
      <c r="O160" s="121"/>
      <c r="P160" s="121"/>
      <c r="Q160" s="121"/>
      <c r="R160" s="121"/>
      <c r="S160" s="109" t="s">
        <v>124</v>
      </c>
      <c r="T160" s="772" t="s">
        <v>243</v>
      </c>
      <c r="U160" s="728"/>
      <c r="V160" s="728"/>
      <c r="W160" s="728"/>
      <c r="X160" s="728"/>
      <c r="Y160" s="728"/>
      <c r="Z160" s="728"/>
      <c r="AA160" s="120"/>
      <c r="AB160" s="121"/>
      <c r="AC160" s="121"/>
      <c r="AD160" s="121"/>
      <c r="AE160" s="121"/>
      <c r="AF160" s="121"/>
      <c r="AG160" s="109" t="s">
        <v>124</v>
      </c>
      <c r="AH160" s="772" t="s">
        <v>244</v>
      </c>
      <c r="AI160" s="728"/>
      <c r="AJ160" s="728"/>
      <c r="AK160" s="728"/>
      <c r="AL160" s="728"/>
      <c r="AM160" s="728"/>
      <c r="AN160" s="728"/>
      <c r="AO160" s="120"/>
      <c r="AP160" s="121"/>
      <c r="AQ160" s="121"/>
      <c r="AR160" s="121"/>
      <c r="AS160" s="121"/>
      <c r="AT160" s="121"/>
      <c r="AU160" s="109" t="s">
        <v>124</v>
      </c>
      <c r="AV160" s="772" t="s">
        <v>245</v>
      </c>
      <c r="AW160" s="728"/>
      <c r="AX160" s="728"/>
      <c r="AY160" s="728"/>
      <c r="AZ160" s="728"/>
      <c r="BA160" s="728"/>
      <c r="BB160" s="728"/>
      <c r="BC160" s="120"/>
      <c r="BD160" s="121"/>
      <c r="BE160" s="121"/>
      <c r="BF160" s="121"/>
      <c r="BG160" s="121"/>
      <c r="BH160" s="121"/>
      <c r="BI160" s="109" t="s">
        <v>124</v>
      </c>
      <c r="BJ160" s="772" t="s">
        <v>246</v>
      </c>
      <c r="BK160" s="728"/>
      <c r="BL160" s="728"/>
      <c r="BM160" s="728"/>
      <c r="BN160" s="728"/>
      <c r="BO160" s="728"/>
      <c r="BP160" s="728"/>
      <c r="BQ160" s="120"/>
      <c r="BR160" s="121"/>
      <c r="BS160" s="121"/>
      <c r="BT160" s="121"/>
      <c r="BU160" s="121"/>
      <c r="BV160" s="121"/>
      <c r="BW160" s="109" t="s">
        <v>124</v>
      </c>
      <c r="BX160" s="95"/>
      <c r="BY160" s="95"/>
      <c r="BZ160" s="95"/>
      <c r="CA160" s="96"/>
      <c r="CB160" s="95"/>
      <c r="CC160" s="95"/>
      <c r="CD160" s="117"/>
      <c r="CE160" s="106"/>
      <c r="CF160" s="776" t="s">
        <v>136</v>
      </c>
      <c r="CG160" s="777" t="s">
        <v>137</v>
      </c>
      <c r="CH160" s="778" t="s">
        <v>138</v>
      </c>
      <c r="CI160" s="772" t="s">
        <v>242</v>
      </c>
      <c r="CJ160" s="728"/>
      <c r="CK160" s="728"/>
      <c r="CL160" s="728"/>
      <c r="CM160" s="728"/>
      <c r="CN160" s="728"/>
      <c r="CO160" s="728"/>
      <c r="CP160" s="120"/>
      <c r="CQ160" s="121"/>
      <c r="CR160" s="121"/>
      <c r="CS160" s="121"/>
      <c r="CT160" s="121"/>
      <c r="CU160" s="121"/>
      <c r="CV160" s="109" t="s">
        <v>124</v>
      </c>
      <c r="CW160" s="772" t="s">
        <v>243</v>
      </c>
      <c r="CX160" s="728"/>
      <c r="CY160" s="728"/>
      <c r="CZ160" s="728"/>
      <c r="DA160" s="728"/>
      <c r="DB160" s="728"/>
      <c r="DC160" s="728"/>
      <c r="DD160" s="120"/>
      <c r="DE160" s="121"/>
      <c r="DF160" s="121"/>
      <c r="DG160" s="121"/>
      <c r="DH160" s="121"/>
      <c r="DI160" s="121"/>
      <c r="DJ160" s="109" t="s">
        <v>124</v>
      </c>
      <c r="DK160" s="772" t="s">
        <v>244</v>
      </c>
      <c r="DL160" s="728"/>
      <c r="DM160" s="728"/>
      <c r="DN160" s="728"/>
      <c r="DO160" s="728"/>
      <c r="DP160" s="728"/>
      <c r="DQ160" s="728"/>
      <c r="DR160" s="120"/>
      <c r="DS160" s="121"/>
      <c r="DT160" s="121"/>
      <c r="DU160" s="121"/>
      <c r="DV160" s="121"/>
      <c r="DW160" s="121"/>
      <c r="DX160" s="109" t="s">
        <v>124</v>
      </c>
      <c r="DY160" s="772" t="s">
        <v>245</v>
      </c>
      <c r="DZ160" s="728"/>
      <c r="EA160" s="728"/>
      <c r="EB160" s="728"/>
      <c r="EC160" s="728"/>
      <c r="ED160" s="728"/>
      <c r="EE160" s="728"/>
      <c r="EF160" s="120"/>
      <c r="EG160" s="121"/>
      <c r="EH160" s="121"/>
      <c r="EI160" s="121"/>
      <c r="EJ160" s="121"/>
      <c r="EK160" s="121"/>
      <c r="EL160" s="109" t="s">
        <v>124</v>
      </c>
      <c r="EM160" s="772" t="s">
        <v>246</v>
      </c>
      <c r="EN160" s="728"/>
      <c r="EO160" s="728"/>
      <c r="EP160" s="728"/>
      <c r="EQ160" s="728"/>
      <c r="ER160" s="728"/>
      <c r="ES160" s="728"/>
      <c r="ET160" s="120"/>
      <c r="EU160" s="121"/>
      <c r="EV160" s="121"/>
      <c r="EW160" s="121"/>
      <c r="EX160" s="121"/>
      <c r="EY160" s="121"/>
      <c r="EZ160" s="109" t="s">
        <v>124</v>
      </c>
      <c r="FB160" s="340"/>
      <c r="FC160" s="341"/>
      <c r="FD160" s="345"/>
      <c r="FE160" s="351"/>
      <c r="FF160" s="351"/>
      <c r="FG160" s="376"/>
      <c r="FH160" s="353"/>
      <c r="FI160" s="352"/>
      <c r="FJ160" s="353"/>
      <c r="FK160" s="354"/>
      <c r="FL160" s="342"/>
      <c r="FM160" s="340"/>
      <c r="FN160" s="340"/>
    </row>
    <row r="161" spans="1:170" ht="9.25" customHeight="1" thickBot="1">
      <c r="A161" s="117"/>
      <c r="B161" s="106"/>
      <c r="C161" s="776"/>
      <c r="D161" s="777"/>
      <c r="E161" s="778"/>
      <c r="F161" s="728"/>
      <c r="G161" s="728"/>
      <c r="H161" s="728"/>
      <c r="I161" s="728"/>
      <c r="J161" s="728"/>
      <c r="K161" s="728"/>
      <c r="L161" s="728"/>
      <c r="M161" s="764" t="str">
        <f>IF(M44="","",M44)</f>
        <v/>
      </c>
      <c r="N161" s="765"/>
      <c r="O161" s="765"/>
      <c r="P161" s="765"/>
      <c r="Q161" s="765"/>
      <c r="R161" s="765"/>
      <c r="S161" s="781"/>
      <c r="T161" s="728"/>
      <c r="U161" s="728"/>
      <c r="V161" s="728"/>
      <c r="W161" s="728"/>
      <c r="X161" s="728"/>
      <c r="Y161" s="728"/>
      <c r="Z161" s="728"/>
      <c r="AA161" s="764" t="str">
        <f>IF(AA44="","",AA44)</f>
        <v/>
      </c>
      <c r="AB161" s="765"/>
      <c r="AC161" s="765"/>
      <c r="AD161" s="765"/>
      <c r="AE161" s="765"/>
      <c r="AF161" s="765"/>
      <c r="AG161" s="781"/>
      <c r="AH161" s="728"/>
      <c r="AI161" s="728"/>
      <c r="AJ161" s="728"/>
      <c r="AK161" s="728"/>
      <c r="AL161" s="728"/>
      <c r="AM161" s="728"/>
      <c r="AN161" s="728"/>
      <c r="AO161" s="764" t="str">
        <f>IF(AO44="","",AO44)</f>
        <v/>
      </c>
      <c r="AP161" s="765"/>
      <c r="AQ161" s="765"/>
      <c r="AR161" s="765"/>
      <c r="AS161" s="765"/>
      <c r="AT161" s="765"/>
      <c r="AU161" s="781"/>
      <c r="AV161" s="728"/>
      <c r="AW161" s="728"/>
      <c r="AX161" s="728"/>
      <c r="AY161" s="728"/>
      <c r="AZ161" s="728"/>
      <c r="BA161" s="728"/>
      <c r="BB161" s="728"/>
      <c r="BC161" s="764" t="str">
        <f>IF(BC44="","",BC44)</f>
        <v/>
      </c>
      <c r="BD161" s="765"/>
      <c r="BE161" s="765"/>
      <c r="BF161" s="765"/>
      <c r="BG161" s="765"/>
      <c r="BH161" s="765"/>
      <c r="BI161" s="781"/>
      <c r="BJ161" s="728"/>
      <c r="BK161" s="728"/>
      <c r="BL161" s="728"/>
      <c r="BM161" s="728"/>
      <c r="BN161" s="728"/>
      <c r="BO161" s="728"/>
      <c r="BP161" s="728"/>
      <c r="BQ161" s="764" t="str">
        <f>IF(BQ44="","",BQ44)</f>
        <v/>
      </c>
      <c r="BR161" s="765"/>
      <c r="BS161" s="765"/>
      <c r="BT161" s="765"/>
      <c r="BU161" s="765"/>
      <c r="BV161" s="765"/>
      <c r="BW161" s="781"/>
      <c r="BX161" s="95"/>
      <c r="BY161" s="95"/>
      <c r="BZ161" s="95"/>
      <c r="CA161" s="96"/>
      <c r="CB161" s="95"/>
      <c r="CC161" s="95"/>
      <c r="CD161" s="117"/>
      <c r="CE161" s="106"/>
      <c r="CF161" s="776"/>
      <c r="CG161" s="777"/>
      <c r="CH161" s="778"/>
      <c r="CI161" s="728"/>
      <c r="CJ161" s="728"/>
      <c r="CK161" s="728"/>
      <c r="CL161" s="728"/>
      <c r="CM161" s="728"/>
      <c r="CN161" s="728"/>
      <c r="CO161" s="728"/>
      <c r="CP161" s="764" t="str">
        <f>IF(M44="","",M44)</f>
        <v/>
      </c>
      <c r="CQ161" s="765"/>
      <c r="CR161" s="765"/>
      <c r="CS161" s="765"/>
      <c r="CT161" s="765"/>
      <c r="CU161" s="765"/>
      <c r="CV161" s="781"/>
      <c r="CW161" s="728"/>
      <c r="CX161" s="728"/>
      <c r="CY161" s="728"/>
      <c r="CZ161" s="728"/>
      <c r="DA161" s="728"/>
      <c r="DB161" s="728"/>
      <c r="DC161" s="728"/>
      <c r="DD161" s="764" t="str">
        <f>IF(AA44="","",AA44)</f>
        <v/>
      </c>
      <c r="DE161" s="765"/>
      <c r="DF161" s="765"/>
      <c r="DG161" s="765"/>
      <c r="DH161" s="765"/>
      <c r="DI161" s="765"/>
      <c r="DJ161" s="781"/>
      <c r="DK161" s="728"/>
      <c r="DL161" s="728"/>
      <c r="DM161" s="728"/>
      <c r="DN161" s="728"/>
      <c r="DO161" s="728"/>
      <c r="DP161" s="728"/>
      <c r="DQ161" s="728"/>
      <c r="DR161" s="764" t="str">
        <f>IF(AO44="","",AO44)</f>
        <v/>
      </c>
      <c r="DS161" s="765"/>
      <c r="DT161" s="765"/>
      <c r="DU161" s="765"/>
      <c r="DV161" s="765"/>
      <c r="DW161" s="765"/>
      <c r="DX161" s="781"/>
      <c r="DY161" s="728"/>
      <c r="DZ161" s="728"/>
      <c r="EA161" s="728"/>
      <c r="EB161" s="728"/>
      <c r="EC161" s="728"/>
      <c r="ED161" s="728"/>
      <c r="EE161" s="728"/>
      <c r="EF161" s="764" t="str">
        <f>IF(BC44="","",BC44)</f>
        <v/>
      </c>
      <c r="EG161" s="765"/>
      <c r="EH161" s="765"/>
      <c r="EI161" s="765"/>
      <c r="EJ161" s="765"/>
      <c r="EK161" s="765"/>
      <c r="EL161" s="781"/>
      <c r="EM161" s="728"/>
      <c r="EN161" s="728"/>
      <c r="EO161" s="728"/>
      <c r="EP161" s="728"/>
      <c r="EQ161" s="728"/>
      <c r="ER161" s="728"/>
      <c r="ES161" s="728"/>
      <c r="ET161" s="764" t="str">
        <f>IF(BQ44="","",BQ44)</f>
        <v/>
      </c>
      <c r="EU161" s="765"/>
      <c r="EV161" s="765"/>
      <c r="EW161" s="765"/>
      <c r="EX161" s="765"/>
      <c r="EY161" s="765"/>
      <c r="EZ161" s="781"/>
      <c r="FB161" s="340"/>
      <c r="FC161" s="341"/>
      <c r="FD161" s="345"/>
      <c r="FE161" s="351" t="s">
        <v>871</v>
      </c>
      <c r="FF161" s="351"/>
      <c r="FG161" s="376"/>
      <c r="FH161" s="353"/>
      <c r="FI161" s="352"/>
      <c r="FJ161" s="353"/>
      <c r="FK161" s="354"/>
      <c r="FL161" s="342"/>
      <c r="FM161" s="340"/>
      <c r="FN161" s="340"/>
    </row>
    <row r="162" spans="1:170" ht="9.25" customHeight="1" thickBot="1">
      <c r="A162" s="117"/>
      <c r="B162" s="106"/>
      <c r="C162" s="776"/>
      <c r="D162" s="777"/>
      <c r="E162" s="778"/>
      <c r="F162" s="728"/>
      <c r="G162" s="728"/>
      <c r="H162" s="728"/>
      <c r="I162" s="728"/>
      <c r="J162" s="728"/>
      <c r="K162" s="728"/>
      <c r="L162" s="728"/>
      <c r="M162" s="764"/>
      <c r="N162" s="765"/>
      <c r="O162" s="765"/>
      <c r="P162" s="765"/>
      <c r="Q162" s="765"/>
      <c r="R162" s="765"/>
      <c r="S162" s="781"/>
      <c r="T162" s="728"/>
      <c r="U162" s="728"/>
      <c r="V162" s="728"/>
      <c r="W162" s="728"/>
      <c r="X162" s="728"/>
      <c r="Y162" s="728"/>
      <c r="Z162" s="728"/>
      <c r="AA162" s="764"/>
      <c r="AB162" s="765"/>
      <c r="AC162" s="765"/>
      <c r="AD162" s="765"/>
      <c r="AE162" s="765"/>
      <c r="AF162" s="765"/>
      <c r="AG162" s="781"/>
      <c r="AH162" s="728"/>
      <c r="AI162" s="728"/>
      <c r="AJ162" s="728"/>
      <c r="AK162" s="728"/>
      <c r="AL162" s="728"/>
      <c r="AM162" s="728"/>
      <c r="AN162" s="728"/>
      <c r="AO162" s="764"/>
      <c r="AP162" s="765"/>
      <c r="AQ162" s="765"/>
      <c r="AR162" s="765"/>
      <c r="AS162" s="765"/>
      <c r="AT162" s="765"/>
      <c r="AU162" s="781"/>
      <c r="AV162" s="728"/>
      <c r="AW162" s="728"/>
      <c r="AX162" s="728"/>
      <c r="AY162" s="728"/>
      <c r="AZ162" s="728"/>
      <c r="BA162" s="728"/>
      <c r="BB162" s="728"/>
      <c r="BC162" s="764"/>
      <c r="BD162" s="765"/>
      <c r="BE162" s="765"/>
      <c r="BF162" s="765"/>
      <c r="BG162" s="765"/>
      <c r="BH162" s="765"/>
      <c r="BI162" s="781"/>
      <c r="BJ162" s="728"/>
      <c r="BK162" s="728"/>
      <c r="BL162" s="728"/>
      <c r="BM162" s="728"/>
      <c r="BN162" s="728"/>
      <c r="BO162" s="728"/>
      <c r="BP162" s="728"/>
      <c r="BQ162" s="764"/>
      <c r="BR162" s="765"/>
      <c r="BS162" s="765"/>
      <c r="BT162" s="765"/>
      <c r="BU162" s="765"/>
      <c r="BV162" s="765"/>
      <c r="BW162" s="781"/>
      <c r="BX162" s="95"/>
      <c r="BY162" s="95"/>
      <c r="BZ162" s="95"/>
      <c r="CA162" s="96"/>
      <c r="CB162" s="95"/>
      <c r="CC162" s="95"/>
      <c r="CD162" s="117"/>
      <c r="CE162" s="106"/>
      <c r="CF162" s="776"/>
      <c r="CG162" s="777"/>
      <c r="CH162" s="778"/>
      <c r="CI162" s="728"/>
      <c r="CJ162" s="728"/>
      <c r="CK162" s="728"/>
      <c r="CL162" s="728"/>
      <c r="CM162" s="728"/>
      <c r="CN162" s="728"/>
      <c r="CO162" s="728"/>
      <c r="CP162" s="764"/>
      <c r="CQ162" s="765"/>
      <c r="CR162" s="765"/>
      <c r="CS162" s="765"/>
      <c r="CT162" s="765"/>
      <c r="CU162" s="765"/>
      <c r="CV162" s="781"/>
      <c r="CW162" s="728"/>
      <c r="CX162" s="728"/>
      <c r="CY162" s="728"/>
      <c r="CZ162" s="728"/>
      <c r="DA162" s="728"/>
      <c r="DB162" s="728"/>
      <c r="DC162" s="728"/>
      <c r="DD162" s="764"/>
      <c r="DE162" s="765"/>
      <c r="DF162" s="765"/>
      <c r="DG162" s="765"/>
      <c r="DH162" s="765"/>
      <c r="DI162" s="765"/>
      <c r="DJ162" s="781"/>
      <c r="DK162" s="728"/>
      <c r="DL162" s="728"/>
      <c r="DM162" s="728"/>
      <c r="DN162" s="728"/>
      <c r="DO162" s="728"/>
      <c r="DP162" s="728"/>
      <c r="DQ162" s="728"/>
      <c r="DR162" s="764"/>
      <c r="DS162" s="765"/>
      <c r="DT162" s="765"/>
      <c r="DU162" s="765"/>
      <c r="DV162" s="765"/>
      <c r="DW162" s="765"/>
      <c r="DX162" s="781"/>
      <c r="DY162" s="728"/>
      <c r="DZ162" s="728"/>
      <c r="EA162" s="728"/>
      <c r="EB162" s="728"/>
      <c r="EC162" s="728"/>
      <c r="ED162" s="728"/>
      <c r="EE162" s="728"/>
      <c r="EF162" s="764"/>
      <c r="EG162" s="765"/>
      <c r="EH162" s="765"/>
      <c r="EI162" s="765"/>
      <c r="EJ162" s="765"/>
      <c r="EK162" s="765"/>
      <c r="EL162" s="781"/>
      <c r="EM162" s="728"/>
      <c r="EN162" s="728"/>
      <c r="EO162" s="728"/>
      <c r="EP162" s="728"/>
      <c r="EQ162" s="728"/>
      <c r="ER162" s="728"/>
      <c r="ES162" s="728"/>
      <c r="ET162" s="764"/>
      <c r="EU162" s="765"/>
      <c r="EV162" s="765"/>
      <c r="EW162" s="765"/>
      <c r="EX162" s="765"/>
      <c r="EY162" s="765"/>
      <c r="EZ162" s="781"/>
      <c r="FB162" s="340"/>
      <c r="FC162" s="341"/>
      <c r="FD162" s="345"/>
      <c r="FE162" s="351"/>
      <c r="FF162" s="351"/>
      <c r="FG162" s="376"/>
      <c r="FH162" s="353"/>
      <c r="FI162" s="352"/>
      <c r="FJ162" s="353"/>
      <c r="FK162" s="354"/>
      <c r="FL162" s="342"/>
      <c r="FM162" s="340"/>
      <c r="FN162" s="340"/>
    </row>
    <row r="163" spans="1:170" ht="9.25" customHeight="1" thickBot="1">
      <c r="A163" s="117"/>
      <c r="B163" s="106"/>
      <c r="C163" s="776"/>
      <c r="D163" s="777"/>
      <c r="E163" s="778"/>
      <c r="F163" s="728"/>
      <c r="G163" s="728"/>
      <c r="H163" s="728"/>
      <c r="I163" s="728"/>
      <c r="J163" s="728"/>
      <c r="K163" s="728"/>
      <c r="L163" s="728"/>
      <c r="M163" s="764"/>
      <c r="N163" s="765"/>
      <c r="O163" s="765"/>
      <c r="P163" s="765"/>
      <c r="Q163" s="765"/>
      <c r="R163" s="765"/>
      <c r="S163" s="781"/>
      <c r="T163" s="728"/>
      <c r="U163" s="728"/>
      <c r="V163" s="728"/>
      <c r="W163" s="728"/>
      <c r="X163" s="728"/>
      <c r="Y163" s="728"/>
      <c r="Z163" s="728"/>
      <c r="AA163" s="764"/>
      <c r="AB163" s="765"/>
      <c r="AC163" s="765"/>
      <c r="AD163" s="765"/>
      <c r="AE163" s="765"/>
      <c r="AF163" s="765"/>
      <c r="AG163" s="781"/>
      <c r="AH163" s="728"/>
      <c r="AI163" s="728"/>
      <c r="AJ163" s="728"/>
      <c r="AK163" s="728"/>
      <c r="AL163" s="728"/>
      <c r="AM163" s="728"/>
      <c r="AN163" s="728"/>
      <c r="AO163" s="764"/>
      <c r="AP163" s="765"/>
      <c r="AQ163" s="765"/>
      <c r="AR163" s="765"/>
      <c r="AS163" s="765"/>
      <c r="AT163" s="765"/>
      <c r="AU163" s="781"/>
      <c r="AV163" s="728"/>
      <c r="AW163" s="728"/>
      <c r="AX163" s="728"/>
      <c r="AY163" s="728"/>
      <c r="AZ163" s="728"/>
      <c r="BA163" s="728"/>
      <c r="BB163" s="728"/>
      <c r="BC163" s="764"/>
      <c r="BD163" s="765"/>
      <c r="BE163" s="765"/>
      <c r="BF163" s="765"/>
      <c r="BG163" s="765"/>
      <c r="BH163" s="765"/>
      <c r="BI163" s="781"/>
      <c r="BJ163" s="728"/>
      <c r="BK163" s="728"/>
      <c r="BL163" s="728"/>
      <c r="BM163" s="728"/>
      <c r="BN163" s="728"/>
      <c r="BO163" s="728"/>
      <c r="BP163" s="728"/>
      <c r="BQ163" s="764"/>
      <c r="BR163" s="765"/>
      <c r="BS163" s="765"/>
      <c r="BT163" s="765"/>
      <c r="BU163" s="765"/>
      <c r="BV163" s="765"/>
      <c r="BW163" s="781"/>
      <c r="BX163" s="95"/>
      <c r="BY163" s="95"/>
      <c r="BZ163" s="95"/>
      <c r="CA163" s="96"/>
      <c r="CB163" s="95"/>
      <c r="CC163" s="95"/>
      <c r="CD163" s="117"/>
      <c r="CE163" s="106"/>
      <c r="CF163" s="776"/>
      <c r="CG163" s="777"/>
      <c r="CH163" s="778"/>
      <c r="CI163" s="728"/>
      <c r="CJ163" s="728"/>
      <c r="CK163" s="728"/>
      <c r="CL163" s="728"/>
      <c r="CM163" s="728"/>
      <c r="CN163" s="728"/>
      <c r="CO163" s="728"/>
      <c r="CP163" s="764"/>
      <c r="CQ163" s="765"/>
      <c r="CR163" s="765"/>
      <c r="CS163" s="765"/>
      <c r="CT163" s="765"/>
      <c r="CU163" s="765"/>
      <c r="CV163" s="781"/>
      <c r="CW163" s="728"/>
      <c r="CX163" s="728"/>
      <c r="CY163" s="728"/>
      <c r="CZ163" s="728"/>
      <c r="DA163" s="728"/>
      <c r="DB163" s="728"/>
      <c r="DC163" s="728"/>
      <c r="DD163" s="764"/>
      <c r="DE163" s="765"/>
      <c r="DF163" s="765"/>
      <c r="DG163" s="765"/>
      <c r="DH163" s="765"/>
      <c r="DI163" s="765"/>
      <c r="DJ163" s="781"/>
      <c r="DK163" s="728"/>
      <c r="DL163" s="728"/>
      <c r="DM163" s="728"/>
      <c r="DN163" s="728"/>
      <c r="DO163" s="728"/>
      <c r="DP163" s="728"/>
      <c r="DQ163" s="728"/>
      <c r="DR163" s="764"/>
      <c r="DS163" s="765"/>
      <c r="DT163" s="765"/>
      <c r="DU163" s="765"/>
      <c r="DV163" s="765"/>
      <c r="DW163" s="765"/>
      <c r="DX163" s="781"/>
      <c r="DY163" s="728"/>
      <c r="DZ163" s="728"/>
      <c r="EA163" s="728"/>
      <c r="EB163" s="728"/>
      <c r="EC163" s="728"/>
      <c r="ED163" s="728"/>
      <c r="EE163" s="728"/>
      <c r="EF163" s="764"/>
      <c r="EG163" s="765"/>
      <c r="EH163" s="765"/>
      <c r="EI163" s="765"/>
      <c r="EJ163" s="765"/>
      <c r="EK163" s="765"/>
      <c r="EL163" s="781"/>
      <c r="EM163" s="728"/>
      <c r="EN163" s="728"/>
      <c r="EO163" s="728"/>
      <c r="EP163" s="728"/>
      <c r="EQ163" s="728"/>
      <c r="ER163" s="728"/>
      <c r="ES163" s="728"/>
      <c r="ET163" s="764"/>
      <c r="EU163" s="765"/>
      <c r="EV163" s="765"/>
      <c r="EW163" s="765"/>
      <c r="EX163" s="765"/>
      <c r="EY163" s="765"/>
      <c r="EZ163" s="781"/>
      <c r="FB163" s="340"/>
      <c r="FC163" s="341"/>
      <c r="FD163" s="359" t="s">
        <v>872</v>
      </c>
      <c r="FE163" s="359"/>
      <c r="FF163" s="359"/>
      <c r="FG163" s="360"/>
      <c r="FH163" s="361"/>
      <c r="FI163" s="360"/>
      <c r="FJ163" s="361"/>
      <c r="FK163" s="362"/>
      <c r="FL163" s="342"/>
      <c r="FM163" s="340"/>
      <c r="FN163" s="340"/>
    </row>
    <row r="164" spans="1:170" ht="9.25" customHeight="1" thickBot="1">
      <c r="A164" s="117"/>
      <c r="B164" s="106"/>
      <c r="C164" s="776"/>
      <c r="D164" s="777"/>
      <c r="E164" s="778"/>
      <c r="F164" s="728"/>
      <c r="G164" s="728"/>
      <c r="H164" s="728"/>
      <c r="I164" s="728"/>
      <c r="J164" s="728"/>
      <c r="K164" s="728"/>
      <c r="L164" s="728"/>
      <c r="M164" s="766"/>
      <c r="N164" s="767"/>
      <c r="O164" s="767"/>
      <c r="P164" s="767"/>
      <c r="Q164" s="767"/>
      <c r="R164" s="767"/>
      <c r="S164" s="782"/>
      <c r="T164" s="728"/>
      <c r="U164" s="728"/>
      <c r="V164" s="728"/>
      <c r="W164" s="728"/>
      <c r="X164" s="728"/>
      <c r="Y164" s="728"/>
      <c r="Z164" s="728"/>
      <c r="AA164" s="766"/>
      <c r="AB164" s="767"/>
      <c r="AC164" s="767"/>
      <c r="AD164" s="767"/>
      <c r="AE164" s="767"/>
      <c r="AF164" s="767"/>
      <c r="AG164" s="782"/>
      <c r="AH164" s="728"/>
      <c r="AI164" s="728"/>
      <c r="AJ164" s="728"/>
      <c r="AK164" s="728"/>
      <c r="AL164" s="728"/>
      <c r="AM164" s="728"/>
      <c r="AN164" s="728"/>
      <c r="AO164" s="766"/>
      <c r="AP164" s="767"/>
      <c r="AQ164" s="767"/>
      <c r="AR164" s="767"/>
      <c r="AS164" s="767"/>
      <c r="AT164" s="767"/>
      <c r="AU164" s="782"/>
      <c r="AV164" s="728"/>
      <c r="AW164" s="728"/>
      <c r="AX164" s="728"/>
      <c r="AY164" s="728"/>
      <c r="AZ164" s="728"/>
      <c r="BA164" s="728"/>
      <c r="BB164" s="728"/>
      <c r="BC164" s="766"/>
      <c r="BD164" s="767"/>
      <c r="BE164" s="767"/>
      <c r="BF164" s="767"/>
      <c r="BG164" s="767"/>
      <c r="BH164" s="767"/>
      <c r="BI164" s="782"/>
      <c r="BJ164" s="728"/>
      <c r="BK164" s="728"/>
      <c r="BL164" s="728"/>
      <c r="BM164" s="728"/>
      <c r="BN164" s="728"/>
      <c r="BO164" s="728"/>
      <c r="BP164" s="728"/>
      <c r="BQ164" s="766"/>
      <c r="BR164" s="767"/>
      <c r="BS164" s="767"/>
      <c r="BT164" s="767"/>
      <c r="BU164" s="767"/>
      <c r="BV164" s="767"/>
      <c r="BW164" s="782"/>
      <c r="BX164" s="95"/>
      <c r="BY164" s="95"/>
      <c r="BZ164" s="95"/>
      <c r="CA164" s="96"/>
      <c r="CB164" s="95"/>
      <c r="CC164" s="95"/>
      <c r="CD164" s="117"/>
      <c r="CE164" s="106"/>
      <c r="CF164" s="776"/>
      <c r="CG164" s="777"/>
      <c r="CH164" s="778"/>
      <c r="CI164" s="728"/>
      <c r="CJ164" s="728"/>
      <c r="CK164" s="728"/>
      <c r="CL164" s="728"/>
      <c r="CM164" s="728"/>
      <c r="CN164" s="728"/>
      <c r="CO164" s="728"/>
      <c r="CP164" s="766"/>
      <c r="CQ164" s="767"/>
      <c r="CR164" s="767"/>
      <c r="CS164" s="767"/>
      <c r="CT164" s="767"/>
      <c r="CU164" s="767"/>
      <c r="CV164" s="782"/>
      <c r="CW164" s="728"/>
      <c r="CX164" s="728"/>
      <c r="CY164" s="728"/>
      <c r="CZ164" s="728"/>
      <c r="DA164" s="728"/>
      <c r="DB164" s="728"/>
      <c r="DC164" s="728"/>
      <c r="DD164" s="766"/>
      <c r="DE164" s="767"/>
      <c r="DF164" s="767"/>
      <c r="DG164" s="767"/>
      <c r="DH164" s="767"/>
      <c r="DI164" s="767"/>
      <c r="DJ164" s="782"/>
      <c r="DK164" s="728"/>
      <c r="DL164" s="728"/>
      <c r="DM164" s="728"/>
      <c r="DN164" s="728"/>
      <c r="DO164" s="728"/>
      <c r="DP164" s="728"/>
      <c r="DQ164" s="728"/>
      <c r="DR164" s="766"/>
      <c r="DS164" s="767"/>
      <c r="DT164" s="767"/>
      <c r="DU164" s="767"/>
      <c r="DV164" s="767"/>
      <c r="DW164" s="767"/>
      <c r="DX164" s="782"/>
      <c r="DY164" s="728"/>
      <c r="DZ164" s="728"/>
      <c r="EA164" s="728"/>
      <c r="EB164" s="728"/>
      <c r="EC164" s="728"/>
      <c r="ED164" s="728"/>
      <c r="EE164" s="728"/>
      <c r="EF164" s="766"/>
      <c r="EG164" s="767"/>
      <c r="EH164" s="767"/>
      <c r="EI164" s="767"/>
      <c r="EJ164" s="767"/>
      <c r="EK164" s="767"/>
      <c r="EL164" s="782"/>
      <c r="EM164" s="728"/>
      <c r="EN164" s="728"/>
      <c r="EO164" s="728"/>
      <c r="EP164" s="728"/>
      <c r="EQ164" s="728"/>
      <c r="ER164" s="728"/>
      <c r="ES164" s="728"/>
      <c r="ET164" s="766"/>
      <c r="EU164" s="767"/>
      <c r="EV164" s="767"/>
      <c r="EW164" s="767"/>
      <c r="EX164" s="767"/>
      <c r="EY164" s="767"/>
      <c r="EZ164" s="782"/>
      <c r="FB164" s="340"/>
      <c r="FC164" s="341"/>
      <c r="FD164" s="359"/>
      <c r="FE164" s="359"/>
      <c r="FF164" s="359"/>
      <c r="FG164" s="360"/>
      <c r="FH164" s="361"/>
      <c r="FI164" s="360"/>
      <c r="FJ164" s="361"/>
      <c r="FK164" s="362"/>
      <c r="FL164" s="342"/>
      <c r="FM164" s="340"/>
      <c r="FN164" s="340"/>
    </row>
    <row r="165" spans="1:170" ht="9.25" customHeight="1" thickBot="1">
      <c r="A165" s="117"/>
      <c r="B165" s="106"/>
      <c r="C165" s="776" t="s">
        <v>139</v>
      </c>
      <c r="D165" s="777" t="s">
        <v>140</v>
      </c>
      <c r="E165" s="778" t="s">
        <v>141</v>
      </c>
      <c r="F165" s="772" t="s">
        <v>247</v>
      </c>
      <c r="G165" s="728"/>
      <c r="H165" s="728"/>
      <c r="I165" s="728"/>
      <c r="J165" s="728"/>
      <c r="K165" s="728"/>
      <c r="L165" s="728"/>
      <c r="M165" s="113"/>
      <c r="N165" s="110"/>
      <c r="O165" s="110"/>
      <c r="P165" s="110"/>
      <c r="Q165" s="110"/>
      <c r="R165" s="110"/>
      <c r="S165" s="122"/>
      <c r="T165" s="772" t="s">
        <v>248</v>
      </c>
      <c r="U165" s="728"/>
      <c r="V165" s="728"/>
      <c r="W165" s="728"/>
      <c r="X165" s="728"/>
      <c r="Y165" s="728"/>
      <c r="Z165" s="728"/>
      <c r="AA165" s="120"/>
      <c r="AB165" s="121"/>
      <c r="AC165" s="121"/>
      <c r="AD165" s="121"/>
      <c r="AE165" s="121"/>
      <c r="AF165" s="108" t="s">
        <v>11</v>
      </c>
      <c r="AG165" s="107"/>
      <c r="AH165" s="108"/>
      <c r="AI165" s="108"/>
      <c r="AJ165" s="108" t="s">
        <v>12</v>
      </c>
      <c r="AK165" s="107"/>
      <c r="AL165" s="108"/>
      <c r="AM165" s="108"/>
      <c r="AN165" s="109" t="s">
        <v>40</v>
      </c>
      <c r="AO165" s="772" t="s">
        <v>249</v>
      </c>
      <c r="AP165" s="728"/>
      <c r="AQ165" s="728"/>
      <c r="AR165" s="728"/>
      <c r="AS165" s="728"/>
      <c r="AT165" s="728"/>
      <c r="AU165" s="728"/>
      <c r="AV165" s="113"/>
      <c r="AW165" s="110"/>
      <c r="AX165" s="110"/>
      <c r="AY165" s="110"/>
      <c r="AZ165" s="110"/>
      <c r="BA165" s="110"/>
      <c r="BB165" s="122"/>
      <c r="BC165" s="772" t="s">
        <v>250</v>
      </c>
      <c r="BD165" s="728"/>
      <c r="BE165" s="728"/>
      <c r="BF165" s="728"/>
      <c r="BG165" s="728"/>
      <c r="BH165" s="728"/>
      <c r="BI165" s="728"/>
      <c r="BJ165" s="107"/>
      <c r="BK165" s="108"/>
      <c r="BL165" s="108"/>
      <c r="BM165" s="108"/>
      <c r="BN165" s="108"/>
      <c r="BO165" s="108"/>
      <c r="BP165" s="108"/>
      <c r="BQ165" s="108"/>
      <c r="BR165" s="108"/>
      <c r="BS165" s="108"/>
      <c r="BT165" s="108"/>
      <c r="BU165" s="108"/>
      <c r="BV165" s="108"/>
      <c r="BW165" s="109" t="s">
        <v>124</v>
      </c>
      <c r="BX165" s="95"/>
      <c r="BY165" s="95"/>
      <c r="BZ165" s="95"/>
      <c r="CA165" s="96"/>
      <c r="CB165" s="95"/>
      <c r="CC165" s="95"/>
      <c r="CD165" s="117"/>
      <c r="CE165" s="106"/>
      <c r="CF165" s="776" t="s">
        <v>139</v>
      </c>
      <c r="CG165" s="777" t="s">
        <v>140</v>
      </c>
      <c r="CH165" s="778" t="s">
        <v>141</v>
      </c>
      <c r="CI165" s="772" t="s">
        <v>247</v>
      </c>
      <c r="CJ165" s="728"/>
      <c r="CK165" s="728"/>
      <c r="CL165" s="728"/>
      <c r="CM165" s="728"/>
      <c r="CN165" s="728"/>
      <c r="CO165" s="728"/>
      <c r="CP165" s="113"/>
      <c r="CQ165" s="110"/>
      <c r="CR165" s="110"/>
      <c r="CS165" s="110"/>
      <c r="CT165" s="110"/>
      <c r="CU165" s="110"/>
      <c r="CV165" s="122"/>
      <c r="CW165" s="772" t="s">
        <v>248</v>
      </c>
      <c r="CX165" s="728"/>
      <c r="CY165" s="728"/>
      <c r="CZ165" s="728"/>
      <c r="DA165" s="728"/>
      <c r="DB165" s="728"/>
      <c r="DC165" s="728"/>
      <c r="DD165" s="120"/>
      <c r="DE165" s="121"/>
      <c r="DF165" s="121"/>
      <c r="DG165" s="121"/>
      <c r="DH165" s="121"/>
      <c r="DI165" s="108" t="s">
        <v>11</v>
      </c>
      <c r="DJ165" s="120"/>
      <c r="DK165" s="121"/>
      <c r="DL165" s="121"/>
      <c r="DM165" s="108" t="s">
        <v>12</v>
      </c>
      <c r="DN165" s="120"/>
      <c r="DO165" s="121"/>
      <c r="DP165" s="121"/>
      <c r="DQ165" s="109" t="s">
        <v>40</v>
      </c>
      <c r="DR165" s="772" t="s">
        <v>249</v>
      </c>
      <c r="DS165" s="728"/>
      <c r="DT165" s="728"/>
      <c r="DU165" s="728"/>
      <c r="DV165" s="728"/>
      <c r="DW165" s="728"/>
      <c r="DX165" s="728"/>
      <c r="DY165" s="113"/>
      <c r="DZ165" s="110"/>
      <c r="EA165" s="110"/>
      <c r="EB165" s="110"/>
      <c r="EC165" s="110"/>
      <c r="ED165" s="110"/>
      <c r="EE165" s="122"/>
      <c r="EF165" s="772" t="s">
        <v>250</v>
      </c>
      <c r="EG165" s="728"/>
      <c r="EH165" s="728"/>
      <c r="EI165" s="728"/>
      <c r="EJ165" s="728"/>
      <c r="EK165" s="728"/>
      <c r="EL165" s="728"/>
      <c r="EM165" s="120"/>
      <c r="EN165" s="121"/>
      <c r="EO165" s="121"/>
      <c r="EP165" s="121"/>
      <c r="EQ165" s="121"/>
      <c r="ER165" s="121"/>
      <c r="ES165" s="121"/>
      <c r="ET165" s="121"/>
      <c r="EU165" s="121"/>
      <c r="EV165" s="121"/>
      <c r="EW165" s="121"/>
      <c r="EX165" s="121"/>
      <c r="EY165" s="121"/>
      <c r="EZ165" s="109" t="s">
        <v>124</v>
      </c>
      <c r="FB165" s="340"/>
      <c r="FC165" s="341"/>
      <c r="FD165" s="345"/>
      <c r="FE165" s="351" t="s">
        <v>873</v>
      </c>
      <c r="FF165" s="351"/>
      <c r="FG165" s="376" t="s">
        <v>874</v>
      </c>
      <c r="FH165" s="353"/>
      <c r="FI165" s="352"/>
      <c r="FJ165" s="368" t="s">
        <v>875</v>
      </c>
      <c r="FK165" s="354"/>
      <c r="FL165" s="342"/>
      <c r="FM165" s="340"/>
      <c r="FN165" s="340"/>
    </row>
    <row r="166" spans="1:170" ht="9.25" customHeight="1" thickBot="1">
      <c r="A166" s="117"/>
      <c r="B166" s="106"/>
      <c r="C166" s="776"/>
      <c r="D166" s="777"/>
      <c r="E166" s="778"/>
      <c r="F166" s="728"/>
      <c r="G166" s="728"/>
      <c r="H166" s="728"/>
      <c r="I166" s="728"/>
      <c r="J166" s="728"/>
      <c r="K166" s="728"/>
      <c r="L166" s="728"/>
      <c r="M166" s="764" t="str">
        <f>IF(M49="","",M49)</f>
        <v/>
      </c>
      <c r="N166" s="765"/>
      <c r="O166" s="765"/>
      <c r="P166" s="765"/>
      <c r="Q166" s="765"/>
      <c r="R166" s="765"/>
      <c r="S166" s="781"/>
      <c r="T166" s="728"/>
      <c r="U166" s="728"/>
      <c r="V166" s="728"/>
      <c r="W166" s="728"/>
      <c r="X166" s="728"/>
      <c r="Y166" s="728"/>
      <c r="Z166" s="728"/>
      <c r="AA166" s="791" t="str">
        <f>IF(AA49="","",AA49)</f>
        <v/>
      </c>
      <c r="AB166" s="792"/>
      <c r="AC166" s="792"/>
      <c r="AD166" s="792"/>
      <c r="AE166" s="792"/>
      <c r="AF166" s="792"/>
      <c r="AG166" s="761" t="str">
        <f>IF(AG49="","",AG49)</f>
        <v/>
      </c>
      <c r="AH166" s="520"/>
      <c r="AI166" s="520"/>
      <c r="AJ166" s="520"/>
      <c r="AK166" s="761" t="str">
        <f>IF(AK49="","",AK49)</f>
        <v/>
      </c>
      <c r="AL166" s="520"/>
      <c r="AM166" s="520"/>
      <c r="AN166" s="763"/>
      <c r="AO166" s="728"/>
      <c r="AP166" s="728"/>
      <c r="AQ166" s="728"/>
      <c r="AR166" s="728"/>
      <c r="AS166" s="728"/>
      <c r="AT166" s="728"/>
      <c r="AU166" s="728"/>
      <c r="AV166" s="764" t="str">
        <f>IF(AV49="","",AV49)</f>
        <v/>
      </c>
      <c r="AW166" s="765"/>
      <c r="AX166" s="765"/>
      <c r="AY166" s="765"/>
      <c r="AZ166" s="765"/>
      <c r="BA166" s="765"/>
      <c r="BB166" s="781"/>
      <c r="BC166" s="728"/>
      <c r="BD166" s="728"/>
      <c r="BE166" s="728"/>
      <c r="BF166" s="728"/>
      <c r="BG166" s="728"/>
      <c r="BH166" s="728"/>
      <c r="BI166" s="728"/>
      <c r="BJ166" s="764" t="str">
        <f>IF(BJ49="","",BJ49)</f>
        <v/>
      </c>
      <c r="BK166" s="765"/>
      <c r="BL166" s="765"/>
      <c r="BM166" s="765"/>
      <c r="BN166" s="765"/>
      <c r="BO166" s="765"/>
      <c r="BP166" s="765"/>
      <c r="BQ166" s="765"/>
      <c r="BR166" s="765"/>
      <c r="BS166" s="765"/>
      <c r="BT166" s="765"/>
      <c r="BU166" s="765"/>
      <c r="BV166" s="765"/>
      <c r="BW166" s="781"/>
      <c r="BX166" s="95"/>
      <c r="BY166" s="95"/>
      <c r="BZ166" s="95"/>
      <c r="CA166" s="96"/>
      <c r="CB166" s="95"/>
      <c r="CC166" s="95"/>
      <c r="CD166" s="117"/>
      <c r="CE166" s="106"/>
      <c r="CF166" s="776"/>
      <c r="CG166" s="777"/>
      <c r="CH166" s="778"/>
      <c r="CI166" s="728"/>
      <c r="CJ166" s="728"/>
      <c r="CK166" s="728"/>
      <c r="CL166" s="728"/>
      <c r="CM166" s="728"/>
      <c r="CN166" s="728"/>
      <c r="CO166" s="728"/>
      <c r="CP166" s="764" t="str">
        <f>IF(M49="","",M49)</f>
        <v/>
      </c>
      <c r="CQ166" s="765"/>
      <c r="CR166" s="765"/>
      <c r="CS166" s="765"/>
      <c r="CT166" s="765"/>
      <c r="CU166" s="765"/>
      <c r="CV166" s="781"/>
      <c r="CW166" s="728"/>
      <c r="CX166" s="728"/>
      <c r="CY166" s="728"/>
      <c r="CZ166" s="728"/>
      <c r="DA166" s="728"/>
      <c r="DB166" s="728"/>
      <c r="DC166" s="728"/>
      <c r="DD166" s="791" t="str">
        <f>IF(AA49="","",AA49)</f>
        <v/>
      </c>
      <c r="DE166" s="792"/>
      <c r="DF166" s="792"/>
      <c r="DG166" s="792"/>
      <c r="DH166" s="792"/>
      <c r="DI166" s="792"/>
      <c r="DJ166" s="761" t="str">
        <f>IF(AG49="","",AG49)</f>
        <v/>
      </c>
      <c r="DK166" s="520"/>
      <c r="DL166" s="520"/>
      <c r="DM166" s="520"/>
      <c r="DN166" s="761" t="str">
        <f>IF(AK49="","",AK49)</f>
        <v/>
      </c>
      <c r="DO166" s="520"/>
      <c r="DP166" s="520"/>
      <c r="DQ166" s="763"/>
      <c r="DR166" s="728"/>
      <c r="DS166" s="728"/>
      <c r="DT166" s="728"/>
      <c r="DU166" s="728"/>
      <c r="DV166" s="728"/>
      <c r="DW166" s="728"/>
      <c r="DX166" s="728"/>
      <c r="DY166" s="764" t="str">
        <f>IF(AV49="","",AV49)</f>
        <v/>
      </c>
      <c r="DZ166" s="765"/>
      <c r="EA166" s="765"/>
      <c r="EB166" s="765"/>
      <c r="EC166" s="765"/>
      <c r="ED166" s="765"/>
      <c r="EE166" s="781"/>
      <c r="EF166" s="728"/>
      <c r="EG166" s="728"/>
      <c r="EH166" s="728"/>
      <c r="EI166" s="728"/>
      <c r="EJ166" s="728"/>
      <c r="EK166" s="728"/>
      <c r="EL166" s="728"/>
      <c r="EM166" s="764" t="str">
        <f>IF(BJ49="","",BJ49)</f>
        <v/>
      </c>
      <c r="EN166" s="765"/>
      <c r="EO166" s="765"/>
      <c r="EP166" s="765"/>
      <c r="EQ166" s="765"/>
      <c r="ER166" s="765"/>
      <c r="ES166" s="765"/>
      <c r="ET166" s="765"/>
      <c r="EU166" s="765"/>
      <c r="EV166" s="765"/>
      <c r="EW166" s="765"/>
      <c r="EX166" s="765"/>
      <c r="EY166" s="765"/>
      <c r="EZ166" s="781"/>
      <c r="FB166" s="340"/>
      <c r="FC166" s="341"/>
      <c r="FD166" s="345"/>
      <c r="FE166" s="351"/>
      <c r="FF166" s="351"/>
      <c r="FG166" s="376"/>
      <c r="FH166" s="353"/>
      <c r="FI166" s="352"/>
      <c r="FJ166" s="368"/>
      <c r="FK166" s="354"/>
      <c r="FL166" s="342"/>
      <c r="FM166" s="340"/>
      <c r="FN166" s="340"/>
    </row>
    <row r="167" spans="1:170" ht="9.25" customHeight="1" thickBot="1">
      <c r="A167" s="117"/>
      <c r="B167" s="106"/>
      <c r="C167" s="776"/>
      <c r="D167" s="777"/>
      <c r="E167" s="778"/>
      <c r="F167" s="728"/>
      <c r="G167" s="728"/>
      <c r="H167" s="728"/>
      <c r="I167" s="728"/>
      <c r="J167" s="728"/>
      <c r="K167" s="728"/>
      <c r="L167" s="728"/>
      <c r="M167" s="764"/>
      <c r="N167" s="765"/>
      <c r="O167" s="765"/>
      <c r="P167" s="765"/>
      <c r="Q167" s="765"/>
      <c r="R167" s="765"/>
      <c r="S167" s="781"/>
      <c r="T167" s="728"/>
      <c r="U167" s="728"/>
      <c r="V167" s="728"/>
      <c r="W167" s="728"/>
      <c r="X167" s="728"/>
      <c r="Y167" s="728"/>
      <c r="Z167" s="728"/>
      <c r="AA167" s="791"/>
      <c r="AB167" s="792"/>
      <c r="AC167" s="792"/>
      <c r="AD167" s="792"/>
      <c r="AE167" s="792"/>
      <c r="AF167" s="792"/>
      <c r="AG167" s="761"/>
      <c r="AH167" s="520"/>
      <c r="AI167" s="520"/>
      <c r="AJ167" s="520"/>
      <c r="AK167" s="761"/>
      <c r="AL167" s="520"/>
      <c r="AM167" s="520"/>
      <c r="AN167" s="763"/>
      <c r="AO167" s="728"/>
      <c r="AP167" s="728"/>
      <c r="AQ167" s="728"/>
      <c r="AR167" s="728"/>
      <c r="AS167" s="728"/>
      <c r="AT167" s="728"/>
      <c r="AU167" s="728"/>
      <c r="AV167" s="764"/>
      <c r="AW167" s="765"/>
      <c r="AX167" s="765"/>
      <c r="AY167" s="765"/>
      <c r="AZ167" s="765"/>
      <c r="BA167" s="765"/>
      <c r="BB167" s="781"/>
      <c r="BC167" s="728"/>
      <c r="BD167" s="728"/>
      <c r="BE167" s="728"/>
      <c r="BF167" s="728"/>
      <c r="BG167" s="728"/>
      <c r="BH167" s="728"/>
      <c r="BI167" s="728"/>
      <c r="BJ167" s="764"/>
      <c r="BK167" s="765"/>
      <c r="BL167" s="765"/>
      <c r="BM167" s="765"/>
      <c r="BN167" s="765"/>
      <c r="BO167" s="765"/>
      <c r="BP167" s="765"/>
      <c r="BQ167" s="765"/>
      <c r="BR167" s="765"/>
      <c r="BS167" s="765"/>
      <c r="BT167" s="765"/>
      <c r="BU167" s="765"/>
      <c r="BV167" s="765"/>
      <c r="BW167" s="781"/>
      <c r="BX167" s="95"/>
      <c r="BY167" s="95"/>
      <c r="BZ167" s="95"/>
      <c r="CA167" s="96"/>
      <c r="CB167" s="95"/>
      <c r="CC167" s="95"/>
      <c r="CD167" s="117"/>
      <c r="CE167" s="106"/>
      <c r="CF167" s="776"/>
      <c r="CG167" s="777"/>
      <c r="CH167" s="778"/>
      <c r="CI167" s="728"/>
      <c r="CJ167" s="728"/>
      <c r="CK167" s="728"/>
      <c r="CL167" s="728"/>
      <c r="CM167" s="728"/>
      <c r="CN167" s="728"/>
      <c r="CO167" s="728"/>
      <c r="CP167" s="764"/>
      <c r="CQ167" s="765"/>
      <c r="CR167" s="765"/>
      <c r="CS167" s="765"/>
      <c r="CT167" s="765"/>
      <c r="CU167" s="765"/>
      <c r="CV167" s="781"/>
      <c r="CW167" s="728"/>
      <c r="CX167" s="728"/>
      <c r="CY167" s="728"/>
      <c r="CZ167" s="728"/>
      <c r="DA167" s="728"/>
      <c r="DB167" s="728"/>
      <c r="DC167" s="728"/>
      <c r="DD167" s="791"/>
      <c r="DE167" s="792"/>
      <c r="DF167" s="792"/>
      <c r="DG167" s="792"/>
      <c r="DH167" s="792"/>
      <c r="DI167" s="792"/>
      <c r="DJ167" s="761"/>
      <c r="DK167" s="520"/>
      <c r="DL167" s="520"/>
      <c r="DM167" s="520"/>
      <c r="DN167" s="761"/>
      <c r="DO167" s="520"/>
      <c r="DP167" s="520"/>
      <c r="DQ167" s="763"/>
      <c r="DR167" s="728"/>
      <c r="DS167" s="728"/>
      <c r="DT167" s="728"/>
      <c r="DU167" s="728"/>
      <c r="DV167" s="728"/>
      <c r="DW167" s="728"/>
      <c r="DX167" s="728"/>
      <c r="DY167" s="764"/>
      <c r="DZ167" s="765"/>
      <c r="EA167" s="765"/>
      <c r="EB167" s="765"/>
      <c r="EC167" s="765"/>
      <c r="ED167" s="765"/>
      <c r="EE167" s="781"/>
      <c r="EF167" s="728"/>
      <c r="EG167" s="728"/>
      <c r="EH167" s="728"/>
      <c r="EI167" s="728"/>
      <c r="EJ167" s="728"/>
      <c r="EK167" s="728"/>
      <c r="EL167" s="728"/>
      <c r="EM167" s="764"/>
      <c r="EN167" s="765"/>
      <c r="EO167" s="765"/>
      <c r="EP167" s="765"/>
      <c r="EQ167" s="765"/>
      <c r="ER167" s="765"/>
      <c r="ES167" s="765"/>
      <c r="ET167" s="765"/>
      <c r="EU167" s="765"/>
      <c r="EV167" s="765"/>
      <c r="EW167" s="765"/>
      <c r="EX167" s="765"/>
      <c r="EY167" s="765"/>
      <c r="EZ167" s="781"/>
      <c r="FB167" s="340"/>
      <c r="FC167" s="341"/>
      <c r="FD167" s="345"/>
      <c r="FE167" s="351" t="s">
        <v>142</v>
      </c>
      <c r="FF167" s="351"/>
      <c r="FG167" s="376"/>
      <c r="FH167" s="353"/>
      <c r="FI167" s="352"/>
      <c r="FJ167" s="368" t="s">
        <v>876</v>
      </c>
      <c r="FK167" s="354"/>
      <c r="FL167" s="342"/>
      <c r="FM167" s="340"/>
      <c r="FN167" s="340"/>
    </row>
    <row r="168" spans="1:170" ht="9.25" customHeight="1" thickBot="1">
      <c r="A168" s="105"/>
      <c r="B168" s="106"/>
      <c r="C168" s="776"/>
      <c r="D168" s="777"/>
      <c r="E168" s="778"/>
      <c r="F168" s="728"/>
      <c r="G168" s="728"/>
      <c r="H168" s="728"/>
      <c r="I168" s="728"/>
      <c r="J168" s="728"/>
      <c r="K168" s="728"/>
      <c r="L168" s="728"/>
      <c r="M168" s="764"/>
      <c r="N168" s="765"/>
      <c r="O168" s="765"/>
      <c r="P168" s="765"/>
      <c r="Q168" s="765"/>
      <c r="R168" s="765"/>
      <c r="S168" s="781"/>
      <c r="T168" s="728"/>
      <c r="U168" s="728"/>
      <c r="V168" s="728"/>
      <c r="W168" s="728"/>
      <c r="X168" s="728"/>
      <c r="Y168" s="728"/>
      <c r="Z168" s="728"/>
      <c r="AA168" s="791"/>
      <c r="AB168" s="792"/>
      <c r="AC168" s="792"/>
      <c r="AD168" s="792"/>
      <c r="AE168" s="792"/>
      <c r="AF168" s="792"/>
      <c r="AG168" s="761"/>
      <c r="AH168" s="520"/>
      <c r="AI168" s="520"/>
      <c r="AJ168" s="520"/>
      <c r="AK168" s="761"/>
      <c r="AL168" s="520"/>
      <c r="AM168" s="520"/>
      <c r="AN168" s="763"/>
      <c r="AO168" s="728"/>
      <c r="AP168" s="728"/>
      <c r="AQ168" s="728"/>
      <c r="AR168" s="728"/>
      <c r="AS168" s="728"/>
      <c r="AT168" s="728"/>
      <c r="AU168" s="728"/>
      <c r="AV168" s="764"/>
      <c r="AW168" s="765"/>
      <c r="AX168" s="765"/>
      <c r="AY168" s="765"/>
      <c r="AZ168" s="765"/>
      <c r="BA168" s="765"/>
      <c r="BB168" s="781"/>
      <c r="BC168" s="728"/>
      <c r="BD168" s="728"/>
      <c r="BE168" s="728"/>
      <c r="BF168" s="728"/>
      <c r="BG168" s="728"/>
      <c r="BH168" s="728"/>
      <c r="BI168" s="728"/>
      <c r="BJ168" s="764"/>
      <c r="BK168" s="765"/>
      <c r="BL168" s="765"/>
      <c r="BM168" s="765"/>
      <c r="BN168" s="765"/>
      <c r="BO168" s="765"/>
      <c r="BP168" s="765"/>
      <c r="BQ168" s="765"/>
      <c r="BR168" s="765"/>
      <c r="BS168" s="765"/>
      <c r="BT168" s="765"/>
      <c r="BU168" s="765"/>
      <c r="BV168" s="765"/>
      <c r="BW168" s="781"/>
      <c r="BX168" s="95"/>
      <c r="BY168" s="95"/>
      <c r="BZ168" s="95"/>
      <c r="CA168" s="96"/>
      <c r="CB168" s="95"/>
      <c r="CC168" s="95"/>
      <c r="CD168" s="105"/>
      <c r="CE168" s="106"/>
      <c r="CF168" s="776"/>
      <c r="CG168" s="777"/>
      <c r="CH168" s="778"/>
      <c r="CI168" s="728"/>
      <c r="CJ168" s="728"/>
      <c r="CK168" s="728"/>
      <c r="CL168" s="728"/>
      <c r="CM168" s="728"/>
      <c r="CN168" s="728"/>
      <c r="CO168" s="728"/>
      <c r="CP168" s="764"/>
      <c r="CQ168" s="765"/>
      <c r="CR168" s="765"/>
      <c r="CS168" s="765"/>
      <c r="CT168" s="765"/>
      <c r="CU168" s="765"/>
      <c r="CV168" s="781"/>
      <c r="CW168" s="728"/>
      <c r="CX168" s="728"/>
      <c r="CY168" s="728"/>
      <c r="CZ168" s="728"/>
      <c r="DA168" s="728"/>
      <c r="DB168" s="728"/>
      <c r="DC168" s="728"/>
      <c r="DD168" s="791"/>
      <c r="DE168" s="792"/>
      <c r="DF168" s="792"/>
      <c r="DG168" s="792"/>
      <c r="DH168" s="792"/>
      <c r="DI168" s="792"/>
      <c r="DJ168" s="761"/>
      <c r="DK168" s="520"/>
      <c r="DL168" s="520"/>
      <c r="DM168" s="520"/>
      <c r="DN168" s="761"/>
      <c r="DO168" s="520"/>
      <c r="DP168" s="520"/>
      <c r="DQ168" s="763"/>
      <c r="DR168" s="728"/>
      <c r="DS168" s="728"/>
      <c r="DT168" s="728"/>
      <c r="DU168" s="728"/>
      <c r="DV168" s="728"/>
      <c r="DW168" s="728"/>
      <c r="DX168" s="728"/>
      <c r="DY168" s="764"/>
      <c r="DZ168" s="765"/>
      <c r="EA168" s="765"/>
      <c r="EB168" s="765"/>
      <c r="EC168" s="765"/>
      <c r="ED168" s="765"/>
      <c r="EE168" s="781"/>
      <c r="EF168" s="728"/>
      <c r="EG168" s="728"/>
      <c r="EH168" s="728"/>
      <c r="EI168" s="728"/>
      <c r="EJ168" s="728"/>
      <c r="EK168" s="728"/>
      <c r="EL168" s="728"/>
      <c r="EM168" s="764"/>
      <c r="EN168" s="765"/>
      <c r="EO168" s="765"/>
      <c r="EP168" s="765"/>
      <c r="EQ168" s="765"/>
      <c r="ER168" s="765"/>
      <c r="ES168" s="765"/>
      <c r="ET168" s="765"/>
      <c r="EU168" s="765"/>
      <c r="EV168" s="765"/>
      <c r="EW168" s="765"/>
      <c r="EX168" s="765"/>
      <c r="EY168" s="765"/>
      <c r="EZ168" s="781"/>
      <c r="FB168" s="340"/>
      <c r="FC168" s="341"/>
      <c r="FD168" s="345"/>
      <c r="FE168" s="351"/>
      <c r="FF168" s="351"/>
      <c r="FG168" s="376"/>
      <c r="FH168" s="353"/>
      <c r="FI168" s="352"/>
      <c r="FJ168" s="368"/>
      <c r="FK168" s="354"/>
      <c r="FL168" s="342"/>
      <c r="FM168" s="340"/>
      <c r="FN168" s="340"/>
    </row>
    <row r="169" spans="1:170" ht="9.25" customHeight="1" thickBot="1">
      <c r="A169" s="106"/>
      <c r="B169" s="106"/>
      <c r="C169" s="776"/>
      <c r="D169" s="777"/>
      <c r="E169" s="778"/>
      <c r="F169" s="728"/>
      <c r="G169" s="728"/>
      <c r="H169" s="728"/>
      <c r="I169" s="728"/>
      <c r="J169" s="728"/>
      <c r="K169" s="728"/>
      <c r="L169" s="728"/>
      <c r="M169" s="766"/>
      <c r="N169" s="767"/>
      <c r="O169" s="767"/>
      <c r="P169" s="767"/>
      <c r="Q169" s="767"/>
      <c r="R169" s="767"/>
      <c r="S169" s="782"/>
      <c r="T169" s="728"/>
      <c r="U169" s="728"/>
      <c r="V169" s="728"/>
      <c r="W169" s="728"/>
      <c r="X169" s="728"/>
      <c r="Y169" s="728"/>
      <c r="Z169" s="728"/>
      <c r="AA169" s="793"/>
      <c r="AB169" s="794"/>
      <c r="AC169" s="794"/>
      <c r="AD169" s="794"/>
      <c r="AE169" s="794"/>
      <c r="AF169" s="794"/>
      <c r="AG169" s="718"/>
      <c r="AH169" s="762"/>
      <c r="AI169" s="762"/>
      <c r="AJ169" s="762"/>
      <c r="AK169" s="718"/>
      <c r="AL169" s="762"/>
      <c r="AM169" s="762"/>
      <c r="AN169" s="719"/>
      <c r="AO169" s="728"/>
      <c r="AP169" s="728"/>
      <c r="AQ169" s="728"/>
      <c r="AR169" s="728"/>
      <c r="AS169" s="728"/>
      <c r="AT169" s="728"/>
      <c r="AU169" s="728"/>
      <c r="AV169" s="766"/>
      <c r="AW169" s="767"/>
      <c r="AX169" s="767"/>
      <c r="AY169" s="767"/>
      <c r="AZ169" s="767"/>
      <c r="BA169" s="767"/>
      <c r="BB169" s="782"/>
      <c r="BC169" s="728"/>
      <c r="BD169" s="728"/>
      <c r="BE169" s="728"/>
      <c r="BF169" s="728"/>
      <c r="BG169" s="728"/>
      <c r="BH169" s="728"/>
      <c r="BI169" s="728"/>
      <c r="BJ169" s="766"/>
      <c r="BK169" s="767"/>
      <c r="BL169" s="767"/>
      <c r="BM169" s="767"/>
      <c r="BN169" s="767"/>
      <c r="BO169" s="767"/>
      <c r="BP169" s="767"/>
      <c r="BQ169" s="767"/>
      <c r="BR169" s="767"/>
      <c r="BS169" s="767"/>
      <c r="BT169" s="767"/>
      <c r="BU169" s="767"/>
      <c r="BV169" s="767"/>
      <c r="BW169" s="782"/>
      <c r="BX169" s="95"/>
      <c r="BY169" s="95"/>
      <c r="BZ169" s="95"/>
      <c r="CA169" s="96"/>
      <c r="CB169" s="95"/>
      <c r="CC169" s="95"/>
      <c r="CD169" s="106"/>
      <c r="CE169" s="106"/>
      <c r="CF169" s="776"/>
      <c r="CG169" s="777"/>
      <c r="CH169" s="778"/>
      <c r="CI169" s="728"/>
      <c r="CJ169" s="728"/>
      <c r="CK169" s="728"/>
      <c r="CL169" s="728"/>
      <c r="CM169" s="728"/>
      <c r="CN169" s="728"/>
      <c r="CO169" s="728"/>
      <c r="CP169" s="766"/>
      <c r="CQ169" s="767"/>
      <c r="CR169" s="767"/>
      <c r="CS169" s="767"/>
      <c r="CT169" s="767"/>
      <c r="CU169" s="767"/>
      <c r="CV169" s="782"/>
      <c r="CW169" s="728"/>
      <c r="CX169" s="728"/>
      <c r="CY169" s="728"/>
      <c r="CZ169" s="728"/>
      <c r="DA169" s="728"/>
      <c r="DB169" s="728"/>
      <c r="DC169" s="728"/>
      <c r="DD169" s="793"/>
      <c r="DE169" s="794"/>
      <c r="DF169" s="794"/>
      <c r="DG169" s="794"/>
      <c r="DH169" s="794"/>
      <c r="DI169" s="794"/>
      <c r="DJ169" s="718"/>
      <c r="DK169" s="762"/>
      <c r="DL169" s="762"/>
      <c r="DM169" s="762"/>
      <c r="DN169" s="718"/>
      <c r="DO169" s="762"/>
      <c r="DP169" s="762"/>
      <c r="DQ169" s="719"/>
      <c r="DR169" s="728"/>
      <c r="DS169" s="728"/>
      <c r="DT169" s="728"/>
      <c r="DU169" s="728"/>
      <c r="DV169" s="728"/>
      <c r="DW169" s="728"/>
      <c r="DX169" s="728"/>
      <c r="DY169" s="766"/>
      <c r="DZ169" s="767"/>
      <c r="EA169" s="767"/>
      <c r="EB169" s="767"/>
      <c r="EC169" s="767"/>
      <c r="ED169" s="767"/>
      <c r="EE169" s="782"/>
      <c r="EF169" s="728"/>
      <c r="EG169" s="728"/>
      <c r="EH169" s="728"/>
      <c r="EI169" s="728"/>
      <c r="EJ169" s="728"/>
      <c r="EK169" s="728"/>
      <c r="EL169" s="728"/>
      <c r="EM169" s="766"/>
      <c r="EN169" s="767"/>
      <c r="EO169" s="767"/>
      <c r="EP169" s="767"/>
      <c r="EQ169" s="767"/>
      <c r="ER169" s="767"/>
      <c r="ES169" s="767"/>
      <c r="ET169" s="767"/>
      <c r="EU169" s="767"/>
      <c r="EV169" s="767"/>
      <c r="EW169" s="767"/>
      <c r="EX169" s="767"/>
      <c r="EY169" s="767"/>
      <c r="EZ169" s="782"/>
      <c r="FB169" s="340"/>
      <c r="FC169" s="341"/>
      <c r="FD169" s="345"/>
      <c r="FE169" s="351" t="s">
        <v>13</v>
      </c>
      <c r="FF169" s="351"/>
      <c r="FG169" s="369" t="s">
        <v>877</v>
      </c>
      <c r="FH169" s="353"/>
      <c r="FI169" s="352"/>
      <c r="FJ169" s="368" t="s">
        <v>878</v>
      </c>
      <c r="FK169" s="354"/>
      <c r="FL169" s="342"/>
      <c r="FM169" s="340"/>
      <c r="FN169" s="340"/>
    </row>
    <row r="170" spans="1:170" ht="9.25" customHeight="1" thickBot="1">
      <c r="A170" s="106"/>
      <c r="B170" s="106"/>
      <c r="C170" s="776"/>
      <c r="D170" s="777"/>
      <c r="E170" s="778"/>
      <c r="F170" s="772" t="s">
        <v>251</v>
      </c>
      <c r="G170" s="728"/>
      <c r="H170" s="728"/>
      <c r="I170" s="728"/>
      <c r="J170" s="728"/>
      <c r="K170" s="728"/>
      <c r="L170" s="728"/>
      <c r="M170" s="120"/>
      <c r="N170" s="121"/>
      <c r="O170" s="121"/>
      <c r="P170" s="121"/>
      <c r="Q170" s="121"/>
      <c r="R170" s="121"/>
      <c r="S170" s="109" t="s">
        <v>124</v>
      </c>
      <c r="T170" s="772" t="s">
        <v>252</v>
      </c>
      <c r="U170" s="728"/>
      <c r="V170" s="728"/>
      <c r="W170" s="728"/>
      <c r="X170" s="728"/>
      <c r="Y170" s="728"/>
      <c r="Z170" s="728"/>
      <c r="AA170" s="120"/>
      <c r="AB170" s="121"/>
      <c r="AC170" s="121"/>
      <c r="AD170" s="121"/>
      <c r="AE170" s="121"/>
      <c r="AF170" s="108" t="s">
        <v>11</v>
      </c>
      <c r="AG170" s="107"/>
      <c r="AH170" s="108"/>
      <c r="AI170" s="108"/>
      <c r="AJ170" s="108" t="s">
        <v>12</v>
      </c>
      <c r="AK170" s="107"/>
      <c r="AL170" s="108"/>
      <c r="AM170" s="108"/>
      <c r="AN170" s="109" t="s">
        <v>40</v>
      </c>
      <c r="AO170" s="772" t="s">
        <v>253</v>
      </c>
      <c r="AP170" s="728"/>
      <c r="AQ170" s="728"/>
      <c r="AR170" s="728"/>
      <c r="AS170" s="728"/>
      <c r="AT170" s="728"/>
      <c r="AU170" s="728"/>
      <c r="AV170" s="120"/>
      <c r="AW170" s="121"/>
      <c r="AX170" s="121"/>
      <c r="AY170" s="121"/>
      <c r="AZ170" s="121"/>
      <c r="BA170" s="121"/>
      <c r="BB170" s="123"/>
      <c r="BC170" s="772" t="s">
        <v>223</v>
      </c>
      <c r="BD170" s="728"/>
      <c r="BE170" s="728"/>
      <c r="BF170" s="728"/>
      <c r="BG170" s="728"/>
      <c r="BH170" s="728"/>
      <c r="BI170" s="728"/>
      <c r="BJ170" s="120"/>
      <c r="BK170" s="121"/>
      <c r="BL170" s="121"/>
      <c r="BM170" s="121"/>
      <c r="BN170" s="121"/>
      <c r="BO170" s="121"/>
      <c r="BP170" s="121"/>
      <c r="BQ170" s="121"/>
      <c r="BR170" s="121"/>
      <c r="BS170" s="121"/>
      <c r="BT170" s="121"/>
      <c r="BU170" s="121"/>
      <c r="BV170" s="121"/>
      <c r="BW170" s="109" t="s">
        <v>124</v>
      </c>
      <c r="BX170" s="95"/>
      <c r="BY170" s="95"/>
      <c r="BZ170" s="95"/>
      <c r="CA170" s="96"/>
      <c r="CB170" s="95"/>
      <c r="CC170" s="95"/>
      <c r="CD170" s="106"/>
      <c r="CE170" s="106"/>
      <c r="CF170" s="776"/>
      <c r="CG170" s="777"/>
      <c r="CH170" s="778"/>
      <c r="CI170" s="772" t="s">
        <v>251</v>
      </c>
      <c r="CJ170" s="728"/>
      <c r="CK170" s="728"/>
      <c r="CL170" s="728"/>
      <c r="CM170" s="728"/>
      <c r="CN170" s="728"/>
      <c r="CO170" s="728"/>
      <c r="CP170" s="120"/>
      <c r="CQ170" s="121"/>
      <c r="CR170" s="121"/>
      <c r="CS170" s="121"/>
      <c r="CT170" s="121"/>
      <c r="CU170" s="121"/>
      <c r="CV170" s="109" t="s">
        <v>124</v>
      </c>
      <c r="CW170" s="772" t="s">
        <v>252</v>
      </c>
      <c r="CX170" s="728"/>
      <c r="CY170" s="728"/>
      <c r="CZ170" s="728"/>
      <c r="DA170" s="728"/>
      <c r="DB170" s="728"/>
      <c r="DC170" s="728"/>
      <c r="DD170" s="120"/>
      <c r="DE170" s="121"/>
      <c r="DF170" s="121"/>
      <c r="DG170" s="121"/>
      <c r="DH170" s="121"/>
      <c r="DI170" s="108" t="s">
        <v>11</v>
      </c>
      <c r="DJ170" s="120"/>
      <c r="DK170" s="121"/>
      <c r="DL170" s="121"/>
      <c r="DM170" s="108" t="s">
        <v>12</v>
      </c>
      <c r="DN170" s="120"/>
      <c r="DO170" s="121"/>
      <c r="DP170" s="121"/>
      <c r="DQ170" s="109" t="s">
        <v>40</v>
      </c>
      <c r="DR170" s="772" t="s">
        <v>253</v>
      </c>
      <c r="DS170" s="728"/>
      <c r="DT170" s="728"/>
      <c r="DU170" s="728"/>
      <c r="DV170" s="728"/>
      <c r="DW170" s="728"/>
      <c r="DX170" s="728"/>
      <c r="DY170" s="113"/>
      <c r="DZ170" s="110"/>
      <c r="EA170" s="110"/>
      <c r="EB170" s="110"/>
      <c r="EC170" s="110"/>
      <c r="ED170" s="110"/>
      <c r="EE170" s="122"/>
      <c r="EF170" s="772" t="s">
        <v>223</v>
      </c>
      <c r="EG170" s="728"/>
      <c r="EH170" s="728"/>
      <c r="EI170" s="728"/>
      <c r="EJ170" s="728"/>
      <c r="EK170" s="728"/>
      <c r="EL170" s="728"/>
      <c r="EM170" s="120"/>
      <c r="EN170" s="121"/>
      <c r="EO170" s="121"/>
      <c r="EP170" s="121"/>
      <c r="EQ170" s="121"/>
      <c r="ER170" s="121"/>
      <c r="ES170" s="121"/>
      <c r="ET170" s="121"/>
      <c r="EU170" s="121"/>
      <c r="EV170" s="121"/>
      <c r="EW170" s="121"/>
      <c r="EX170" s="121"/>
      <c r="EY170" s="121"/>
      <c r="EZ170" s="109" t="s">
        <v>124</v>
      </c>
      <c r="FB170" s="340"/>
      <c r="FC170" s="341"/>
      <c r="FD170" s="345"/>
      <c r="FE170" s="351"/>
      <c r="FF170" s="351"/>
      <c r="FG170" s="369"/>
      <c r="FH170" s="353"/>
      <c r="FI170" s="352"/>
      <c r="FJ170" s="368"/>
      <c r="FK170" s="354"/>
      <c r="FL170" s="342"/>
      <c r="FM170" s="340"/>
      <c r="FN170" s="340"/>
    </row>
    <row r="171" spans="1:170" ht="9.25" customHeight="1" thickBot="1">
      <c r="A171" s="106"/>
      <c r="B171" s="106"/>
      <c r="C171" s="776"/>
      <c r="D171" s="777"/>
      <c r="E171" s="778"/>
      <c r="F171" s="728"/>
      <c r="G171" s="728"/>
      <c r="H171" s="728"/>
      <c r="I171" s="728"/>
      <c r="J171" s="728"/>
      <c r="K171" s="728"/>
      <c r="L171" s="728"/>
      <c r="M171" s="764" t="str">
        <f>IF(M54="","",M54)</f>
        <v/>
      </c>
      <c r="N171" s="765"/>
      <c r="O171" s="765"/>
      <c r="P171" s="765"/>
      <c r="Q171" s="765"/>
      <c r="R171" s="765"/>
      <c r="S171" s="781"/>
      <c r="T171" s="728"/>
      <c r="U171" s="728"/>
      <c r="V171" s="728"/>
      <c r="W171" s="728"/>
      <c r="X171" s="728"/>
      <c r="Y171" s="728"/>
      <c r="Z171" s="728"/>
      <c r="AA171" s="791" t="str">
        <f>IF(AA54="","",AA54)</f>
        <v/>
      </c>
      <c r="AB171" s="792"/>
      <c r="AC171" s="792"/>
      <c r="AD171" s="792"/>
      <c r="AE171" s="792"/>
      <c r="AF171" s="799"/>
      <c r="AG171" s="761" t="str">
        <f>IF(AG54="","",AG54)</f>
        <v/>
      </c>
      <c r="AH171" s="520"/>
      <c r="AI171" s="520"/>
      <c r="AJ171" s="763"/>
      <c r="AK171" s="761" t="str">
        <f>IF(AK54="","",AK54)</f>
        <v/>
      </c>
      <c r="AL171" s="520"/>
      <c r="AM171" s="520"/>
      <c r="AN171" s="763"/>
      <c r="AO171" s="728"/>
      <c r="AP171" s="728"/>
      <c r="AQ171" s="728"/>
      <c r="AR171" s="728"/>
      <c r="AS171" s="728"/>
      <c r="AT171" s="728"/>
      <c r="AU171" s="728"/>
      <c r="AV171" s="764" t="str">
        <f>IF(AV54="","",AV54)</f>
        <v/>
      </c>
      <c r="AW171" s="765"/>
      <c r="AX171" s="765"/>
      <c r="AY171" s="765"/>
      <c r="AZ171" s="765"/>
      <c r="BA171" s="765"/>
      <c r="BB171" s="781"/>
      <c r="BC171" s="728"/>
      <c r="BD171" s="728"/>
      <c r="BE171" s="728"/>
      <c r="BF171" s="728"/>
      <c r="BG171" s="728"/>
      <c r="BH171" s="728"/>
      <c r="BI171" s="728"/>
      <c r="BJ171" s="764" t="str">
        <f>IF(BJ54="","",BJ54)</f>
        <v/>
      </c>
      <c r="BK171" s="765"/>
      <c r="BL171" s="765"/>
      <c r="BM171" s="765"/>
      <c r="BN171" s="765"/>
      <c r="BO171" s="765"/>
      <c r="BP171" s="765"/>
      <c r="BQ171" s="765"/>
      <c r="BR171" s="765"/>
      <c r="BS171" s="765"/>
      <c r="BT171" s="765"/>
      <c r="BU171" s="765"/>
      <c r="BV171" s="765"/>
      <c r="BW171" s="781"/>
      <c r="BX171" s="95"/>
      <c r="BY171" s="95"/>
      <c r="BZ171" s="95"/>
      <c r="CA171" s="96"/>
      <c r="CB171" s="95"/>
      <c r="CC171" s="95"/>
      <c r="CD171" s="106"/>
      <c r="CE171" s="106"/>
      <c r="CF171" s="776"/>
      <c r="CG171" s="777"/>
      <c r="CH171" s="778"/>
      <c r="CI171" s="728"/>
      <c r="CJ171" s="728"/>
      <c r="CK171" s="728"/>
      <c r="CL171" s="728"/>
      <c r="CM171" s="728"/>
      <c r="CN171" s="728"/>
      <c r="CO171" s="728"/>
      <c r="CP171" s="764" t="str">
        <f>IF(M54="","",M54)</f>
        <v/>
      </c>
      <c r="CQ171" s="765"/>
      <c r="CR171" s="765"/>
      <c r="CS171" s="765"/>
      <c r="CT171" s="765"/>
      <c r="CU171" s="765"/>
      <c r="CV171" s="781"/>
      <c r="CW171" s="728"/>
      <c r="CX171" s="728"/>
      <c r="CY171" s="728"/>
      <c r="CZ171" s="728"/>
      <c r="DA171" s="728"/>
      <c r="DB171" s="728"/>
      <c r="DC171" s="728"/>
      <c r="DD171" s="791" t="str">
        <f>IF(AA54="","",AA54)</f>
        <v/>
      </c>
      <c r="DE171" s="792"/>
      <c r="DF171" s="792"/>
      <c r="DG171" s="792"/>
      <c r="DH171" s="792"/>
      <c r="DI171" s="792"/>
      <c r="DJ171" s="761" t="str">
        <f>IF(AG54="","",AG54)</f>
        <v/>
      </c>
      <c r="DK171" s="520"/>
      <c r="DL171" s="520"/>
      <c r="DM171" s="520"/>
      <c r="DN171" s="761" t="str">
        <f>IF(AK54="","",AK54)</f>
        <v/>
      </c>
      <c r="DO171" s="520"/>
      <c r="DP171" s="520"/>
      <c r="DQ171" s="763"/>
      <c r="DR171" s="728"/>
      <c r="DS171" s="728"/>
      <c r="DT171" s="728"/>
      <c r="DU171" s="728"/>
      <c r="DV171" s="728"/>
      <c r="DW171" s="728"/>
      <c r="DX171" s="728"/>
      <c r="DY171" s="764" t="str">
        <f>IF(AV54="","",AV54)</f>
        <v/>
      </c>
      <c r="DZ171" s="765"/>
      <c r="EA171" s="765"/>
      <c r="EB171" s="765"/>
      <c r="EC171" s="765"/>
      <c r="ED171" s="765"/>
      <c r="EE171" s="781"/>
      <c r="EF171" s="728"/>
      <c r="EG171" s="728"/>
      <c r="EH171" s="728"/>
      <c r="EI171" s="728"/>
      <c r="EJ171" s="728"/>
      <c r="EK171" s="728"/>
      <c r="EL171" s="728"/>
      <c r="EM171" s="764" t="str">
        <f>IF(BJ54="","",BJ54)</f>
        <v/>
      </c>
      <c r="EN171" s="765"/>
      <c r="EO171" s="765"/>
      <c r="EP171" s="765"/>
      <c r="EQ171" s="765"/>
      <c r="ER171" s="765"/>
      <c r="ES171" s="765"/>
      <c r="ET171" s="765"/>
      <c r="EU171" s="765"/>
      <c r="EV171" s="765"/>
      <c r="EW171" s="765"/>
      <c r="EX171" s="765"/>
      <c r="EY171" s="765"/>
      <c r="EZ171" s="781"/>
      <c r="FB171" s="340"/>
      <c r="FC171" s="341"/>
      <c r="FD171" s="345"/>
      <c r="FE171" s="351" t="s">
        <v>879</v>
      </c>
      <c r="FF171" s="351"/>
      <c r="FG171" s="381" t="s">
        <v>971</v>
      </c>
      <c r="FH171" s="353"/>
      <c r="FI171" s="352"/>
      <c r="FJ171" s="353"/>
      <c r="FK171" s="354"/>
      <c r="FL171" s="342"/>
      <c r="FM171" s="340"/>
      <c r="FN171" s="340"/>
    </row>
    <row r="172" spans="1:170" ht="9.25" customHeight="1" thickBot="1">
      <c r="A172" s="117"/>
      <c r="B172" s="106"/>
      <c r="C172" s="776"/>
      <c r="D172" s="777"/>
      <c r="E172" s="778"/>
      <c r="F172" s="728"/>
      <c r="G172" s="728"/>
      <c r="H172" s="728"/>
      <c r="I172" s="728"/>
      <c r="J172" s="728"/>
      <c r="K172" s="728"/>
      <c r="L172" s="728"/>
      <c r="M172" s="764"/>
      <c r="N172" s="765"/>
      <c r="O172" s="765"/>
      <c r="P172" s="765"/>
      <c r="Q172" s="765"/>
      <c r="R172" s="765"/>
      <c r="S172" s="781"/>
      <c r="T172" s="728"/>
      <c r="U172" s="728"/>
      <c r="V172" s="728"/>
      <c r="W172" s="728"/>
      <c r="X172" s="728"/>
      <c r="Y172" s="728"/>
      <c r="Z172" s="728"/>
      <c r="AA172" s="791"/>
      <c r="AB172" s="792"/>
      <c r="AC172" s="792"/>
      <c r="AD172" s="792"/>
      <c r="AE172" s="792"/>
      <c r="AF172" s="799"/>
      <c r="AG172" s="761"/>
      <c r="AH172" s="520"/>
      <c r="AI172" s="520"/>
      <c r="AJ172" s="763"/>
      <c r="AK172" s="761"/>
      <c r="AL172" s="520"/>
      <c r="AM172" s="520"/>
      <c r="AN172" s="763"/>
      <c r="AO172" s="728"/>
      <c r="AP172" s="728"/>
      <c r="AQ172" s="728"/>
      <c r="AR172" s="728"/>
      <c r="AS172" s="728"/>
      <c r="AT172" s="728"/>
      <c r="AU172" s="728"/>
      <c r="AV172" s="764"/>
      <c r="AW172" s="765"/>
      <c r="AX172" s="765"/>
      <c r="AY172" s="765"/>
      <c r="AZ172" s="765"/>
      <c r="BA172" s="765"/>
      <c r="BB172" s="781"/>
      <c r="BC172" s="728"/>
      <c r="BD172" s="728"/>
      <c r="BE172" s="728"/>
      <c r="BF172" s="728"/>
      <c r="BG172" s="728"/>
      <c r="BH172" s="728"/>
      <c r="BI172" s="728"/>
      <c r="BJ172" s="764"/>
      <c r="BK172" s="765"/>
      <c r="BL172" s="765"/>
      <c r="BM172" s="765"/>
      <c r="BN172" s="765"/>
      <c r="BO172" s="765"/>
      <c r="BP172" s="765"/>
      <c r="BQ172" s="765"/>
      <c r="BR172" s="765"/>
      <c r="BS172" s="765"/>
      <c r="BT172" s="765"/>
      <c r="BU172" s="765"/>
      <c r="BV172" s="765"/>
      <c r="BW172" s="781"/>
      <c r="BX172" s="95"/>
      <c r="BY172" s="95"/>
      <c r="BZ172" s="95"/>
      <c r="CA172" s="96"/>
      <c r="CB172" s="95"/>
      <c r="CC172" s="95"/>
      <c r="CD172" s="117"/>
      <c r="CE172" s="106"/>
      <c r="CF172" s="776"/>
      <c r="CG172" s="777"/>
      <c r="CH172" s="778"/>
      <c r="CI172" s="728"/>
      <c r="CJ172" s="728"/>
      <c r="CK172" s="728"/>
      <c r="CL172" s="728"/>
      <c r="CM172" s="728"/>
      <c r="CN172" s="728"/>
      <c r="CO172" s="728"/>
      <c r="CP172" s="764"/>
      <c r="CQ172" s="765"/>
      <c r="CR172" s="765"/>
      <c r="CS172" s="765"/>
      <c r="CT172" s="765"/>
      <c r="CU172" s="765"/>
      <c r="CV172" s="781"/>
      <c r="CW172" s="728"/>
      <c r="CX172" s="728"/>
      <c r="CY172" s="728"/>
      <c r="CZ172" s="728"/>
      <c r="DA172" s="728"/>
      <c r="DB172" s="728"/>
      <c r="DC172" s="728"/>
      <c r="DD172" s="791"/>
      <c r="DE172" s="792"/>
      <c r="DF172" s="792"/>
      <c r="DG172" s="792"/>
      <c r="DH172" s="792"/>
      <c r="DI172" s="792"/>
      <c r="DJ172" s="761"/>
      <c r="DK172" s="520"/>
      <c r="DL172" s="520"/>
      <c r="DM172" s="520"/>
      <c r="DN172" s="761"/>
      <c r="DO172" s="520"/>
      <c r="DP172" s="520"/>
      <c r="DQ172" s="763"/>
      <c r="DR172" s="728"/>
      <c r="DS172" s="728"/>
      <c r="DT172" s="728"/>
      <c r="DU172" s="728"/>
      <c r="DV172" s="728"/>
      <c r="DW172" s="728"/>
      <c r="DX172" s="728"/>
      <c r="DY172" s="764"/>
      <c r="DZ172" s="765"/>
      <c r="EA172" s="765"/>
      <c r="EB172" s="765"/>
      <c r="EC172" s="765"/>
      <c r="ED172" s="765"/>
      <c r="EE172" s="781"/>
      <c r="EF172" s="728"/>
      <c r="EG172" s="728"/>
      <c r="EH172" s="728"/>
      <c r="EI172" s="728"/>
      <c r="EJ172" s="728"/>
      <c r="EK172" s="728"/>
      <c r="EL172" s="728"/>
      <c r="EM172" s="764"/>
      <c r="EN172" s="765"/>
      <c r="EO172" s="765"/>
      <c r="EP172" s="765"/>
      <c r="EQ172" s="765"/>
      <c r="ER172" s="765"/>
      <c r="ES172" s="765"/>
      <c r="ET172" s="765"/>
      <c r="EU172" s="765"/>
      <c r="EV172" s="765"/>
      <c r="EW172" s="765"/>
      <c r="EX172" s="765"/>
      <c r="EY172" s="765"/>
      <c r="EZ172" s="781"/>
      <c r="FB172" s="340"/>
      <c r="FC172" s="341"/>
      <c r="FD172" s="345"/>
      <c r="FE172" s="351"/>
      <c r="FF172" s="351"/>
      <c r="FG172" s="381"/>
      <c r="FH172" s="353"/>
      <c r="FI172" s="352"/>
      <c r="FJ172" s="353"/>
      <c r="FK172" s="354"/>
      <c r="FL172" s="342"/>
      <c r="FM172" s="340"/>
      <c r="FN172" s="340"/>
    </row>
    <row r="173" spans="1:170" ht="9.25" customHeight="1" thickBot="1">
      <c r="A173" s="105"/>
      <c r="B173" s="106"/>
      <c r="C173" s="776"/>
      <c r="D173" s="777"/>
      <c r="E173" s="778"/>
      <c r="F173" s="728"/>
      <c r="G173" s="728"/>
      <c r="H173" s="728"/>
      <c r="I173" s="728"/>
      <c r="J173" s="728"/>
      <c r="K173" s="728"/>
      <c r="L173" s="728"/>
      <c r="M173" s="764"/>
      <c r="N173" s="765"/>
      <c r="O173" s="765"/>
      <c r="P173" s="765"/>
      <c r="Q173" s="765"/>
      <c r="R173" s="765"/>
      <c r="S173" s="781"/>
      <c r="T173" s="728"/>
      <c r="U173" s="728"/>
      <c r="V173" s="728"/>
      <c r="W173" s="728"/>
      <c r="X173" s="728"/>
      <c r="Y173" s="728"/>
      <c r="Z173" s="728"/>
      <c r="AA173" s="791"/>
      <c r="AB173" s="792"/>
      <c r="AC173" s="792"/>
      <c r="AD173" s="792"/>
      <c r="AE173" s="792"/>
      <c r="AF173" s="799"/>
      <c r="AG173" s="761"/>
      <c r="AH173" s="520"/>
      <c r="AI173" s="520"/>
      <c r="AJ173" s="763"/>
      <c r="AK173" s="761"/>
      <c r="AL173" s="520"/>
      <c r="AM173" s="520"/>
      <c r="AN173" s="763"/>
      <c r="AO173" s="728"/>
      <c r="AP173" s="728"/>
      <c r="AQ173" s="728"/>
      <c r="AR173" s="728"/>
      <c r="AS173" s="728"/>
      <c r="AT173" s="728"/>
      <c r="AU173" s="728"/>
      <c r="AV173" s="764"/>
      <c r="AW173" s="765"/>
      <c r="AX173" s="765"/>
      <c r="AY173" s="765"/>
      <c r="AZ173" s="765"/>
      <c r="BA173" s="765"/>
      <c r="BB173" s="781"/>
      <c r="BC173" s="728"/>
      <c r="BD173" s="728"/>
      <c r="BE173" s="728"/>
      <c r="BF173" s="728"/>
      <c r="BG173" s="728"/>
      <c r="BH173" s="728"/>
      <c r="BI173" s="728"/>
      <c r="BJ173" s="764"/>
      <c r="BK173" s="765"/>
      <c r="BL173" s="765"/>
      <c r="BM173" s="765"/>
      <c r="BN173" s="765"/>
      <c r="BO173" s="765"/>
      <c r="BP173" s="765"/>
      <c r="BQ173" s="765"/>
      <c r="BR173" s="765"/>
      <c r="BS173" s="765"/>
      <c r="BT173" s="765"/>
      <c r="BU173" s="765"/>
      <c r="BV173" s="765"/>
      <c r="BW173" s="781"/>
      <c r="BX173" s="95"/>
      <c r="BY173" s="95"/>
      <c r="BZ173" s="95"/>
      <c r="CA173" s="96"/>
      <c r="CB173" s="95"/>
      <c r="CC173" s="95"/>
      <c r="CD173" s="105"/>
      <c r="CE173" s="106"/>
      <c r="CF173" s="776"/>
      <c r="CG173" s="777"/>
      <c r="CH173" s="778"/>
      <c r="CI173" s="728"/>
      <c r="CJ173" s="728"/>
      <c r="CK173" s="728"/>
      <c r="CL173" s="728"/>
      <c r="CM173" s="728"/>
      <c r="CN173" s="728"/>
      <c r="CO173" s="728"/>
      <c r="CP173" s="764"/>
      <c r="CQ173" s="765"/>
      <c r="CR173" s="765"/>
      <c r="CS173" s="765"/>
      <c r="CT173" s="765"/>
      <c r="CU173" s="765"/>
      <c r="CV173" s="781"/>
      <c r="CW173" s="728"/>
      <c r="CX173" s="728"/>
      <c r="CY173" s="728"/>
      <c r="CZ173" s="728"/>
      <c r="DA173" s="728"/>
      <c r="DB173" s="728"/>
      <c r="DC173" s="728"/>
      <c r="DD173" s="791"/>
      <c r="DE173" s="792"/>
      <c r="DF173" s="792"/>
      <c r="DG173" s="792"/>
      <c r="DH173" s="792"/>
      <c r="DI173" s="792"/>
      <c r="DJ173" s="761"/>
      <c r="DK173" s="520"/>
      <c r="DL173" s="520"/>
      <c r="DM173" s="520"/>
      <c r="DN173" s="761"/>
      <c r="DO173" s="520"/>
      <c r="DP173" s="520"/>
      <c r="DQ173" s="763"/>
      <c r="DR173" s="728"/>
      <c r="DS173" s="728"/>
      <c r="DT173" s="728"/>
      <c r="DU173" s="728"/>
      <c r="DV173" s="728"/>
      <c r="DW173" s="728"/>
      <c r="DX173" s="728"/>
      <c r="DY173" s="764"/>
      <c r="DZ173" s="765"/>
      <c r="EA173" s="765"/>
      <c r="EB173" s="765"/>
      <c r="EC173" s="765"/>
      <c r="ED173" s="765"/>
      <c r="EE173" s="781"/>
      <c r="EF173" s="728"/>
      <c r="EG173" s="728"/>
      <c r="EH173" s="728"/>
      <c r="EI173" s="728"/>
      <c r="EJ173" s="728"/>
      <c r="EK173" s="728"/>
      <c r="EL173" s="728"/>
      <c r="EM173" s="764"/>
      <c r="EN173" s="765"/>
      <c r="EO173" s="765"/>
      <c r="EP173" s="765"/>
      <c r="EQ173" s="765"/>
      <c r="ER173" s="765"/>
      <c r="ES173" s="765"/>
      <c r="ET173" s="765"/>
      <c r="EU173" s="765"/>
      <c r="EV173" s="765"/>
      <c r="EW173" s="765"/>
      <c r="EX173" s="765"/>
      <c r="EY173" s="765"/>
      <c r="EZ173" s="781"/>
      <c r="FB173" s="340"/>
      <c r="FC173" s="341"/>
      <c r="FD173" s="345"/>
      <c r="FE173" s="367"/>
      <c r="FF173" s="367"/>
      <c r="FG173" s="381"/>
      <c r="FH173" s="365"/>
      <c r="FI173" s="366"/>
      <c r="FJ173" s="365"/>
      <c r="FK173" s="367"/>
      <c r="FL173" s="342"/>
      <c r="FM173" s="340"/>
      <c r="FN173" s="340"/>
    </row>
    <row r="174" spans="1:170" ht="9.25" customHeight="1" thickBot="1">
      <c r="A174" s="106"/>
      <c r="B174" s="106"/>
      <c r="C174" s="776"/>
      <c r="D174" s="777"/>
      <c r="E174" s="778"/>
      <c r="F174" s="728"/>
      <c r="G174" s="728"/>
      <c r="H174" s="728"/>
      <c r="I174" s="728"/>
      <c r="J174" s="728"/>
      <c r="K174" s="728"/>
      <c r="L174" s="728"/>
      <c r="M174" s="766"/>
      <c r="N174" s="767"/>
      <c r="O174" s="767"/>
      <c r="P174" s="767"/>
      <c r="Q174" s="767"/>
      <c r="R174" s="767"/>
      <c r="S174" s="782"/>
      <c r="T174" s="728"/>
      <c r="U174" s="728"/>
      <c r="V174" s="728"/>
      <c r="W174" s="728"/>
      <c r="X174" s="728"/>
      <c r="Y174" s="728"/>
      <c r="Z174" s="728"/>
      <c r="AA174" s="793"/>
      <c r="AB174" s="794"/>
      <c r="AC174" s="794"/>
      <c r="AD174" s="794"/>
      <c r="AE174" s="794"/>
      <c r="AF174" s="800"/>
      <c r="AG174" s="718"/>
      <c r="AH174" s="762"/>
      <c r="AI174" s="762"/>
      <c r="AJ174" s="719"/>
      <c r="AK174" s="718"/>
      <c r="AL174" s="762"/>
      <c r="AM174" s="762"/>
      <c r="AN174" s="719"/>
      <c r="AO174" s="728"/>
      <c r="AP174" s="728"/>
      <c r="AQ174" s="728"/>
      <c r="AR174" s="728"/>
      <c r="AS174" s="728"/>
      <c r="AT174" s="728"/>
      <c r="AU174" s="728"/>
      <c r="AV174" s="766"/>
      <c r="AW174" s="767"/>
      <c r="AX174" s="767"/>
      <c r="AY174" s="767"/>
      <c r="AZ174" s="767"/>
      <c r="BA174" s="767"/>
      <c r="BB174" s="782"/>
      <c r="BC174" s="728"/>
      <c r="BD174" s="728"/>
      <c r="BE174" s="728"/>
      <c r="BF174" s="728"/>
      <c r="BG174" s="728"/>
      <c r="BH174" s="728"/>
      <c r="BI174" s="728"/>
      <c r="BJ174" s="766"/>
      <c r="BK174" s="767"/>
      <c r="BL174" s="767"/>
      <c r="BM174" s="767"/>
      <c r="BN174" s="767"/>
      <c r="BO174" s="767"/>
      <c r="BP174" s="767"/>
      <c r="BQ174" s="767"/>
      <c r="BR174" s="767"/>
      <c r="BS174" s="767"/>
      <c r="BT174" s="767"/>
      <c r="BU174" s="767"/>
      <c r="BV174" s="767"/>
      <c r="BW174" s="782"/>
      <c r="BX174" s="95"/>
      <c r="BY174" s="95"/>
      <c r="BZ174" s="95"/>
      <c r="CA174" s="96"/>
      <c r="CB174" s="95"/>
      <c r="CC174" s="95"/>
      <c r="CD174" s="106"/>
      <c r="CE174" s="106"/>
      <c r="CF174" s="776"/>
      <c r="CG174" s="777"/>
      <c r="CH174" s="778"/>
      <c r="CI174" s="728"/>
      <c r="CJ174" s="728"/>
      <c r="CK174" s="728"/>
      <c r="CL174" s="728"/>
      <c r="CM174" s="728"/>
      <c r="CN174" s="728"/>
      <c r="CO174" s="728"/>
      <c r="CP174" s="766"/>
      <c r="CQ174" s="767"/>
      <c r="CR174" s="767"/>
      <c r="CS174" s="767"/>
      <c r="CT174" s="767"/>
      <c r="CU174" s="767"/>
      <c r="CV174" s="782"/>
      <c r="CW174" s="728"/>
      <c r="CX174" s="728"/>
      <c r="CY174" s="728"/>
      <c r="CZ174" s="728"/>
      <c r="DA174" s="728"/>
      <c r="DB174" s="728"/>
      <c r="DC174" s="728"/>
      <c r="DD174" s="793"/>
      <c r="DE174" s="794"/>
      <c r="DF174" s="794"/>
      <c r="DG174" s="794"/>
      <c r="DH174" s="794"/>
      <c r="DI174" s="794"/>
      <c r="DJ174" s="718"/>
      <c r="DK174" s="762"/>
      <c r="DL174" s="762"/>
      <c r="DM174" s="762"/>
      <c r="DN174" s="718"/>
      <c r="DO174" s="762"/>
      <c r="DP174" s="762"/>
      <c r="DQ174" s="719"/>
      <c r="DR174" s="728"/>
      <c r="DS174" s="728"/>
      <c r="DT174" s="728"/>
      <c r="DU174" s="728"/>
      <c r="DV174" s="728"/>
      <c r="DW174" s="728"/>
      <c r="DX174" s="728"/>
      <c r="DY174" s="766"/>
      <c r="DZ174" s="767"/>
      <c r="EA174" s="767"/>
      <c r="EB174" s="767"/>
      <c r="EC174" s="767"/>
      <c r="ED174" s="767"/>
      <c r="EE174" s="782"/>
      <c r="EF174" s="728"/>
      <c r="EG174" s="728"/>
      <c r="EH174" s="728"/>
      <c r="EI174" s="728"/>
      <c r="EJ174" s="728"/>
      <c r="EK174" s="728"/>
      <c r="EL174" s="728"/>
      <c r="EM174" s="766"/>
      <c r="EN174" s="767"/>
      <c r="EO174" s="767"/>
      <c r="EP174" s="767"/>
      <c r="EQ174" s="767"/>
      <c r="ER174" s="767"/>
      <c r="ES174" s="767"/>
      <c r="ET174" s="767"/>
      <c r="EU174" s="767"/>
      <c r="EV174" s="767"/>
      <c r="EW174" s="767"/>
      <c r="EX174" s="767"/>
      <c r="EY174" s="767"/>
      <c r="EZ174" s="782"/>
      <c r="FB174" s="340"/>
      <c r="FC174" s="341"/>
      <c r="FD174" s="349"/>
      <c r="FE174" s="367"/>
      <c r="FF174" s="367"/>
      <c r="FG174" s="381"/>
      <c r="FH174" s="365"/>
      <c r="FI174" s="366"/>
      <c r="FJ174" s="365"/>
      <c r="FK174" s="367"/>
      <c r="FL174" s="342"/>
      <c r="FM174" s="340"/>
      <c r="FN174" s="340"/>
    </row>
    <row r="175" spans="1:170" ht="9.25" customHeight="1" thickBot="1">
      <c r="A175" s="106"/>
      <c r="B175" s="106"/>
      <c r="C175" s="2107" t="s">
        <v>981</v>
      </c>
      <c r="D175" s="2108" t="s">
        <v>982</v>
      </c>
      <c r="E175" s="2109" t="s">
        <v>58</v>
      </c>
      <c r="F175" s="727" t="s">
        <v>7</v>
      </c>
      <c r="G175" s="727"/>
      <c r="H175" s="727"/>
      <c r="I175" s="727"/>
      <c r="J175" s="727"/>
      <c r="K175" s="727"/>
      <c r="L175" s="733" t="str">
        <f>IF(L58="","",L58)</f>
        <v/>
      </c>
      <c r="M175" s="733"/>
      <c r="N175" s="733"/>
      <c r="O175" s="733"/>
      <c r="P175" s="733"/>
      <c r="Q175" s="733"/>
      <c r="R175" s="733"/>
      <c r="S175" s="733"/>
      <c r="T175" s="733"/>
      <c r="U175" s="733"/>
      <c r="V175" s="733"/>
      <c r="W175" s="733"/>
      <c r="X175" s="733"/>
      <c r="Y175" s="733"/>
      <c r="Z175" s="733"/>
      <c r="AA175" s="733"/>
      <c r="AB175" s="733"/>
      <c r="AC175" s="733"/>
      <c r="AD175" s="713" t="s">
        <v>13</v>
      </c>
      <c r="AE175" s="713"/>
      <c r="AF175" s="727" t="str">
        <f>IF(AF58="","",AF58)</f>
        <v/>
      </c>
      <c r="AG175" s="727"/>
      <c r="AH175" s="727"/>
      <c r="AI175" s="727"/>
      <c r="AJ175" s="772" t="s">
        <v>224</v>
      </c>
      <c r="AK175" s="728"/>
      <c r="AL175" s="728"/>
      <c r="AM175" s="728"/>
      <c r="AN175" s="728"/>
      <c r="AO175" s="728"/>
      <c r="AP175" s="107"/>
      <c r="AQ175" s="108"/>
      <c r="AR175" s="108"/>
      <c r="AS175" s="108"/>
      <c r="AT175" s="108"/>
      <c r="AU175" s="108"/>
      <c r="AV175" s="109" t="s">
        <v>124</v>
      </c>
      <c r="AW175" s="737" t="s">
        <v>225</v>
      </c>
      <c r="AX175" s="783"/>
      <c r="AY175" s="783"/>
      <c r="AZ175" s="783"/>
      <c r="BA175" s="783"/>
      <c r="BB175" s="784"/>
      <c r="BC175" s="107"/>
      <c r="BD175" s="108"/>
      <c r="BE175" s="108"/>
      <c r="BF175" s="108"/>
      <c r="BG175" s="108"/>
      <c r="BH175" s="108"/>
      <c r="BI175" s="109" t="s">
        <v>124</v>
      </c>
      <c r="BJ175" s="737" t="s">
        <v>226</v>
      </c>
      <c r="BK175" s="783"/>
      <c r="BL175" s="783"/>
      <c r="BM175" s="783"/>
      <c r="BN175" s="783"/>
      <c r="BO175" s="784"/>
      <c r="BP175" s="107"/>
      <c r="BQ175" s="108"/>
      <c r="BR175" s="108"/>
      <c r="BS175" s="108"/>
      <c r="BT175" s="108"/>
      <c r="BU175" s="108"/>
      <c r="BV175" s="108"/>
      <c r="BW175" s="109" t="s">
        <v>124</v>
      </c>
      <c r="BX175" s="95"/>
      <c r="BY175" s="95"/>
      <c r="BZ175" s="95"/>
      <c r="CA175" s="96"/>
      <c r="CB175" s="95"/>
      <c r="CC175" s="95"/>
      <c r="CD175" s="106"/>
      <c r="CE175" s="106"/>
      <c r="CF175" s="2107" t="s">
        <v>981</v>
      </c>
      <c r="CG175" s="2108" t="s">
        <v>982</v>
      </c>
      <c r="CH175" s="2109" t="s">
        <v>58</v>
      </c>
      <c r="CI175" s="727" t="s">
        <v>7</v>
      </c>
      <c r="CJ175" s="727"/>
      <c r="CK175" s="727"/>
      <c r="CL175" s="727"/>
      <c r="CM175" s="727"/>
      <c r="CN175" s="727"/>
      <c r="CO175" s="733" t="str">
        <f>IF(L58="","",L58)</f>
        <v/>
      </c>
      <c r="CP175" s="733"/>
      <c r="CQ175" s="733"/>
      <c r="CR175" s="733"/>
      <c r="CS175" s="733"/>
      <c r="CT175" s="733"/>
      <c r="CU175" s="733"/>
      <c r="CV175" s="733"/>
      <c r="CW175" s="733"/>
      <c r="CX175" s="733"/>
      <c r="CY175" s="733"/>
      <c r="CZ175" s="733"/>
      <c r="DA175" s="733"/>
      <c r="DB175" s="733"/>
      <c r="DC175" s="733"/>
      <c r="DD175" s="733"/>
      <c r="DE175" s="733"/>
      <c r="DF175" s="733"/>
      <c r="DG175" s="713" t="s">
        <v>13</v>
      </c>
      <c r="DH175" s="713"/>
      <c r="DI175" s="727" t="str">
        <f>IF(AF58="","",AF58)</f>
        <v/>
      </c>
      <c r="DJ175" s="727"/>
      <c r="DK175" s="727"/>
      <c r="DL175" s="727"/>
      <c r="DM175" s="772" t="s">
        <v>224</v>
      </c>
      <c r="DN175" s="728"/>
      <c r="DO175" s="728"/>
      <c r="DP175" s="728"/>
      <c r="DQ175" s="728"/>
      <c r="DR175" s="728"/>
      <c r="DS175" s="107"/>
      <c r="DT175" s="108"/>
      <c r="DU175" s="108"/>
      <c r="DV175" s="108"/>
      <c r="DW175" s="108"/>
      <c r="DX175" s="108"/>
      <c r="DY175" s="109" t="s">
        <v>124</v>
      </c>
      <c r="DZ175" s="737" t="s">
        <v>225</v>
      </c>
      <c r="EA175" s="783"/>
      <c r="EB175" s="783"/>
      <c r="EC175" s="783"/>
      <c r="ED175" s="783"/>
      <c r="EE175" s="784"/>
      <c r="EF175" s="107"/>
      <c r="EG175" s="108"/>
      <c r="EH175" s="108"/>
      <c r="EI175" s="108"/>
      <c r="EJ175" s="108"/>
      <c r="EK175" s="108"/>
      <c r="EL175" s="109" t="s">
        <v>124</v>
      </c>
      <c r="EM175" s="737" t="s">
        <v>226</v>
      </c>
      <c r="EN175" s="783"/>
      <c r="EO175" s="783"/>
      <c r="EP175" s="783"/>
      <c r="EQ175" s="783"/>
      <c r="ER175" s="784"/>
      <c r="ES175" s="107"/>
      <c r="ET175" s="108"/>
      <c r="EU175" s="108"/>
      <c r="EV175" s="108"/>
      <c r="EW175" s="108"/>
      <c r="EX175" s="108"/>
      <c r="EY175" s="108"/>
      <c r="EZ175" s="109" t="s">
        <v>124</v>
      </c>
      <c r="FB175" s="340"/>
      <c r="FC175" s="341"/>
      <c r="FD175" s="368" t="s">
        <v>880</v>
      </c>
      <c r="FE175" s="368"/>
      <c r="FF175" s="368"/>
      <c r="FG175" s="369" t="s">
        <v>881</v>
      </c>
      <c r="FH175" s="368" t="s">
        <v>287</v>
      </c>
      <c r="FI175" s="352"/>
      <c r="FJ175" s="353"/>
      <c r="FK175" s="354"/>
      <c r="FL175" s="342"/>
      <c r="FM175" s="340"/>
      <c r="FN175" s="340"/>
    </row>
    <row r="176" spans="1:170" ht="9.25" customHeight="1" thickBot="1">
      <c r="A176" s="106"/>
      <c r="B176" s="106"/>
      <c r="C176" s="2110"/>
      <c r="D176" s="2111"/>
      <c r="E176" s="2112" t="s">
        <v>983</v>
      </c>
      <c r="F176" s="727"/>
      <c r="G176" s="727"/>
      <c r="H176" s="727"/>
      <c r="I176" s="727"/>
      <c r="J176" s="727"/>
      <c r="K176" s="727"/>
      <c r="L176" s="733"/>
      <c r="M176" s="733"/>
      <c r="N176" s="733"/>
      <c r="O176" s="733"/>
      <c r="P176" s="733"/>
      <c r="Q176" s="733"/>
      <c r="R176" s="733"/>
      <c r="S176" s="733"/>
      <c r="T176" s="733"/>
      <c r="U176" s="733"/>
      <c r="V176" s="733"/>
      <c r="W176" s="733"/>
      <c r="X176" s="733"/>
      <c r="Y176" s="733"/>
      <c r="Z176" s="733"/>
      <c r="AA176" s="733"/>
      <c r="AB176" s="733"/>
      <c r="AC176" s="733"/>
      <c r="AD176" s="713"/>
      <c r="AE176" s="713"/>
      <c r="AF176" s="727"/>
      <c r="AG176" s="727"/>
      <c r="AH176" s="727"/>
      <c r="AI176" s="727"/>
      <c r="AJ176" s="728"/>
      <c r="AK176" s="728"/>
      <c r="AL176" s="728"/>
      <c r="AM176" s="728"/>
      <c r="AN176" s="728"/>
      <c r="AO176" s="728"/>
      <c r="AP176" s="764">
        <f>IF(AP59="","",AP59)</f>
        <v>0</v>
      </c>
      <c r="AQ176" s="765"/>
      <c r="AR176" s="765"/>
      <c r="AS176" s="765"/>
      <c r="AT176" s="765"/>
      <c r="AU176" s="765"/>
      <c r="AV176" s="781"/>
      <c r="AW176" s="785"/>
      <c r="AX176" s="786"/>
      <c r="AY176" s="786"/>
      <c r="AZ176" s="786"/>
      <c r="BA176" s="786"/>
      <c r="BB176" s="787"/>
      <c r="BC176" s="764">
        <f>IF(BC59="","",BC59)</f>
        <v>0</v>
      </c>
      <c r="BD176" s="765"/>
      <c r="BE176" s="765"/>
      <c r="BF176" s="765"/>
      <c r="BG176" s="765"/>
      <c r="BH176" s="765"/>
      <c r="BI176" s="781"/>
      <c r="BJ176" s="785"/>
      <c r="BK176" s="786"/>
      <c r="BL176" s="786"/>
      <c r="BM176" s="786"/>
      <c r="BN176" s="786"/>
      <c r="BO176" s="787"/>
      <c r="BP176" s="764">
        <f>IF(BP59="","",BP59)</f>
        <v>0</v>
      </c>
      <c r="BQ176" s="765"/>
      <c r="BR176" s="765"/>
      <c r="BS176" s="765"/>
      <c r="BT176" s="765"/>
      <c r="BU176" s="765"/>
      <c r="BV176" s="765"/>
      <c r="BW176" s="781"/>
      <c r="BX176" s="95"/>
      <c r="BY176" s="95"/>
      <c r="BZ176" s="95"/>
      <c r="CA176" s="96"/>
      <c r="CB176" s="95"/>
      <c r="CC176" s="95"/>
      <c r="CD176" s="106"/>
      <c r="CE176" s="106"/>
      <c r="CF176" s="2110"/>
      <c r="CG176" s="2111"/>
      <c r="CH176" s="2112" t="s">
        <v>983</v>
      </c>
      <c r="CI176" s="727"/>
      <c r="CJ176" s="727"/>
      <c r="CK176" s="727"/>
      <c r="CL176" s="727"/>
      <c r="CM176" s="727"/>
      <c r="CN176" s="727"/>
      <c r="CO176" s="733"/>
      <c r="CP176" s="733"/>
      <c r="CQ176" s="733"/>
      <c r="CR176" s="733"/>
      <c r="CS176" s="733"/>
      <c r="CT176" s="733"/>
      <c r="CU176" s="733"/>
      <c r="CV176" s="733"/>
      <c r="CW176" s="733"/>
      <c r="CX176" s="733"/>
      <c r="CY176" s="733"/>
      <c r="CZ176" s="733"/>
      <c r="DA176" s="733"/>
      <c r="DB176" s="733"/>
      <c r="DC176" s="733"/>
      <c r="DD176" s="733"/>
      <c r="DE176" s="733"/>
      <c r="DF176" s="733"/>
      <c r="DG176" s="713"/>
      <c r="DH176" s="713"/>
      <c r="DI176" s="727"/>
      <c r="DJ176" s="727"/>
      <c r="DK176" s="727"/>
      <c r="DL176" s="727"/>
      <c r="DM176" s="728"/>
      <c r="DN176" s="728"/>
      <c r="DO176" s="728"/>
      <c r="DP176" s="728"/>
      <c r="DQ176" s="728"/>
      <c r="DR176" s="728"/>
      <c r="DS176" s="764">
        <f>IF(AP59="","",AP59)</f>
        <v>0</v>
      </c>
      <c r="DT176" s="765"/>
      <c r="DU176" s="765"/>
      <c r="DV176" s="765"/>
      <c r="DW176" s="765"/>
      <c r="DX176" s="765"/>
      <c r="DY176" s="781"/>
      <c r="DZ176" s="785"/>
      <c r="EA176" s="786"/>
      <c r="EB176" s="786"/>
      <c r="EC176" s="786"/>
      <c r="ED176" s="786"/>
      <c r="EE176" s="787"/>
      <c r="EF176" s="764">
        <f>IF(BC59="","",BC59)</f>
        <v>0</v>
      </c>
      <c r="EG176" s="765"/>
      <c r="EH176" s="765"/>
      <c r="EI176" s="765"/>
      <c r="EJ176" s="765"/>
      <c r="EK176" s="765"/>
      <c r="EL176" s="781"/>
      <c r="EM176" s="785"/>
      <c r="EN176" s="786"/>
      <c r="EO176" s="786"/>
      <c r="EP176" s="786"/>
      <c r="EQ176" s="786"/>
      <c r="ER176" s="787"/>
      <c r="ES176" s="764">
        <f>IF(BP59="","",BP59)</f>
        <v>0</v>
      </c>
      <c r="ET176" s="765"/>
      <c r="EU176" s="765"/>
      <c r="EV176" s="765"/>
      <c r="EW176" s="765"/>
      <c r="EX176" s="765"/>
      <c r="EY176" s="765"/>
      <c r="EZ176" s="781"/>
      <c r="FB176" s="340"/>
      <c r="FC176" s="341"/>
      <c r="FD176" s="368"/>
      <c r="FE176" s="368"/>
      <c r="FF176" s="368"/>
      <c r="FG176" s="369"/>
      <c r="FH176" s="368"/>
      <c r="FI176" s="352"/>
      <c r="FJ176" s="353"/>
      <c r="FK176" s="354"/>
      <c r="FL176" s="342"/>
      <c r="FM176" s="340"/>
      <c r="FN176" s="340"/>
    </row>
    <row r="177" spans="1:170" ht="9.25" customHeight="1" thickBot="1">
      <c r="A177" s="106"/>
      <c r="B177" s="106"/>
      <c r="C177" s="2110"/>
      <c r="D177" s="2111"/>
      <c r="E177" s="2112"/>
      <c r="F177" s="727" t="s">
        <v>6</v>
      </c>
      <c r="G177" s="727"/>
      <c r="H177" s="727"/>
      <c r="I177" s="727"/>
      <c r="J177" s="727"/>
      <c r="K177" s="727"/>
      <c r="L177" s="733" t="str">
        <f>IF(L60="","",L60)</f>
        <v/>
      </c>
      <c r="M177" s="733"/>
      <c r="N177" s="733"/>
      <c r="O177" s="733"/>
      <c r="P177" s="733"/>
      <c r="Q177" s="733"/>
      <c r="R177" s="733"/>
      <c r="S177" s="733"/>
      <c r="T177" s="733"/>
      <c r="U177" s="733"/>
      <c r="V177" s="733"/>
      <c r="W177" s="733"/>
      <c r="X177" s="733"/>
      <c r="Y177" s="733"/>
      <c r="Z177" s="733"/>
      <c r="AA177" s="733"/>
      <c r="AB177" s="733"/>
      <c r="AC177" s="733"/>
      <c r="AD177" s="713"/>
      <c r="AE177" s="713"/>
      <c r="AF177" s="727"/>
      <c r="AG177" s="727"/>
      <c r="AH177" s="727"/>
      <c r="AI177" s="727"/>
      <c r="AJ177" s="728"/>
      <c r="AK177" s="728"/>
      <c r="AL177" s="728"/>
      <c r="AM177" s="728"/>
      <c r="AN177" s="728"/>
      <c r="AO177" s="728"/>
      <c r="AP177" s="764"/>
      <c r="AQ177" s="765"/>
      <c r="AR177" s="765"/>
      <c r="AS177" s="765"/>
      <c r="AT177" s="765"/>
      <c r="AU177" s="765"/>
      <c r="AV177" s="781"/>
      <c r="AW177" s="785"/>
      <c r="AX177" s="786"/>
      <c r="AY177" s="786"/>
      <c r="AZ177" s="786"/>
      <c r="BA177" s="786"/>
      <c r="BB177" s="787"/>
      <c r="BC177" s="764"/>
      <c r="BD177" s="765"/>
      <c r="BE177" s="765"/>
      <c r="BF177" s="765"/>
      <c r="BG177" s="765"/>
      <c r="BH177" s="765"/>
      <c r="BI177" s="781"/>
      <c r="BJ177" s="785"/>
      <c r="BK177" s="786"/>
      <c r="BL177" s="786"/>
      <c r="BM177" s="786"/>
      <c r="BN177" s="786"/>
      <c r="BO177" s="787"/>
      <c r="BP177" s="764"/>
      <c r="BQ177" s="765"/>
      <c r="BR177" s="765"/>
      <c r="BS177" s="765"/>
      <c r="BT177" s="765"/>
      <c r="BU177" s="765"/>
      <c r="BV177" s="765"/>
      <c r="BW177" s="781"/>
      <c r="BX177" s="95"/>
      <c r="BY177" s="95"/>
      <c r="BZ177" s="95"/>
      <c r="CA177" s="96"/>
      <c r="CB177" s="95"/>
      <c r="CC177" s="95"/>
      <c r="CD177" s="106"/>
      <c r="CE177" s="106"/>
      <c r="CF177" s="2110"/>
      <c r="CG177" s="2111"/>
      <c r="CH177" s="2112"/>
      <c r="CI177" s="727" t="s">
        <v>6</v>
      </c>
      <c r="CJ177" s="727"/>
      <c r="CK177" s="727"/>
      <c r="CL177" s="727"/>
      <c r="CM177" s="727"/>
      <c r="CN177" s="727"/>
      <c r="CO177" s="733" t="str">
        <f>IF(L60="","",L60)</f>
        <v/>
      </c>
      <c r="CP177" s="733"/>
      <c r="CQ177" s="733"/>
      <c r="CR177" s="733"/>
      <c r="CS177" s="733"/>
      <c r="CT177" s="733"/>
      <c r="CU177" s="733"/>
      <c r="CV177" s="733"/>
      <c r="CW177" s="733"/>
      <c r="CX177" s="733"/>
      <c r="CY177" s="733"/>
      <c r="CZ177" s="733"/>
      <c r="DA177" s="733"/>
      <c r="DB177" s="733"/>
      <c r="DC177" s="733"/>
      <c r="DD177" s="733"/>
      <c r="DE177" s="733"/>
      <c r="DF177" s="733"/>
      <c r="DG177" s="713"/>
      <c r="DH177" s="713"/>
      <c r="DI177" s="727"/>
      <c r="DJ177" s="727"/>
      <c r="DK177" s="727"/>
      <c r="DL177" s="727"/>
      <c r="DM177" s="728"/>
      <c r="DN177" s="728"/>
      <c r="DO177" s="728"/>
      <c r="DP177" s="728"/>
      <c r="DQ177" s="728"/>
      <c r="DR177" s="728"/>
      <c r="DS177" s="764"/>
      <c r="DT177" s="765"/>
      <c r="DU177" s="765"/>
      <c r="DV177" s="765"/>
      <c r="DW177" s="765"/>
      <c r="DX177" s="765"/>
      <c r="DY177" s="781"/>
      <c r="DZ177" s="785"/>
      <c r="EA177" s="786"/>
      <c r="EB177" s="786"/>
      <c r="EC177" s="786"/>
      <c r="ED177" s="786"/>
      <c r="EE177" s="787"/>
      <c r="EF177" s="764"/>
      <c r="EG177" s="765"/>
      <c r="EH177" s="765"/>
      <c r="EI177" s="765"/>
      <c r="EJ177" s="765"/>
      <c r="EK177" s="765"/>
      <c r="EL177" s="781"/>
      <c r="EM177" s="785"/>
      <c r="EN177" s="786"/>
      <c r="EO177" s="786"/>
      <c r="EP177" s="786"/>
      <c r="EQ177" s="786"/>
      <c r="ER177" s="787"/>
      <c r="ES177" s="764"/>
      <c r="ET177" s="765"/>
      <c r="EU177" s="765"/>
      <c r="EV177" s="765"/>
      <c r="EW177" s="765"/>
      <c r="EX177" s="765"/>
      <c r="EY177" s="765"/>
      <c r="EZ177" s="781"/>
      <c r="FB177" s="340"/>
      <c r="FC177" s="341"/>
      <c r="FD177" s="359" t="s">
        <v>882</v>
      </c>
      <c r="FE177" s="359"/>
      <c r="FF177" s="359"/>
      <c r="FG177" s="378" t="s">
        <v>972</v>
      </c>
      <c r="FH177" s="359" t="s">
        <v>62</v>
      </c>
      <c r="FI177" s="360"/>
      <c r="FJ177" s="361"/>
      <c r="FK177" s="362"/>
      <c r="FL177" s="342"/>
      <c r="FM177" s="340"/>
      <c r="FN177" s="340"/>
    </row>
    <row r="178" spans="1:170" ht="9.25" customHeight="1" thickBot="1">
      <c r="A178" s="106"/>
      <c r="B178" s="106"/>
      <c r="C178" s="2110"/>
      <c r="D178" s="2111"/>
      <c r="E178" s="2112"/>
      <c r="F178" s="727"/>
      <c r="G178" s="727"/>
      <c r="H178" s="727"/>
      <c r="I178" s="727"/>
      <c r="J178" s="727"/>
      <c r="K178" s="727"/>
      <c r="L178" s="733"/>
      <c r="M178" s="733"/>
      <c r="N178" s="733"/>
      <c r="O178" s="733"/>
      <c r="P178" s="733"/>
      <c r="Q178" s="733"/>
      <c r="R178" s="733"/>
      <c r="S178" s="733"/>
      <c r="T178" s="733"/>
      <c r="U178" s="733"/>
      <c r="V178" s="733"/>
      <c r="W178" s="733"/>
      <c r="X178" s="733"/>
      <c r="Y178" s="733"/>
      <c r="Z178" s="733"/>
      <c r="AA178" s="733"/>
      <c r="AB178" s="733"/>
      <c r="AC178" s="733"/>
      <c r="AD178" s="713"/>
      <c r="AE178" s="713"/>
      <c r="AF178" s="727"/>
      <c r="AG178" s="727"/>
      <c r="AH178" s="727"/>
      <c r="AI178" s="727"/>
      <c r="AJ178" s="728"/>
      <c r="AK178" s="728"/>
      <c r="AL178" s="728"/>
      <c r="AM178" s="728"/>
      <c r="AN178" s="728"/>
      <c r="AO178" s="728"/>
      <c r="AP178" s="764"/>
      <c r="AQ178" s="765"/>
      <c r="AR178" s="765"/>
      <c r="AS178" s="765"/>
      <c r="AT178" s="765"/>
      <c r="AU178" s="765"/>
      <c r="AV178" s="781"/>
      <c r="AW178" s="788"/>
      <c r="AX178" s="789"/>
      <c r="AY178" s="789"/>
      <c r="AZ178" s="789"/>
      <c r="BA178" s="789"/>
      <c r="BB178" s="790"/>
      <c r="BC178" s="764"/>
      <c r="BD178" s="765"/>
      <c r="BE178" s="765"/>
      <c r="BF178" s="765"/>
      <c r="BG178" s="765"/>
      <c r="BH178" s="765"/>
      <c r="BI178" s="781"/>
      <c r="BJ178" s="788"/>
      <c r="BK178" s="789"/>
      <c r="BL178" s="789"/>
      <c r="BM178" s="789"/>
      <c r="BN178" s="789"/>
      <c r="BO178" s="790"/>
      <c r="BP178" s="764"/>
      <c r="BQ178" s="765"/>
      <c r="BR178" s="765"/>
      <c r="BS178" s="765"/>
      <c r="BT178" s="765"/>
      <c r="BU178" s="765"/>
      <c r="BV178" s="765"/>
      <c r="BW178" s="781"/>
      <c r="BX178" s="95"/>
      <c r="BY178" s="95"/>
      <c r="BZ178" s="95"/>
      <c r="CA178" s="96"/>
      <c r="CB178" s="95"/>
      <c r="CC178" s="95"/>
      <c r="CD178" s="106"/>
      <c r="CE178" s="106"/>
      <c r="CF178" s="2110"/>
      <c r="CG178" s="2111"/>
      <c r="CH178" s="2112"/>
      <c r="CI178" s="727"/>
      <c r="CJ178" s="727"/>
      <c r="CK178" s="727"/>
      <c r="CL178" s="727"/>
      <c r="CM178" s="727"/>
      <c r="CN178" s="727"/>
      <c r="CO178" s="733"/>
      <c r="CP178" s="733"/>
      <c r="CQ178" s="733"/>
      <c r="CR178" s="733"/>
      <c r="CS178" s="733"/>
      <c r="CT178" s="733"/>
      <c r="CU178" s="733"/>
      <c r="CV178" s="733"/>
      <c r="CW178" s="733"/>
      <c r="CX178" s="733"/>
      <c r="CY178" s="733"/>
      <c r="CZ178" s="733"/>
      <c r="DA178" s="733"/>
      <c r="DB178" s="733"/>
      <c r="DC178" s="733"/>
      <c r="DD178" s="733"/>
      <c r="DE178" s="733"/>
      <c r="DF178" s="733"/>
      <c r="DG178" s="713"/>
      <c r="DH178" s="713"/>
      <c r="DI178" s="727"/>
      <c r="DJ178" s="727"/>
      <c r="DK178" s="727"/>
      <c r="DL178" s="727"/>
      <c r="DM178" s="728"/>
      <c r="DN178" s="728"/>
      <c r="DO178" s="728"/>
      <c r="DP178" s="728"/>
      <c r="DQ178" s="728"/>
      <c r="DR178" s="728"/>
      <c r="DS178" s="764"/>
      <c r="DT178" s="765"/>
      <c r="DU178" s="765"/>
      <c r="DV178" s="765"/>
      <c r="DW178" s="765"/>
      <c r="DX178" s="765"/>
      <c r="DY178" s="781"/>
      <c r="DZ178" s="788"/>
      <c r="EA178" s="789"/>
      <c r="EB178" s="789"/>
      <c r="EC178" s="789"/>
      <c r="ED178" s="789"/>
      <c r="EE178" s="790"/>
      <c r="EF178" s="764"/>
      <c r="EG178" s="765"/>
      <c r="EH178" s="765"/>
      <c r="EI178" s="765"/>
      <c r="EJ178" s="765"/>
      <c r="EK178" s="765"/>
      <c r="EL178" s="781"/>
      <c r="EM178" s="788"/>
      <c r="EN178" s="789"/>
      <c r="EO178" s="789"/>
      <c r="EP178" s="789"/>
      <c r="EQ178" s="789"/>
      <c r="ER178" s="790"/>
      <c r="ES178" s="764"/>
      <c r="ET178" s="765"/>
      <c r="EU178" s="765"/>
      <c r="EV178" s="765"/>
      <c r="EW178" s="765"/>
      <c r="EX178" s="765"/>
      <c r="EY178" s="765"/>
      <c r="EZ178" s="781"/>
      <c r="FB178" s="340"/>
      <c r="FC178" s="341"/>
      <c r="FD178" s="359"/>
      <c r="FE178" s="359"/>
      <c r="FF178" s="359"/>
      <c r="FG178" s="378"/>
      <c r="FH178" s="359"/>
      <c r="FI178" s="360"/>
      <c r="FJ178" s="361"/>
      <c r="FK178" s="362"/>
      <c r="FL178" s="342"/>
      <c r="FM178" s="340"/>
      <c r="FN178" s="340"/>
    </row>
    <row r="179" spans="1:170" ht="9.25" customHeight="1" thickBot="1">
      <c r="A179" s="106"/>
      <c r="B179" s="106"/>
      <c r="C179" s="2110"/>
      <c r="D179" s="2111"/>
      <c r="E179" s="2112"/>
      <c r="F179" s="727"/>
      <c r="G179" s="727"/>
      <c r="H179" s="727"/>
      <c r="I179" s="727"/>
      <c r="J179" s="727"/>
      <c r="K179" s="727"/>
      <c r="L179" s="733"/>
      <c r="M179" s="733"/>
      <c r="N179" s="733"/>
      <c r="O179" s="733"/>
      <c r="P179" s="733"/>
      <c r="Q179" s="733"/>
      <c r="R179" s="733"/>
      <c r="S179" s="733"/>
      <c r="T179" s="733"/>
      <c r="U179" s="733"/>
      <c r="V179" s="733"/>
      <c r="W179" s="733"/>
      <c r="X179" s="733"/>
      <c r="Y179" s="733"/>
      <c r="Z179" s="733"/>
      <c r="AA179" s="733"/>
      <c r="AB179" s="733"/>
      <c r="AC179" s="733"/>
      <c r="AD179" s="713"/>
      <c r="AE179" s="713"/>
      <c r="AF179" s="727"/>
      <c r="AG179" s="727"/>
      <c r="AH179" s="727"/>
      <c r="AI179" s="727"/>
      <c r="AJ179" s="728"/>
      <c r="AK179" s="728"/>
      <c r="AL179" s="728"/>
      <c r="AM179" s="728"/>
      <c r="AN179" s="728"/>
      <c r="AO179" s="728"/>
      <c r="AP179" s="764"/>
      <c r="AQ179" s="765"/>
      <c r="AR179" s="765"/>
      <c r="AS179" s="765"/>
      <c r="AT179" s="765"/>
      <c r="AU179" s="765"/>
      <c r="AV179" s="781"/>
      <c r="AW179" s="737" t="s">
        <v>300</v>
      </c>
      <c r="AX179" s="738"/>
      <c r="AY179" s="738"/>
      <c r="AZ179" s="738"/>
      <c r="BA179" s="738"/>
      <c r="BB179" s="759"/>
      <c r="BC179" s="107"/>
      <c r="BD179" s="108"/>
      <c r="BE179" s="108"/>
      <c r="BF179" s="108"/>
      <c r="BG179" s="108"/>
      <c r="BH179" s="108"/>
      <c r="BI179" s="109" t="s">
        <v>124</v>
      </c>
      <c r="BJ179" s="737" t="s">
        <v>301</v>
      </c>
      <c r="BK179" s="738"/>
      <c r="BL179" s="738"/>
      <c r="BM179" s="738"/>
      <c r="BN179" s="738"/>
      <c r="BO179" s="759"/>
      <c r="BP179" s="134"/>
      <c r="BQ179" s="135"/>
      <c r="BR179" s="135"/>
      <c r="BS179" s="135"/>
      <c r="BT179" s="135"/>
      <c r="BU179" s="135"/>
      <c r="BV179" s="135"/>
      <c r="BW179" s="109" t="s">
        <v>124</v>
      </c>
      <c r="BX179" s="95"/>
      <c r="BY179" s="95"/>
      <c r="BZ179" s="95"/>
      <c r="CA179" s="96"/>
      <c r="CB179" s="95"/>
      <c r="CC179" s="95"/>
      <c r="CD179" s="106"/>
      <c r="CE179" s="106"/>
      <c r="CF179" s="2110"/>
      <c r="CG179" s="2111"/>
      <c r="CH179" s="2112"/>
      <c r="CI179" s="727"/>
      <c r="CJ179" s="727"/>
      <c r="CK179" s="727"/>
      <c r="CL179" s="727"/>
      <c r="CM179" s="727"/>
      <c r="CN179" s="727"/>
      <c r="CO179" s="733"/>
      <c r="CP179" s="733"/>
      <c r="CQ179" s="733"/>
      <c r="CR179" s="733"/>
      <c r="CS179" s="733"/>
      <c r="CT179" s="733"/>
      <c r="CU179" s="733"/>
      <c r="CV179" s="733"/>
      <c r="CW179" s="733"/>
      <c r="CX179" s="733"/>
      <c r="CY179" s="733"/>
      <c r="CZ179" s="733"/>
      <c r="DA179" s="733"/>
      <c r="DB179" s="733"/>
      <c r="DC179" s="733"/>
      <c r="DD179" s="733"/>
      <c r="DE179" s="733"/>
      <c r="DF179" s="733"/>
      <c r="DG179" s="713"/>
      <c r="DH179" s="713"/>
      <c r="DI179" s="727"/>
      <c r="DJ179" s="727"/>
      <c r="DK179" s="727"/>
      <c r="DL179" s="727"/>
      <c r="DM179" s="728"/>
      <c r="DN179" s="728"/>
      <c r="DO179" s="728"/>
      <c r="DP179" s="728"/>
      <c r="DQ179" s="728"/>
      <c r="DR179" s="728"/>
      <c r="DS179" s="764"/>
      <c r="DT179" s="765"/>
      <c r="DU179" s="765"/>
      <c r="DV179" s="765"/>
      <c r="DW179" s="765"/>
      <c r="DX179" s="765"/>
      <c r="DY179" s="781"/>
      <c r="DZ179" s="737" t="s">
        <v>300</v>
      </c>
      <c r="EA179" s="738"/>
      <c r="EB179" s="738"/>
      <c r="EC179" s="738"/>
      <c r="ED179" s="738"/>
      <c r="EE179" s="759"/>
      <c r="EF179" s="107"/>
      <c r="EG179" s="108"/>
      <c r="EH179" s="108"/>
      <c r="EI179" s="108"/>
      <c r="EJ179" s="108"/>
      <c r="EK179" s="108"/>
      <c r="EL179" s="109" t="s">
        <v>124</v>
      </c>
      <c r="EM179" s="737" t="s">
        <v>301</v>
      </c>
      <c r="EN179" s="738"/>
      <c r="EO179" s="738"/>
      <c r="EP179" s="738"/>
      <c r="EQ179" s="738"/>
      <c r="ER179" s="759"/>
      <c r="ES179" s="132"/>
      <c r="ET179" s="133"/>
      <c r="EU179" s="133"/>
      <c r="EV179" s="133"/>
      <c r="EW179" s="133"/>
      <c r="EX179" s="133"/>
      <c r="EY179" s="133"/>
      <c r="EZ179" s="109" t="s">
        <v>124</v>
      </c>
      <c r="FB179" s="340"/>
      <c r="FC179" s="341"/>
      <c r="FD179" s="365"/>
      <c r="FE179" s="365"/>
      <c r="FF179" s="365"/>
      <c r="FG179" s="378"/>
      <c r="FH179" s="365"/>
      <c r="FI179" s="366"/>
      <c r="FJ179" s="365"/>
      <c r="FK179" s="367"/>
      <c r="FL179" s="342"/>
      <c r="FM179" s="340"/>
      <c r="FN179" s="340"/>
    </row>
    <row r="180" spans="1:170" ht="9.25" customHeight="1" thickBot="1">
      <c r="A180" s="106"/>
      <c r="B180" s="106"/>
      <c r="C180" s="2110"/>
      <c r="D180" s="2111"/>
      <c r="E180" s="2112"/>
      <c r="F180" s="726" t="s">
        <v>254</v>
      </c>
      <c r="G180" s="727"/>
      <c r="H180" s="727"/>
      <c r="I180" s="727"/>
      <c r="J180" s="727"/>
      <c r="K180" s="727"/>
      <c r="L180" s="727" t="str">
        <f>IF(L63="","",L63)</f>
        <v/>
      </c>
      <c r="M180" s="727"/>
      <c r="N180" s="727" t="str">
        <f>IF(N63="","",N63)</f>
        <v/>
      </c>
      <c r="O180" s="727"/>
      <c r="P180" s="727" t="str">
        <f>IF(P63="","",P63)</f>
        <v/>
      </c>
      <c r="Q180" s="727"/>
      <c r="R180" s="727" t="str">
        <f>IF(R63="","",R63)</f>
        <v/>
      </c>
      <c r="S180" s="727"/>
      <c r="T180" s="727" t="str">
        <f>IF(T63="","",T63)</f>
        <v/>
      </c>
      <c r="U180" s="727"/>
      <c r="V180" s="727" t="str">
        <f>IF(V63="","",V63)</f>
        <v/>
      </c>
      <c r="W180" s="727"/>
      <c r="X180" s="727" t="str">
        <f>IF(X63="","",X63)</f>
        <v/>
      </c>
      <c r="Y180" s="727"/>
      <c r="Z180" s="727" t="str">
        <f>IF(Z63="","",Z63)</f>
        <v/>
      </c>
      <c r="AA180" s="727"/>
      <c r="AB180" s="727" t="str">
        <f>IF(AB63="","",AB63)</f>
        <v/>
      </c>
      <c r="AC180" s="727"/>
      <c r="AD180" s="727" t="str">
        <f>IF(AD63="","",AD63)</f>
        <v/>
      </c>
      <c r="AE180" s="727"/>
      <c r="AF180" s="727" t="str">
        <f>IF(AF63="","",AF63)</f>
        <v/>
      </c>
      <c r="AG180" s="727"/>
      <c r="AH180" s="727" t="str">
        <f>IF(AH63="","",AH63)</f>
        <v/>
      </c>
      <c r="AI180" s="727"/>
      <c r="AJ180" s="728"/>
      <c r="AK180" s="728"/>
      <c r="AL180" s="728"/>
      <c r="AM180" s="728"/>
      <c r="AN180" s="728"/>
      <c r="AO180" s="728"/>
      <c r="AP180" s="764"/>
      <c r="AQ180" s="765"/>
      <c r="AR180" s="765"/>
      <c r="AS180" s="765"/>
      <c r="AT180" s="765"/>
      <c r="AU180" s="765"/>
      <c r="AV180" s="781"/>
      <c r="AW180" s="739"/>
      <c r="AX180" s="740"/>
      <c r="AY180" s="740"/>
      <c r="AZ180" s="740"/>
      <c r="BA180" s="740"/>
      <c r="BB180" s="812"/>
      <c r="BC180" s="764" t="str">
        <f>IF(BC63="","",BC63)</f>
        <v/>
      </c>
      <c r="BD180" s="765"/>
      <c r="BE180" s="765"/>
      <c r="BF180" s="765"/>
      <c r="BG180" s="765"/>
      <c r="BH180" s="765"/>
      <c r="BI180" s="781"/>
      <c r="BJ180" s="739"/>
      <c r="BK180" s="740"/>
      <c r="BL180" s="740"/>
      <c r="BM180" s="740"/>
      <c r="BN180" s="740"/>
      <c r="BO180" s="812"/>
      <c r="BP180" s="764"/>
      <c r="BQ180" s="765"/>
      <c r="BR180" s="765"/>
      <c r="BS180" s="765"/>
      <c r="BT180" s="765"/>
      <c r="BU180" s="765"/>
      <c r="BV180" s="765"/>
      <c r="BW180" s="781"/>
      <c r="BX180" s="95"/>
      <c r="BY180" s="95"/>
      <c r="BZ180" s="95"/>
      <c r="CA180" s="96"/>
      <c r="CB180" s="95"/>
      <c r="CC180" s="95"/>
      <c r="CD180" s="106"/>
      <c r="CE180" s="106"/>
      <c r="CF180" s="2110"/>
      <c r="CG180" s="2111"/>
      <c r="CH180" s="2112"/>
      <c r="CI180" s="798"/>
      <c r="CJ180" s="798"/>
      <c r="CK180" s="798"/>
      <c r="CL180" s="798"/>
      <c r="CM180" s="798"/>
      <c r="CN180" s="798"/>
      <c r="CO180" s="798"/>
      <c r="CP180" s="798"/>
      <c r="CQ180" s="798"/>
      <c r="CR180" s="798"/>
      <c r="CS180" s="798"/>
      <c r="CT180" s="798"/>
      <c r="CU180" s="798"/>
      <c r="CV180" s="798"/>
      <c r="CW180" s="798"/>
      <c r="CX180" s="798"/>
      <c r="CY180" s="798"/>
      <c r="CZ180" s="798"/>
      <c r="DA180" s="798"/>
      <c r="DB180" s="798"/>
      <c r="DC180" s="798"/>
      <c r="DD180" s="798"/>
      <c r="DE180" s="798"/>
      <c r="DF180" s="798"/>
      <c r="DG180" s="798"/>
      <c r="DH180" s="798"/>
      <c r="DI180" s="798"/>
      <c r="DJ180" s="798"/>
      <c r="DK180" s="798"/>
      <c r="DL180" s="798"/>
      <c r="DM180" s="728"/>
      <c r="DN180" s="728"/>
      <c r="DO180" s="728"/>
      <c r="DP180" s="728"/>
      <c r="DQ180" s="728"/>
      <c r="DR180" s="728"/>
      <c r="DS180" s="764"/>
      <c r="DT180" s="765"/>
      <c r="DU180" s="765"/>
      <c r="DV180" s="765"/>
      <c r="DW180" s="765"/>
      <c r="DX180" s="765"/>
      <c r="DY180" s="781"/>
      <c r="DZ180" s="739"/>
      <c r="EA180" s="740"/>
      <c r="EB180" s="740"/>
      <c r="EC180" s="740"/>
      <c r="ED180" s="740"/>
      <c r="EE180" s="812"/>
      <c r="EF180" s="764" t="str">
        <f>IF(BC63="","",BC63)</f>
        <v/>
      </c>
      <c r="EG180" s="765"/>
      <c r="EH180" s="765"/>
      <c r="EI180" s="765"/>
      <c r="EJ180" s="765"/>
      <c r="EK180" s="765"/>
      <c r="EL180" s="781"/>
      <c r="EM180" s="739"/>
      <c r="EN180" s="740"/>
      <c r="EO180" s="740"/>
      <c r="EP180" s="740"/>
      <c r="EQ180" s="740"/>
      <c r="ER180" s="812"/>
      <c r="ES180" s="764"/>
      <c r="ET180" s="765"/>
      <c r="EU180" s="765"/>
      <c r="EV180" s="765"/>
      <c r="EW180" s="765"/>
      <c r="EX180" s="765"/>
      <c r="EY180" s="765"/>
      <c r="EZ180" s="781"/>
      <c r="FB180" s="340"/>
      <c r="FC180" s="341"/>
      <c r="FD180" s="365"/>
      <c r="FE180" s="365"/>
      <c r="FF180" s="365"/>
      <c r="FG180" s="378"/>
      <c r="FH180" s="365"/>
      <c r="FI180" s="366"/>
      <c r="FJ180" s="365"/>
      <c r="FK180" s="367"/>
      <c r="FL180" s="342"/>
      <c r="FM180" s="340"/>
      <c r="FN180" s="340"/>
    </row>
    <row r="181" spans="1:170" ht="9.25" customHeight="1" thickBot="1">
      <c r="A181" s="119"/>
      <c r="B181" s="106"/>
      <c r="C181" s="2110"/>
      <c r="D181" s="2111"/>
      <c r="E181" s="2112"/>
      <c r="F181" s="727"/>
      <c r="G181" s="727"/>
      <c r="H181" s="727"/>
      <c r="I181" s="727"/>
      <c r="J181" s="727"/>
      <c r="K181" s="727"/>
      <c r="L181" s="727"/>
      <c r="M181" s="727"/>
      <c r="N181" s="727"/>
      <c r="O181" s="727"/>
      <c r="P181" s="727"/>
      <c r="Q181" s="727"/>
      <c r="R181" s="727"/>
      <c r="S181" s="727"/>
      <c r="T181" s="727"/>
      <c r="U181" s="727"/>
      <c r="V181" s="727"/>
      <c r="W181" s="727"/>
      <c r="X181" s="727"/>
      <c r="Y181" s="727"/>
      <c r="Z181" s="727"/>
      <c r="AA181" s="727"/>
      <c r="AB181" s="727"/>
      <c r="AC181" s="727"/>
      <c r="AD181" s="727"/>
      <c r="AE181" s="727"/>
      <c r="AF181" s="727"/>
      <c r="AG181" s="727"/>
      <c r="AH181" s="727"/>
      <c r="AI181" s="727"/>
      <c r="AJ181" s="728"/>
      <c r="AK181" s="728"/>
      <c r="AL181" s="728"/>
      <c r="AM181" s="728"/>
      <c r="AN181" s="728"/>
      <c r="AO181" s="728"/>
      <c r="AP181" s="764"/>
      <c r="AQ181" s="765"/>
      <c r="AR181" s="765"/>
      <c r="AS181" s="765"/>
      <c r="AT181" s="765"/>
      <c r="AU181" s="765"/>
      <c r="AV181" s="781"/>
      <c r="AW181" s="739"/>
      <c r="AX181" s="740"/>
      <c r="AY181" s="740"/>
      <c r="AZ181" s="740"/>
      <c r="BA181" s="740"/>
      <c r="BB181" s="812"/>
      <c r="BC181" s="764"/>
      <c r="BD181" s="765"/>
      <c r="BE181" s="765"/>
      <c r="BF181" s="765"/>
      <c r="BG181" s="765"/>
      <c r="BH181" s="765"/>
      <c r="BI181" s="781"/>
      <c r="BJ181" s="739"/>
      <c r="BK181" s="740"/>
      <c r="BL181" s="740"/>
      <c r="BM181" s="740"/>
      <c r="BN181" s="740"/>
      <c r="BO181" s="812"/>
      <c r="BP181" s="764"/>
      <c r="BQ181" s="765"/>
      <c r="BR181" s="765"/>
      <c r="BS181" s="765"/>
      <c r="BT181" s="765"/>
      <c r="BU181" s="765"/>
      <c r="BV181" s="765"/>
      <c r="BW181" s="781"/>
      <c r="BX181" s="95"/>
      <c r="BY181" s="95"/>
      <c r="BZ181" s="95"/>
      <c r="CA181" s="96"/>
      <c r="CB181" s="95"/>
      <c r="CC181" s="95"/>
      <c r="CD181" s="119"/>
      <c r="CE181" s="106"/>
      <c r="CF181" s="2110"/>
      <c r="CG181" s="2111"/>
      <c r="CH181" s="2112"/>
      <c r="CI181" s="798"/>
      <c r="CJ181" s="798"/>
      <c r="CK181" s="798"/>
      <c r="CL181" s="798"/>
      <c r="CM181" s="798"/>
      <c r="CN181" s="798"/>
      <c r="CO181" s="798"/>
      <c r="CP181" s="798"/>
      <c r="CQ181" s="798"/>
      <c r="CR181" s="798"/>
      <c r="CS181" s="798"/>
      <c r="CT181" s="798"/>
      <c r="CU181" s="798"/>
      <c r="CV181" s="798"/>
      <c r="CW181" s="798"/>
      <c r="CX181" s="798"/>
      <c r="CY181" s="798"/>
      <c r="CZ181" s="798"/>
      <c r="DA181" s="798"/>
      <c r="DB181" s="798"/>
      <c r="DC181" s="798"/>
      <c r="DD181" s="798"/>
      <c r="DE181" s="798"/>
      <c r="DF181" s="798"/>
      <c r="DG181" s="798"/>
      <c r="DH181" s="798"/>
      <c r="DI181" s="798"/>
      <c r="DJ181" s="798"/>
      <c r="DK181" s="798"/>
      <c r="DL181" s="798"/>
      <c r="DM181" s="728"/>
      <c r="DN181" s="728"/>
      <c r="DO181" s="728"/>
      <c r="DP181" s="728"/>
      <c r="DQ181" s="728"/>
      <c r="DR181" s="728"/>
      <c r="DS181" s="764"/>
      <c r="DT181" s="765"/>
      <c r="DU181" s="765"/>
      <c r="DV181" s="765"/>
      <c r="DW181" s="765"/>
      <c r="DX181" s="765"/>
      <c r="DY181" s="781"/>
      <c r="DZ181" s="739"/>
      <c r="EA181" s="740"/>
      <c r="EB181" s="740"/>
      <c r="EC181" s="740"/>
      <c r="ED181" s="740"/>
      <c r="EE181" s="812"/>
      <c r="EF181" s="764"/>
      <c r="EG181" s="765"/>
      <c r="EH181" s="765"/>
      <c r="EI181" s="765"/>
      <c r="EJ181" s="765"/>
      <c r="EK181" s="765"/>
      <c r="EL181" s="781"/>
      <c r="EM181" s="739"/>
      <c r="EN181" s="740"/>
      <c r="EO181" s="740"/>
      <c r="EP181" s="740"/>
      <c r="EQ181" s="740"/>
      <c r="ER181" s="812"/>
      <c r="ES181" s="764"/>
      <c r="ET181" s="765"/>
      <c r="EU181" s="765"/>
      <c r="EV181" s="765"/>
      <c r="EW181" s="765"/>
      <c r="EX181" s="765"/>
      <c r="EY181" s="765"/>
      <c r="EZ181" s="781"/>
      <c r="FB181" s="340"/>
      <c r="FC181" s="341"/>
      <c r="FD181" s="368" t="s">
        <v>434</v>
      </c>
      <c r="FE181" s="368"/>
      <c r="FF181" s="368"/>
      <c r="FG181" s="369" t="s">
        <v>883</v>
      </c>
      <c r="FH181" s="353"/>
      <c r="FI181" s="369" t="s">
        <v>884</v>
      </c>
      <c r="FJ181" s="353"/>
      <c r="FK181" s="354"/>
      <c r="FL181" s="342"/>
      <c r="FM181" s="340"/>
      <c r="FN181" s="340"/>
    </row>
    <row r="182" spans="1:170" ht="9.25" customHeight="1" thickBot="1">
      <c r="A182" s="98"/>
      <c r="B182" s="98"/>
      <c r="C182" s="2113"/>
      <c r="D182" s="2114"/>
      <c r="E182" s="2115" t="s">
        <v>5</v>
      </c>
      <c r="F182" s="727"/>
      <c r="G182" s="727"/>
      <c r="H182" s="727"/>
      <c r="I182" s="727"/>
      <c r="J182" s="727"/>
      <c r="K182" s="727"/>
      <c r="L182" s="727"/>
      <c r="M182" s="727"/>
      <c r="N182" s="727"/>
      <c r="O182" s="727"/>
      <c r="P182" s="727"/>
      <c r="Q182" s="727"/>
      <c r="R182" s="727"/>
      <c r="S182" s="727"/>
      <c r="T182" s="727"/>
      <c r="U182" s="727"/>
      <c r="V182" s="727"/>
      <c r="W182" s="727"/>
      <c r="X182" s="727"/>
      <c r="Y182" s="727"/>
      <c r="Z182" s="727"/>
      <c r="AA182" s="727"/>
      <c r="AB182" s="727"/>
      <c r="AC182" s="727"/>
      <c r="AD182" s="727"/>
      <c r="AE182" s="727"/>
      <c r="AF182" s="727"/>
      <c r="AG182" s="727"/>
      <c r="AH182" s="727"/>
      <c r="AI182" s="727"/>
      <c r="AJ182" s="728"/>
      <c r="AK182" s="728"/>
      <c r="AL182" s="728"/>
      <c r="AM182" s="728"/>
      <c r="AN182" s="728"/>
      <c r="AO182" s="728"/>
      <c r="AP182" s="766"/>
      <c r="AQ182" s="767"/>
      <c r="AR182" s="767"/>
      <c r="AS182" s="767"/>
      <c r="AT182" s="767"/>
      <c r="AU182" s="767"/>
      <c r="AV182" s="782"/>
      <c r="AW182" s="741"/>
      <c r="AX182" s="742"/>
      <c r="AY182" s="742"/>
      <c r="AZ182" s="742"/>
      <c r="BA182" s="742"/>
      <c r="BB182" s="760"/>
      <c r="BC182" s="764"/>
      <c r="BD182" s="765"/>
      <c r="BE182" s="765"/>
      <c r="BF182" s="765"/>
      <c r="BG182" s="765"/>
      <c r="BH182" s="765"/>
      <c r="BI182" s="781"/>
      <c r="BJ182" s="741"/>
      <c r="BK182" s="742"/>
      <c r="BL182" s="742"/>
      <c r="BM182" s="742"/>
      <c r="BN182" s="742"/>
      <c r="BO182" s="760"/>
      <c r="BP182" s="766"/>
      <c r="BQ182" s="767"/>
      <c r="BR182" s="767"/>
      <c r="BS182" s="767"/>
      <c r="BT182" s="767"/>
      <c r="BU182" s="767"/>
      <c r="BV182" s="767"/>
      <c r="BW182" s="782"/>
      <c r="BX182" s="95"/>
      <c r="BY182" s="95"/>
      <c r="BZ182" s="95"/>
      <c r="CA182" s="96"/>
      <c r="CB182" s="95"/>
      <c r="CC182" s="95"/>
      <c r="CD182" s="98"/>
      <c r="CE182" s="98"/>
      <c r="CF182" s="2113"/>
      <c r="CG182" s="2114"/>
      <c r="CH182" s="2115" t="s">
        <v>5</v>
      </c>
      <c r="CI182" s="798"/>
      <c r="CJ182" s="798"/>
      <c r="CK182" s="798"/>
      <c r="CL182" s="798"/>
      <c r="CM182" s="798"/>
      <c r="CN182" s="798"/>
      <c r="CO182" s="798"/>
      <c r="CP182" s="798"/>
      <c r="CQ182" s="798"/>
      <c r="CR182" s="798"/>
      <c r="CS182" s="798"/>
      <c r="CT182" s="798"/>
      <c r="CU182" s="798"/>
      <c r="CV182" s="798"/>
      <c r="CW182" s="798"/>
      <c r="CX182" s="798"/>
      <c r="CY182" s="798"/>
      <c r="CZ182" s="798"/>
      <c r="DA182" s="798"/>
      <c r="DB182" s="798"/>
      <c r="DC182" s="798"/>
      <c r="DD182" s="798"/>
      <c r="DE182" s="798"/>
      <c r="DF182" s="798"/>
      <c r="DG182" s="798"/>
      <c r="DH182" s="798"/>
      <c r="DI182" s="798"/>
      <c r="DJ182" s="798"/>
      <c r="DK182" s="798"/>
      <c r="DL182" s="798"/>
      <c r="DM182" s="728"/>
      <c r="DN182" s="728"/>
      <c r="DO182" s="728"/>
      <c r="DP182" s="728"/>
      <c r="DQ182" s="728"/>
      <c r="DR182" s="728"/>
      <c r="DS182" s="766"/>
      <c r="DT182" s="767"/>
      <c r="DU182" s="767"/>
      <c r="DV182" s="767"/>
      <c r="DW182" s="767"/>
      <c r="DX182" s="767"/>
      <c r="DY182" s="782"/>
      <c r="DZ182" s="741"/>
      <c r="EA182" s="742"/>
      <c r="EB182" s="742"/>
      <c r="EC182" s="742"/>
      <c r="ED182" s="742"/>
      <c r="EE182" s="760"/>
      <c r="EF182" s="764"/>
      <c r="EG182" s="765"/>
      <c r="EH182" s="765"/>
      <c r="EI182" s="765"/>
      <c r="EJ182" s="765"/>
      <c r="EK182" s="765"/>
      <c r="EL182" s="781"/>
      <c r="EM182" s="741"/>
      <c r="EN182" s="742"/>
      <c r="EO182" s="742"/>
      <c r="EP182" s="742"/>
      <c r="EQ182" s="742"/>
      <c r="ER182" s="760"/>
      <c r="ES182" s="766"/>
      <c r="ET182" s="767"/>
      <c r="EU182" s="767"/>
      <c r="EV182" s="767"/>
      <c r="EW182" s="767"/>
      <c r="EX182" s="767"/>
      <c r="EY182" s="767"/>
      <c r="EZ182" s="782"/>
      <c r="FB182" s="340"/>
      <c r="FC182" s="341"/>
      <c r="FD182" s="368"/>
      <c r="FE182" s="368"/>
      <c r="FF182" s="368"/>
      <c r="FG182" s="369"/>
      <c r="FH182" s="353"/>
      <c r="FI182" s="369"/>
      <c r="FJ182" s="353"/>
      <c r="FK182" s="354"/>
      <c r="FL182" s="342"/>
      <c r="FM182" s="340"/>
      <c r="FN182" s="340"/>
    </row>
    <row r="183" spans="1:170" ht="9.25" customHeight="1" thickBot="1">
      <c r="A183" s="98"/>
      <c r="B183" s="98"/>
      <c r="C183" s="801" t="s">
        <v>143</v>
      </c>
      <c r="D183" s="801"/>
      <c r="E183" s="728">
        <v>1</v>
      </c>
      <c r="F183" s="727" t="s">
        <v>7</v>
      </c>
      <c r="G183" s="727"/>
      <c r="H183" s="727"/>
      <c r="I183" s="727"/>
      <c r="J183" s="727"/>
      <c r="K183" s="727"/>
      <c r="L183" s="733" t="str">
        <f>IF(L66="","",L66)</f>
        <v/>
      </c>
      <c r="M183" s="733"/>
      <c r="N183" s="733"/>
      <c r="O183" s="733"/>
      <c r="P183" s="733"/>
      <c r="Q183" s="733"/>
      <c r="R183" s="733"/>
      <c r="S183" s="733"/>
      <c r="T183" s="733"/>
      <c r="U183" s="733"/>
      <c r="V183" s="733"/>
      <c r="W183" s="733"/>
      <c r="X183" s="733"/>
      <c r="Y183" s="733"/>
      <c r="Z183" s="733"/>
      <c r="AA183" s="733"/>
      <c r="AB183" s="733"/>
      <c r="AC183" s="733"/>
      <c r="AD183" s="713" t="s">
        <v>13</v>
      </c>
      <c r="AE183" s="713"/>
      <c r="AF183" s="727" t="str">
        <f>IF(AF66="","",AF66)</f>
        <v/>
      </c>
      <c r="AG183" s="727"/>
      <c r="AH183" s="727"/>
      <c r="AI183" s="727"/>
      <c r="AJ183" s="801" t="s">
        <v>144</v>
      </c>
      <c r="AK183" s="801"/>
      <c r="AL183" s="728">
        <v>1</v>
      </c>
      <c r="AM183" s="727" t="s">
        <v>7</v>
      </c>
      <c r="AN183" s="727"/>
      <c r="AO183" s="727"/>
      <c r="AP183" s="727"/>
      <c r="AQ183" s="727"/>
      <c r="AR183" s="727"/>
      <c r="AS183" s="733" t="str">
        <f>IF(AS66="","",AS66)</f>
        <v/>
      </c>
      <c r="AT183" s="733"/>
      <c r="AU183" s="733"/>
      <c r="AV183" s="733"/>
      <c r="AW183" s="733"/>
      <c r="AX183" s="733"/>
      <c r="AY183" s="733"/>
      <c r="AZ183" s="733"/>
      <c r="BA183" s="733"/>
      <c r="BB183" s="733"/>
      <c r="BC183" s="733"/>
      <c r="BD183" s="733"/>
      <c r="BE183" s="733"/>
      <c r="BF183" s="733"/>
      <c r="BG183" s="733"/>
      <c r="BH183" s="733"/>
      <c r="BI183" s="733"/>
      <c r="BJ183" s="733"/>
      <c r="BK183" s="713" t="s">
        <v>13</v>
      </c>
      <c r="BL183" s="713"/>
      <c r="BM183" s="727" t="str">
        <f>IF(BM66="","",BM66)</f>
        <v/>
      </c>
      <c r="BN183" s="727"/>
      <c r="BO183" s="727"/>
      <c r="BP183" s="727"/>
      <c r="BQ183" s="795" t="s">
        <v>255</v>
      </c>
      <c r="BR183" s="796"/>
      <c r="BS183" s="796"/>
      <c r="BT183" s="796"/>
      <c r="BU183" s="796"/>
      <c r="BV183" s="796"/>
      <c r="BW183" s="797"/>
      <c r="BX183" s="95"/>
      <c r="BY183" s="95"/>
      <c r="BZ183" s="95"/>
      <c r="CA183" s="96"/>
      <c r="CB183" s="95"/>
      <c r="CC183" s="95"/>
      <c r="CD183" s="98"/>
      <c r="CE183" s="98"/>
      <c r="CF183" s="801" t="s">
        <v>143</v>
      </c>
      <c r="CG183" s="801"/>
      <c r="CH183" s="728">
        <v>1</v>
      </c>
      <c r="CI183" s="727" t="s">
        <v>7</v>
      </c>
      <c r="CJ183" s="727"/>
      <c r="CK183" s="727"/>
      <c r="CL183" s="727"/>
      <c r="CM183" s="727"/>
      <c r="CN183" s="727"/>
      <c r="CO183" s="733" t="str">
        <f>IF(L66="","",L66)</f>
        <v/>
      </c>
      <c r="CP183" s="733"/>
      <c r="CQ183" s="733"/>
      <c r="CR183" s="733"/>
      <c r="CS183" s="733"/>
      <c r="CT183" s="733"/>
      <c r="CU183" s="733"/>
      <c r="CV183" s="733"/>
      <c r="CW183" s="733"/>
      <c r="CX183" s="733"/>
      <c r="CY183" s="733"/>
      <c r="CZ183" s="733"/>
      <c r="DA183" s="733"/>
      <c r="DB183" s="733"/>
      <c r="DC183" s="733"/>
      <c r="DD183" s="733"/>
      <c r="DE183" s="733"/>
      <c r="DF183" s="733"/>
      <c r="DG183" s="713" t="s">
        <v>13</v>
      </c>
      <c r="DH183" s="713"/>
      <c r="DI183" s="727" t="str">
        <f>IF(AF66="","",AF66)</f>
        <v/>
      </c>
      <c r="DJ183" s="727"/>
      <c r="DK183" s="727"/>
      <c r="DL183" s="727"/>
      <c r="DM183" s="801" t="s">
        <v>144</v>
      </c>
      <c r="DN183" s="801"/>
      <c r="DO183" s="728">
        <v>1</v>
      </c>
      <c r="DP183" s="727" t="s">
        <v>7</v>
      </c>
      <c r="DQ183" s="727"/>
      <c r="DR183" s="727"/>
      <c r="DS183" s="727"/>
      <c r="DT183" s="727"/>
      <c r="DU183" s="727"/>
      <c r="DV183" s="733" t="str">
        <f>IF(AS66="","",AS66)</f>
        <v/>
      </c>
      <c r="DW183" s="733"/>
      <c r="DX183" s="733"/>
      <c r="DY183" s="733"/>
      <c r="DZ183" s="733"/>
      <c r="EA183" s="733"/>
      <c r="EB183" s="733"/>
      <c r="EC183" s="733"/>
      <c r="ED183" s="733"/>
      <c r="EE183" s="733"/>
      <c r="EF183" s="733"/>
      <c r="EG183" s="733"/>
      <c r="EH183" s="733"/>
      <c r="EI183" s="733"/>
      <c r="EJ183" s="733"/>
      <c r="EK183" s="733"/>
      <c r="EL183" s="733"/>
      <c r="EM183" s="733"/>
      <c r="EN183" s="713" t="s">
        <v>13</v>
      </c>
      <c r="EO183" s="713"/>
      <c r="EP183" s="727" t="str">
        <f>IF(BM66="","",BM66)</f>
        <v/>
      </c>
      <c r="EQ183" s="727"/>
      <c r="ER183" s="727"/>
      <c r="ES183" s="727"/>
      <c r="ET183" s="813"/>
      <c r="EU183" s="813"/>
      <c r="EV183" s="813"/>
      <c r="EW183" s="813"/>
      <c r="EX183" s="813"/>
      <c r="EY183" s="813"/>
      <c r="EZ183" s="813"/>
      <c r="FB183" s="340"/>
      <c r="FC183" s="341"/>
      <c r="FD183" s="359" t="s">
        <v>885</v>
      </c>
      <c r="FE183" s="359"/>
      <c r="FF183" s="359"/>
      <c r="FG183" s="378" t="s">
        <v>886</v>
      </c>
      <c r="FH183" s="379" t="s">
        <v>887</v>
      </c>
      <c r="FI183" s="380" t="s">
        <v>888</v>
      </c>
      <c r="FJ183" s="361"/>
      <c r="FK183" s="362"/>
      <c r="FL183" s="342"/>
      <c r="FM183" s="340"/>
      <c r="FN183" s="340"/>
    </row>
    <row r="184" spans="1:170" ht="9.25" customHeight="1" thickBot="1">
      <c r="A184" s="98"/>
      <c r="B184" s="98"/>
      <c r="C184" s="801"/>
      <c r="D184" s="801"/>
      <c r="E184" s="728"/>
      <c r="F184" s="727"/>
      <c r="G184" s="727"/>
      <c r="H184" s="727"/>
      <c r="I184" s="727"/>
      <c r="J184" s="727"/>
      <c r="K184" s="727"/>
      <c r="L184" s="733"/>
      <c r="M184" s="733"/>
      <c r="N184" s="733"/>
      <c r="O184" s="733"/>
      <c r="P184" s="733"/>
      <c r="Q184" s="733"/>
      <c r="R184" s="733"/>
      <c r="S184" s="733"/>
      <c r="T184" s="733"/>
      <c r="U184" s="733"/>
      <c r="V184" s="733"/>
      <c r="W184" s="733"/>
      <c r="X184" s="733"/>
      <c r="Y184" s="733"/>
      <c r="Z184" s="733"/>
      <c r="AA184" s="733"/>
      <c r="AB184" s="733"/>
      <c r="AC184" s="733"/>
      <c r="AD184" s="713"/>
      <c r="AE184" s="713"/>
      <c r="AF184" s="727"/>
      <c r="AG184" s="727"/>
      <c r="AH184" s="727"/>
      <c r="AI184" s="727"/>
      <c r="AJ184" s="801"/>
      <c r="AK184" s="801"/>
      <c r="AL184" s="728"/>
      <c r="AM184" s="727"/>
      <c r="AN184" s="727"/>
      <c r="AO184" s="727"/>
      <c r="AP184" s="727"/>
      <c r="AQ184" s="727"/>
      <c r="AR184" s="727"/>
      <c r="AS184" s="733"/>
      <c r="AT184" s="733"/>
      <c r="AU184" s="733"/>
      <c r="AV184" s="733"/>
      <c r="AW184" s="733"/>
      <c r="AX184" s="733"/>
      <c r="AY184" s="733"/>
      <c r="AZ184" s="733"/>
      <c r="BA184" s="733"/>
      <c r="BB184" s="733"/>
      <c r="BC184" s="733"/>
      <c r="BD184" s="733"/>
      <c r="BE184" s="733"/>
      <c r="BF184" s="733"/>
      <c r="BG184" s="733"/>
      <c r="BH184" s="733"/>
      <c r="BI184" s="733"/>
      <c r="BJ184" s="733"/>
      <c r="BK184" s="713"/>
      <c r="BL184" s="713"/>
      <c r="BM184" s="727"/>
      <c r="BN184" s="727"/>
      <c r="BO184" s="727"/>
      <c r="BP184" s="727"/>
      <c r="BQ184" s="739"/>
      <c r="BR184" s="740"/>
      <c r="BS184" s="740"/>
      <c r="BT184" s="740"/>
      <c r="BU184" s="740"/>
      <c r="BV184" s="740"/>
      <c r="BW184" s="812"/>
      <c r="BX184" s="95"/>
      <c r="BY184" s="95"/>
      <c r="BZ184" s="95"/>
      <c r="CA184" s="96"/>
      <c r="CB184" s="95"/>
      <c r="CC184" s="95"/>
      <c r="CD184" s="98"/>
      <c r="CE184" s="98"/>
      <c r="CF184" s="801"/>
      <c r="CG184" s="801"/>
      <c r="CH184" s="728"/>
      <c r="CI184" s="727"/>
      <c r="CJ184" s="727"/>
      <c r="CK184" s="727"/>
      <c r="CL184" s="727"/>
      <c r="CM184" s="727"/>
      <c r="CN184" s="727"/>
      <c r="CO184" s="733"/>
      <c r="CP184" s="733"/>
      <c r="CQ184" s="733"/>
      <c r="CR184" s="733"/>
      <c r="CS184" s="733"/>
      <c r="CT184" s="733"/>
      <c r="CU184" s="733"/>
      <c r="CV184" s="733"/>
      <c r="CW184" s="733"/>
      <c r="CX184" s="733"/>
      <c r="CY184" s="733"/>
      <c r="CZ184" s="733"/>
      <c r="DA184" s="733"/>
      <c r="DB184" s="733"/>
      <c r="DC184" s="733"/>
      <c r="DD184" s="733"/>
      <c r="DE184" s="733"/>
      <c r="DF184" s="733"/>
      <c r="DG184" s="713"/>
      <c r="DH184" s="713"/>
      <c r="DI184" s="727"/>
      <c r="DJ184" s="727"/>
      <c r="DK184" s="727"/>
      <c r="DL184" s="727"/>
      <c r="DM184" s="801"/>
      <c r="DN184" s="801"/>
      <c r="DO184" s="728"/>
      <c r="DP184" s="727"/>
      <c r="DQ184" s="727"/>
      <c r="DR184" s="727"/>
      <c r="DS184" s="727"/>
      <c r="DT184" s="727"/>
      <c r="DU184" s="727"/>
      <c r="DV184" s="733"/>
      <c r="DW184" s="733"/>
      <c r="DX184" s="733"/>
      <c r="DY184" s="733"/>
      <c r="DZ184" s="733"/>
      <c r="EA184" s="733"/>
      <c r="EB184" s="733"/>
      <c r="EC184" s="733"/>
      <c r="ED184" s="733"/>
      <c r="EE184" s="733"/>
      <c r="EF184" s="733"/>
      <c r="EG184" s="733"/>
      <c r="EH184" s="733"/>
      <c r="EI184" s="733"/>
      <c r="EJ184" s="733"/>
      <c r="EK184" s="733"/>
      <c r="EL184" s="733"/>
      <c r="EM184" s="733"/>
      <c r="EN184" s="713"/>
      <c r="EO184" s="713"/>
      <c r="EP184" s="727"/>
      <c r="EQ184" s="727"/>
      <c r="ER184" s="727"/>
      <c r="ES184" s="727"/>
      <c r="ET184" s="813"/>
      <c r="EU184" s="813"/>
      <c r="EV184" s="813"/>
      <c r="EW184" s="813"/>
      <c r="EX184" s="813"/>
      <c r="EY184" s="813"/>
      <c r="EZ184" s="813"/>
      <c r="FB184" s="340"/>
      <c r="FC184" s="341"/>
      <c r="FD184" s="359"/>
      <c r="FE184" s="359"/>
      <c r="FF184" s="359"/>
      <c r="FG184" s="378"/>
      <c r="FH184" s="379"/>
      <c r="FI184" s="380"/>
      <c r="FJ184" s="361"/>
      <c r="FK184" s="362"/>
      <c r="FL184" s="342"/>
      <c r="FM184" s="340"/>
      <c r="FN184" s="340"/>
    </row>
    <row r="185" spans="1:170" ht="9.25" customHeight="1" thickBot="1">
      <c r="A185" s="98"/>
      <c r="B185" s="98"/>
      <c r="C185" s="801"/>
      <c r="D185" s="801"/>
      <c r="E185" s="728"/>
      <c r="F185" s="727" t="s">
        <v>6</v>
      </c>
      <c r="G185" s="727"/>
      <c r="H185" s="727"/>
      <c r="I185" s="727"/>
      <c r="J185" s="727"/>
      <c r="K185" s="727"/>
      <c r="L185" s="733" t="str">
        <f>IF(L68="","",L68)</f>
        <v/>
      </c>
      <c r="M185" s="733"/>
      <c r="N185" s="733"/>
      <c r="O185" s="733"/>
      <c r="P185" s="733"/>
      <c r="Q185" s="733"/>
      <c r="R185" s="733"/>
      <c r="S185" s="733"/>
      <c r="T185" s="733"/>
      <c r="U185" s="733"/>
      <c r="V185" s="733"/>
      <c r="W185" s="733"/>
      <c r="X185" s="733"/>
      <c r="Y185" s="733"/>
      <c r="Z185" s="733"/>
      <c r="AA185" s="733"/>
      <c r="AB185" s="733"/>
      <c r="AC185" s="733"/>
      <c r="AD185" s="713"/>
      <c r="AE185" s="713"/>
      <c r="AF185" s="727"/>
      <c r="AG185" s="727"/>
      <c r="AH185" s="727"/>
      <c r="AI185" s="727"/>
      <c r="AJ185" s="801"/>
      <c r="AK185" s="801"/>
      <c r="AL185" s="728"/>
      <c r="AM185" s="727" t="s">
        <v>6</v>
      </c>
      <c r="AN185" s="727"/>
      <c r="AO185" s="727"/>
      <c r="AP185" s="727"/>
      <c r="AQ185" s="727"/>
      <c r="AR185" s="727"/>
      <c r="AS185" s="733" t="str">
        <f>IF(AS68="","",AS68)</f>
        <v/>
      </c>
      <c r="AT185" s="733"/>
      <c r="AU185" s="733"/>
      <c r="AV185" s="733"/>
      <c r="AW185" s="733"/>
      <c r="AX185" s="733"/>
      <c r="AY185" s="733"/>
      <c r="AZ185" s="733"/>
      <c r="BA185" s="733"/>
      <c r="BB185" s="733"/>
      <c r="BC185" s="733"/>
      <c r="BD185" s="733"/>
      <c r="BE185" s="733"/>
      <c r="BF185" s="733"/>
      <c r="BG185" s="733"/>
      <c r="BH185" s="733"/>
      <c r="BI185" s="733"/>
      <c r="BJ185" s="733"/>
      <c r="BK185" s="713"/>
      <c r="BL185" s="713"/>
      <c r="BM185" s="727"/>
      <c r="BN185" s="727"/>
      <c r="BO185" s="727"/>
      <c r="BP185" s="727"/>
      <c r="BQ185" s="739"/>
      <c r="BR185" s="740"/>
      <c r="BS185" s="740"/>
      <c r="BT185" s="740"/>
      <c r="BU185" s="740"/>
      <c r="BV185" s="740"/>
      <c r="BW185" s="812"/>
      <c r="BX185" s="95"/>
      <c r="BY185" s="95"/>
      <c r="BZ185" s="95"/>
      <c r="CA185" s="96"/>
      <c r="CB185" s="95"/>
      <c r="CC185" s="95"/>
      <c r="CD185" s="98"/>
      <c r="CE185" s="98"/>
      <c r="CF185" s="801"/>
      <c r="CG185" s="801"/>
      <c r="CH185" s="728"/>
      <c r="CI185" s="727" t="s">
        <v>6</v>
      </c>
      <c r="CJ185" s="727"/>
      <c r="CK185" s="727"/>
      <c r="CL185" s="727"/>
      <c r="CM185" s="727"/>
      <c r="CN185" s="727"/>
      <c r="CO185" s="733" t="str">
        <f>IF(L68="","",L68)</f>
        <v/>
      </c>
      <c r="CP185" s="733"/>
      <c r="CQ185" s="733"/>
      <c r="CR185" s="733"/>
      <c r="CS185" s="733"/>
      <c r="CT185" s="733"/>
      <c r="CU185" s="733"/>
      <c r="CV185" s="733"/>
      <c r="CW185" s="733"/>
      <c r="CX185" s="733"/>
      <c r="CY185" s="733"/>
      <c r="CZ185" s="733"/>
      <c r="DA185" s="733"/>
      <c r="DB185" s="733"/>
      <c r="DC185" s="733"/>
      <c r="DD185" s="733"/>
      <c r="DE185" s="733"/>
      <c r="DF185" s="733"/>
      <c r="DG185" s="713"/>
      <c r="DH185" s="713"/>
      <c r="DI185" s="727"/>
      <c r="DJ185" s="727"/>
      <c r="DK185" s="727"/>
      <c r="DL185" s="727"/>
      <c r="DM185" s="801"/>
      <c r="DN185" s="801"/>
      <c r="DO185" s="728"/>
      <c r="DP185" s="727" t="s">
        <v>6</v>
      </c>
      <c r="DQ185" s="727"/>
      <c r="DR185" s="727"/>
      <c r="DS185" s="727"/>
      <c r="DT185" s="727"/>
      <c r="DU185" s="727"/>
      <c r="DV185" s="733" t="str">
        <f>IF(AS68="","",AS68)</f>
        <v/>
      </c>
      <c r="DW185" s="733"/>
      <c r="DX185" s="733"/>
      <c r="DY185" s="733"/>
      <c r="DZ185" s="733"/>
      <c r="EA185" s="733"/>
      <c r="EB185" s="733"/>
      <c r="EC185" s="733"/>
      <c r="ED185" s="733"/>
      <c r="EE185" s="733"/>
      <c r="EF185" s="733"/>
      <c r="EG185" s="733"/>
      <c r="EH185" s="733"/>
      <c r="EI185" s="733"/>
      <c r="EJ185" s="733"/>
      <c r="EK185" s="733"/>
      <c r="EL185" s="733"/>
      <c r="EM185" s="733"/>
      <c r="EN185" s="713"/>
      <c r="EO185" s="713"/>
      <c r="EP185" s="727"/>
      <c r="EQ185" s="727"/>
      <c r="ER185" s="727"/>
      <c r="ES185" s="727"/>
      <c r="ET185" s="813"/>
      <c r="EU185" s="813"/>
      <c r="EV185" s="813"/>
      <c r="EW185" s="813"/>
      <c r="EX185" s="813"/>
      <c r="EY185" s="813"/>
      <c r="EZ185" s="813"/>
      <c r="FB185" s="340"/>
      <c r="FC185" s="341"/>
      <c r="FD185" s="365"/>
      <c r="FE185" s="365"/>
      <c r="FF185" s="365"/>
      <c r="FG185" s="378"/>
      <c r="FH185" s="379"/>
      <c r="FI185" s="366"/>
      <c r="FJ185" s="365"/>
      <c r="FK185" s="367"/>
      <c r="FL185" s="342"/>
      <c r="FM185" s="340"/>
      <c r="FN185" s="340"/>
    </row>
    <row r="186" spans="1:170" ht="9.25" customHeight="1" thickBot="1">
      <c r="A186" s="98"/>
      <c r="B186" s="98"/>
      <c r="C186" s="801"/>
      <c r="D186" s="801"/>
      <c r="E186" s="728"/>
      <c r="F186" s="727"/>
      <c r="G186" s="727"/>
      <c r="H186" s="727"/>
      <c r="I186" s="727"/>
      <c r="J186" s="727"/>
      <c r="K186" s="727"/>
      <c r="L186" s="733"/>
      <c r="M186" s="733"/>
      <c r="N186" s="733"/>
      <c r="O186" s="733"/>
      <c r="P186" s="733"/>
      <c r="Q186" s="733"/>
      <c r="R186" s="733"/>
      <c r="S186" s="733"/>
      <c r="T186" s="733"/>
      <c r="U186" s="733"/>
      <c r="V186" s="733"/>
      <c r="W186" s="733"/>
      <c r="X186" s="733"/>
      <c r="Y186" s="733"/>
      <c r="Z186" s="733"/>
      <c r="AA186" s="733"/>
      <c r="AB186" s="733"/>
      <c r="AC186" s="733"/>
      <c r="AD186" s="713"/>
      <c r="AE186" s="713"/>
      <c r="AF186" s="727"/>
      <c r="AG186" s="727"/>
      <c r="AH186" s="727"/>
      <c r="AI186" s="727"/>
      <c r="AJ186" s="801"/>
      <c r="AK186" s="801"/>
      <c r="AL186" s="728"/>
      <c r="AM186" s="727"/>
      <c r="AN186" s="727"/>
      <c r="AO186" s="727"/>
      <c r="AP186" s="727"/>
      <c r="AQ186" s="727"/>
      <c r="AR186" s="727"/>
      <c r="AS186" s="733"/>
      <c r="AT186" s="733"/>
      <c r="AU186" s="733"/>
      <c r="AV186" s="733"/>
      <c r="AW186" s="733"/>
      <c r="AX186" s="733"/>
      <c r="AY186" s="733"/>
      <c r="AZ186" s="733"/>
      <c r="BA186" s="733"/>
      <c r="BB186" s="733"/>
      <c r="BC186" s="733"/>
      <c r="BD186" s="733"/>
      <c r="BE186" s="733"/>
      <c r="BF186" s="733"/>
      <c r="BG186" s="733"/>
      <c r="BH186" s="733"/>
      <c r="BI186" s="733"/>
      <c r="BJ186" s="733"/>
      <c r="BK186" s="713"/>
      <c r="BL186" s="713"/>
      <c r="BM186" s="727"/>
      <c r="BN186" s="727"/>
      <c r="BO186" s="727"/>
      <c r="BP186" s="727"/>
      <c r="BQ186" s="739"/>
      <c r="BR186" s="740"/>
      <c r="BS186" s="740"/>
      <c r="BT186" s="740"/>
      <c r="BU186" s="740"/>
      <c r="BV186" s="740"/>
      <c r="BW186" s="812"/>
      <c r="BX186" s="95"/>
      <c r="BY186" s="95"/>
      <c r="BZ186" s="95"/>
      <c r="CA186" s="96"/>
      <c r="CB186" s="95"/>
      <c r="CC186" s="95"/>
      <c r="CD186" s="98"/>
      <c r="CE186" s="98"/>
      <c r="CF186" s="801"/>
      <c r="CG186" s="801"/>
      <c r="CH186" s="728"/>
      <c r="CI186" s="727"/>
      <c r="CJ186" s="727"/>
      <c r="CK186" s="727"/>
      <c r="CL186" s="727"/>
      <c r="CM186" s="727"/>
      <c r="CN186" s="727"/>
      <c r="CO186" s="733"/>
      <c r="CP186" s="733"/>
      <c r="CQ186" s="733"/>
      <c r="CR186" s="733"/>
      <c r="CS186" s="733"/>
      <c r="CT186" s="733"/>
      <c r="CU186" s="733"/>
      <c r="CV186" s="733"/>
      <c r="CW186" s="733"/>
      <c r="CX186" s="733"/>
      <c r="CY186" s="733"/>
      <c r="CZ186" s="733"/>
      <c r="DA186" s="733"/>
      <c r="DB186" s="733"/>
      <c r="DC186" s="733"/>
      <c r="DD186" s="733"/>
      <c r="DE186" s="733"/>
      <c r="DF186" s="733"/>
      <c r="DG186" s="713"/>
      <c r="DH186" s="713"/>
      <c r="DI186" s="727"/>
      <c r="DJ186" s="727"/>
      <c r="DK186" s="727"/>
      <c r="DL186" s="727"/>
      <c r="DM186" s="801"/>
      <c r="DN186" s="801"/>
      <c r="DO186" s="728"/>
      <c r="DP186" s="727"/>
      <c r="DQ186" s="727"/>
      <c r="DR186" s="727"/>
      <c r="DS186" s="727"/>
      <c r="DT186" s="727"/>
      <c r="DU186" s="727"/>
      <c r="DV186" s="733"/>
      <c r="DW186" s="733"/>
      <c r="DX186" s="733"/>
      <c r="DY186" s="733"/>
      <c r="DZ186" s="733"/>
      <c r="EA186" s="733"/>
      <c r="EB186" s="733"/>
      <c r="EC186" s="733"/>
      <c r="ED186" s="733"/>
      <c r="EE186" s="733"/>
      <c r="EF186" s="733"/>
      <c r="EG186" s="733"/>
      <c r="EH186" s="733"/>
      <c r="EI186" s="733"/>
      <c r="EJ186" s="733"/>
      <c r="EK186" s="733"/>
      <c r="EL186" s="733"/>
      <c r="EM186" s="733"/>
      <c r="EN186" s="713"/>
      <c r="EO186" s="713"/>
      <c r="EP186" s="727"/>
      <c r="EQ186" s="727"/>
      <c r="ER186" s="727"/>
      <c r="ES186" s="727"/>
      <c r="ET186" s="813"/>
      <c r="EU186" s="813"/>
      <c r="EV186" s="813"/>
      <c r="EW186" s="813"/>
      <c r="EX186" s="813"/>
      <c r="EY186" s="813"/>
      <c r="EZ186" s="813"/>
      <c r="FB186" s="340"/>
      <c r="FC186" s="341"/>
      <c r="FD186" s="365"/>
      <c r="FE186" s="365"/>
      <c r="FF186" s="365"/>
      <c r="FG186" s="378"/>
      <c r="FH186" s="379"/>
      <c r="FI186" s="366"/>
      <c r="FJ186" s="365"/>
      <c r="FK186" s="367"/>
      <c r="FL186" s="342"/>
      <c r="FM186" s="340"/>
      <c r="FN186" s="340"/>
    </row>
    <row r="187" spans="1:170" ht="9.25" customHeight="1" thickBot="1">
      <c r="A187" s="98"/>
      <c r="B187" s="98"/>
      <c r="C187" s="801"/>
      <c r="D187" s="801"/>
      <c r="E187" s="728"/>
      <c r="F187" s="727"/>
      <c r="G187" s="727"/>
      <c r="H187" s="727"/>
      <c r="I187" s="727"/>
      <c r="J187" s="727"/>
      <c r="K187" s="727"/>
      <c r="L187" s="733"/>
      <c r="M187" s="733"/>
      <c r="N187" s="733"/>
      <c r="O187" s="733"/>
      <c r="P187" s="733"/>
      <c r="Q187" s="733"/>
      <c r="R187" s="733"/>
      <c r="S187" s="733"/>
      <c r="T187" s="733"/>
      <c r="U187" s="733"/>
      <c r="V187" s="733"/>
      <c r="W187" s="733"/>
      <c r="X187" s="733"/>
      <c r="Y187" s="733"/>
      <c r="Z187" s="733"/>
      <c r="AA187" s="733"/>
      <c r="AB187" s="733"/>
      <c r="AC187" s="733"/>
      <c r="AD187" s="713"/>
      <c r="AE187" s="713"/>
      <c r="AF187" s="727"/>
      <c r="AG187" s="727"/>
      <c r="AH187" s="727"/>
      <c r="AI187" s="727"/>
      <c r="AJ187" s="801"/>
      <c r="AK187" s="801"/>
      <c r="AL187" s="728"/>
      <c r="AM187" s="727"/>
      <c r="AN187" s="727"/>
      <c r="AO187" s="727"/>
      <c r="AP187" s="727"/>
      <c r="AQ187" s="727"/>
      <c r="AR187" s="727"/>
      <c r="AS187" s="733"/>
      <c r="AT187" s="733"/>
      <c r="AU187" s="733"/>
      <c r="AV187" s="733"/>
      <c r="AW187" s="733"/>
      <c r="AX187" s="733"/>
      <c r="AY187" s="733"/>
      <c r="AZ187" s="733"/>
      <c r="BA187" s="733"/>
      <c r="BB187" s="733"/>
      <c r="BC187" s="733"/>
      <c r="BD187" s="733"/>
      <c r="BE187" s="733"/>
      <c r="BF187" s="733"/>
      <c r="BG187" s="733"/>
      <c r="BH187" s="733"/>
      <c r="BI187" s="733"/>
      <c r="BJ187" s="733"/>
      <c r="BK187" s="713"/>
      <c r="BL187" s="713"/>
      <c r="BM187" s="727"/>
      <c r="BN187" s="727"/>
      <c r="BO187" s="727"/>
      <c r="BP187" s="727"/>
      <c r="BQ187" s="739"/>
      <c r="BR187" s="740"/>
      <c r="BS187" s="740"/>
      <c r="BT187" s="740"/>
      <c r="BU187" s="740"/>
      <c r="BV187" s="740"/>
      <c r="BW187" s="812"/>
      <c r="BX187" s="95"/>
      <c r="BY187" s="95"/>
      <c r="BZ187" s="95"/>
      <c r="CA187" s="96"/>
      <c r="CB187" s="95"/>
      <c r="CC187" s="95"/>
      <c r="CD187" s="98"/>
      <c r="CE187" s="98"/>
      <c r="CF187" s="801"/>
      <c r="CG187" s="801"/>
      <c r="CH187" s="728"/>
      <c r="CI187" s="727"/>
      <c r="CJ187" s="727"/>
      <c r="CK187" s="727"/>
      <c r="CL187" s="727"/>
      <c r="CM187" s="727"/>
      <c r="CN187" s="727"/>
      <c r="CO187" s="733"/>
      <c r="CP187" s="733"/>
      <c r="CQ187" s="733"/>
      <c r="CR187" s="733"/>
      <c r="CS187" s="733"/>
      <c r="CT187" s="733"/>
      <c r="CU187" s="733"/>
      <c r="CV187" s="733"/>
      <c r="CW187" s="733"/>
      <c r="CX187" s="733"/>
      <c r="CY187" s="733"/>
      <c r="CZ187" s="733"/>
      <c r="DA187" s="733"/>
      <c r="DB187" s="733"/>
      <c r="DC187" s="733"/>
      <c r="DD187" s="733"/>
      <c r="DE187" s="733"/>
      <c r="DF187" s="733"/>
      <c r="DG187" s="713"/>
      <c r="DH187" s="713"/>
      <c r="DI187" s="727"/>
      <c r="DJ187" s="727"/>
      <c r="DK187" s="727"/>
      <c r="DL187" s="727"/>
      <c r="DM187" s="801"/>
      <c r="DN187" s="801"/>
      <c r="DO187" s="728"/>
      <c r="DP187" s="727"/>
      <c r="DQ187" s="727"/>
      <c r="DR187" s="727"/>
      <c r="DS187" s="727"/>
      <c r="DT187" s="727"/>
      <c r="DU187" s="727"/>
      <c r="DV187" s="733"/>
      <c r="DW187" s="733"/>
      <c r="DX187" s="733"/>
      <c r="DY187" s="733"/>
      <c r="DZ187" s="733"/>
      <c r="EA187" s="733"/>
      <c r="EB187" s="733"/>
      <c r="EC187" s="733"/>
      <c r="ED187" s="733"/>
      <c r="EE187" s="733"/>
      <c r="EF187" s="733"/>
      <c r="EG187" s="733"/>
      <c r="EH187" s="733"/>
      <c r="EI187" s="733"/>
      <c r="EJ187" s="733"/>
      <c r="EK187" s="733"/>
      <c r="EL187" s="733"/>
      <c r="EM187" s="733"/>
      <c r="EN187" s="713"/>
      <c r="EO187" s="713"/>
      <c r="EP187" s="727"/>
      <c r="EQ187" s="727"/>
      <c r="ER187" s="727"/>
      <c r="ES187" s="727"/>
      <c r="ET187" s="813"/>
      <c r="EU187" s="813"/>
      <c r="EV187" s="813"/>
      <c r="EW187" s="813"/>
      <c r="EX187" s="813"/>
      <c r="EY187" s="813"/>
      <c r="EZ187" s="813"/>
      <c r="FB187" s="340"/>
      <c r="FC187" s="341"/>
      <c r="FD187" s="368" t="s">
        <v>889</v>
      </c>
      <c r="FE187" s="368"/>
      <c r="FF187" s="368"/>
      <c r="FG187" s="352"/>
      <c r="FH187" s="353"/>
      <c r="FI187" s="352"/>
      <c r="FJ187" s="368" t="s">
        <v>977</v>
      </c>
      <c r="FK187" s="354"/>
      <c r="FL187" s="342"/>
      <c r="FM187" s="340"/>
      <c r="FN187" s="340"/>
    </row>
    <row r="188" spans="1:170" ht="9.25" customHeight="1" thickBot="1">
      <c r="A188" s="98"/>
      <c r="B188" s="98"/>
      <c r="C188" s="801"/>
      <c r="D188" s="801"/>
      <c r="E188" s="728"/>
      <c r="F188" s="726" t="s">
        <v>254</v>
      </c>
      <c r="G188" s="727"/>
      <c r="H188" s="727"/>
      <c r="I188" s="727"/>
      <c r="J188" s="727"/>
      <c r="K188" s="727"/>
      <c r="L188" s="727" t="str">
        <f>IF(L71="","",L71)</f>
        <v/>
      </c>
      <c r="M188" s="727"/>
      <c r="N188" s="727" t="str">
        <f>IF(N71="","",N71)</f>
        <v/>
      </c>
      <c r="O188" s="727"/>
      <c r="P188" s="727" t="str">
        <f>IF(P71="","",P71)</f>
        <v/>
      </c>
      <c r="Q188" s="727"/>
      <c r="R188" s="727" t="str">
        <f>IF(R71="","",R71)</f>
        <v/>
      </c>
      <c r="S188" s="727"/>
      <c r="T188" s="727" t="str">
        <f>IF(T71="","",T71)</f>
        <v/>
      </c>
      <c r="U188" s="727"/>
      <c r="V188" s="727" t="str">
        <f>IF(V71="","",V71)</f>
        <v/>
      </c>
      <c r="W188" s="727"/>
      <c r="X188" s="727" t="str">
        <f>IF(X71="","",X71)</f>
        <v/>
      </c>
      <c r="Y188" s="727"/>
      <c r="Z188" s="727" t="str">
        <f>IF(Z71="","",Z71)</f>
        <v/>
      </c>
      <c r="AA188" s="727"/>
      <c r="AB188" s="727" t="str">
        <f>IF(AB71="","",AB71)</f>
        <v/>
      </c>
      <c r="AC188" s="727"/>
      <c r="AD188" s="727" t="str">
        <f>IF(AD71="","",AD71)</f>
        <v/>
      </c>
      <c r="AE188" s="727"/>
      <c r="AF188" s="727" t="str">
        <f>IF(AF71="","",AF71)</f>
        <v/>
      </c>
      <c r="AG188" s="727"/>
      <c r="AH188" s="727" t="str">
        <f>IF(AH71="","",AH71)</f>
        <v/>
      </c>
      <c r="AI188" s="727"/>
      <c r="AJ188" s="801"/>
      <c r="AK188" s="801"/>
      <c r="AL188" s="728"/>
      <c r="AM188" s="798"/>
      <c r="AN188" s="798"/>
      <c r="AO188" s="798"/>
      <c r="AP188" s="798"/>
      <c r="AQ188" s="798"/>
      <c r="AR188" s="798"/>
      <c r="AS188" s="798"/>
      <c r="AT188" s="798"/>
      <c r="AU188" s="798"/>
      <c r="AV188" s="798"/>
      <c r="AW188" s="798"/>
      <c r="AX188" s="798"/>
      <c r="AY188" s="798"/>
      <c r="AZ188" s="798"/>
      <c r="BA188" s="798"/>
      <c r="BB188" s="798"/>
      <c r="BC188" s="798"/>
      <c r="BD188" s="798"/>
      <c r="BE188" s="798"/>
      <c r="BF188" s="798"/>
      <c r="BG188" s="798"/>
      <c r="BH188" s="798"/>
      <c r="BI188" s="798"/>
      <c r="BJ188" s="798"/>
      <c r="BK188" s="798"/>
      <c r="BL188" s="798"/>
      <c r="BM188" s="798"/>
      <c r="BN188" s="798"/>
      <c r="BO188" s="798"/>
      <c r="BP188" s="798"/>
      <c r="BQ188" s="739"/>
      <c r="BR188" s="740"/>
      <c r="BS188" s="740"/>
      <c r="BT188" s="740"/>
      <c r="BU188" s="740"/>
      <c r="BV188" s="740"/>
      <c r="BW188" s="812"/>
      <c r="BX188" s="95"/>
      <c r="BY188" s="95"/>
      <c r="BZ188" s="95"/>
      <c r="CA188" s="96"/>
      <c r="CB188" s="95"/>
      <c r="CC188" s="95"/>
      <c r="CD188" s="98"/>
      <c r="CE188" s="98"/>
      <c r="CF188" s="801"/>
      <c r="CG188" s="801"/>
      <c r="CH188" s="728"/>
      <c r="CI188" s="798"/>
      <c r="CJ188" s="798"/>
      <c r="CK188" s="798"/>
      <c r="CL188" s="798"/>
      <c r="CM188" s="798"/>
      <c r="CN188" s="798"/>
      <c r="CO188" s="798"/>
      <c r="CP188" s="798"/>
      <c r="CQ188" s="798"/>
      <c r="CR188" s="798"/>
      <c r="CS188" s="798"/>
      <c r="CT188" s="798"/>
      <c r="CU188" s="798"/>
      <c r="CV188" s="798"/>
      <c r="CW188" s="798"/>
      <c r="CX188" s="798"/>
      <c r="CY188" s="798"/>
      <c r="CZ188" s="798"/>
      <c r="DA188" s="798"/>
      <c r="DB188" s="798"/>
      <c r="DC188" s="798"/>
      <c r="DD188" s="798"/>
      <c r="DE188" s="798"/>
      <c r="DF188" s="798"/>
      <c r="DG188" s="798"/>
      <c r="DH188" s="798"/>
      <c r="DI188" s="798"/>
      <c r="DJ188" s="798"/>
      <c r="DK188" s="798"/>
      <c r="DL188" s="798"/>
      <c r="DM188" s="801"/>
      <c r="DN188" s="801"/>
      <c r="DO188" s="728"/>
      <c r="DP188" s="798"/>
      <c r="DQ188" s="798"/>
      <c r="DR188" s="798"/>
      <c r="DS188" s="798"/>
      <c r="DT188" s="798"/>
      <c r="DU188" s="798"/>
      <c r="DV188" s="798"/>
      <c r="DW188" s="798"/>
      <c r="DX188" s="798"/>
      <c r="DY188" s="798"/>
      <c r="DZ188" s="798"/>
      <c r="EA188" s="798"/>
      <c r="EB188" s="798"/>
      <c r="EC188" s="798"/>
      <c r="ED188" s="798"/>
      <c r="EE188" s="798"/>
      <c r="EF188" s="798"/>
      <c r="EG188" s="798"/>
      <c r="EH188" s="798"/>
      <c r="EI188" s="798"/>
      <c r="EJ188" s="798"/>
      <c r="EK188" s="798"/>
      <c r="EL188" s="798"/>
      <c r="EM188" s="798"/>
      <c r="EN188" s="798"/>
      <c r="EO188" s="798"/>
      <c r="EP188" s="798"/>
      <c r="EQ188" s="798"/>
      <c r="ER188" s="798"/>
      <c r="ES188" s="798"/>
      <c r="ET188" s="813"/>
      <c r="EU188" s="813"/>
      <c r="EV188" s="813"/>
      <c r="EW188" s="813"/>
      <c r="EX188" s="813"/>
      <c r="EY188" s="813"/>
      <c r="EZ188" s="813"/>
      <c r="FB188" s="340"/>
      <c r="FC188" s="341"/>
      <c r="FD188" s="368"/>
      <c r="FE188" s="368"/>
      <c r="FF188" s="368"/>
      <c r="FG188" s="352"/>
      <c r="FH188" s="353"/>
      <c r="FI188" s="352"/>
      <c r="FJ188" s="368"/>
      <c r="FK188" s="354"/>
      <c r="FL188" s="342"/>
      <c r="FM188" s="340"/>
      <c r="FN188" s="340"/>
    </row>
    <row r="189" spans="1:170" ht="9.25" customHeight="1" thickBot="1">
      <c r="A189" s="98"/>
      <c r="B189" s="98"/>
      <c r="C189" s="801"/>
      <c r="D189" s="801"/>
      <c r="E189" s="728"/>
      <c r="F189" s="727"/>
      <c r="G189" s="727"/>
      <c r="H189" s="727"/>
      <c r="I189" s="727"/>
      <c r="J189" s="727"/>
      <c r="K189" s="727"/>
      <c r="L189" s="727"/>
      <c r="M189" s="727"/>
      <c r="N189" s="727"/>
      <c r="O189" s="727"/>
      <c r="P189" s="727"/>
      <c r="Q189" s="727"/>
      <c r="R189" s="727"/>
      <c r="S189" s="727"/>
      <c r="T189" s="727"/>
      <c r="U189" s="727"/>
      <c r="V189" s="727"/>
      <c r="W189" s="727"/>
      <c r="X189" s="727"/>
      <c r="Y189" s="727"/>
      <c r="Z189" s="727"/>
      <c r="AA189" s="727"/>
      <c r="AB189" s="727"/>
      <c r="AC189" s="727"/>
      <c r="AD189" s="727"/>
      <c r="AE189" s="727"/>
      <c r="AF189" s="727"/>
      <c r="AG189" s="727"/>
      <c r="AH189" s="727"/>
      <c r="AI189" s="727"/>
      <c r="AJ189" s="801"/>
      <c r="AK189" s="801"/>
      <c r="AL189" s="728"/>
      <c r="AM189" s="798"/>
      <c r="AN189" s="798"/>
      <c r="AO189" s="798"/>
      <c r="AP189" s="798"/>
      <c r="AQ189" s="798"/>
      <c r="AR189" s="798"/>
      <c r="AS189" s="798"/>
      <c r="AT189" s="798"/>
      <c r="AU189" s="798"/>
      <c r="AV189" s="798"/>
      <c r="AW189" s="798"/>
      <c r="AX189" s="798"/>
      <c r="AY189" s="798"/>
      <c r="AZ189" s="798"/>
      <c r="BA189" s="798"/>
      <c r="BB189" s="798"/>
      <c r="BC189" s="798"/>
      <c r="BD189" s="798"/>
      <c r="BE189" s="798"/>
      <c r="BF189" s="798"/>
      <c r="BG189" s="798"/>
      <c r="BH189" s="798"/>
      <c r="BI189" s="798"/>
      <c r="BJ189" s="798"/>
      <c r="BK189" s="798"/>
      <c r="BL189" s="798"/>
      <c r="BM189" s="798"/>
      <c r="BN189" s="798"/>
      <c r="BO189" s="798"/>
      <c r="BP189" s="798"/>
      <c r="BQ189" s="739"/>
      <c r="BR189" s="740"/>
      <c r="BS189" s="740"/>
      <c r="BT189" s="740"/>
      <c r="BU189" s="740"/>
      <c r="BV189" s="740"/>
      <c r="BW189" s="812"/>
      <c r="BX189" s="95"/>
      <c r="BY189" s="95"/>
      <c r="BZ189" s="95"/>
      <c r="CA189" s="96"/>
      <c r="CB189" s="95"/>
      <c r="CC189" s="95"/>
      <c r="CD189" s="98"/>
      <c r="CE189" s="98"/>
      <c r="CF189" s="801"/>
      <c r="CG189" s="801"/>
      <c r="CH189" s="728"/>
      <c r="CI189" s="798"/>
      <c r="CJ189" s="798"/>
      <c r="CK189" s="798"/>
      <c r="CL189" s="798"/>
      <c r="CM189" s="798"/>
      <c r="CN189" s="798"/>
      <c r="CO189" s="798"/>
      <c r="CP189" s="798"/>
      <c r="CQ189" s="798"/>
      <c r="CR189" s="798"/>
      <c r="CS189" s="798"/>
      <c r="CT189" s="798"/>
      <c r="CU189" s="798"/>
      <c r="CV189" s="798"/>
      <c r="CW189" s="798"/>
      <c r="CX189" s="798"/>
      <c r="CY189" s="798"/>
      <c r="CZ189" s="798"/>
      <c r="DA189" s="798"/>
      <c r="DB189" s="798"/>
      <c r="DC189" s="798"/>
      <c r="DD189" s="798"/>
      <c r="DE189" s="798"/>
      <c r="DF189" s="798"/>
      <c r="DG189" s="798"/>
      <c r="DH189" s="798"/>
      <c r="DI189" s="798"/>
      <c r="DJ189" s="798"/>
      <c r="DK189" s="798"/>
      <c r="DL189" s="798"/>
      <c r="DM189" s="801"/>
      <c r="DN189" s="801"/>
      <c r="DO189" s="728"/>
      <c r="DP189" s="798"/>
      <c r="DQ189" s="798"/>
      <c r="DR189" s="798"/>
      <c r="DS189" s="798"/>
      <c r="DT189" s="798"/>
      <c r="DU189" s="798"/>
      <c r="DV189" s="798"/>
      <c r="DW189" s="798"/>
      <c r="DX189" s="798"/>
      <c r="DY189" s="798"/>
      <c r="DZ189" s="798"/>
      <c r="EA189" s="798"/>
      <c r="EB189" s="798"/>
      <c r="EC189" s="798"/>
      <c r="ED189" s="798"/>
      <c r="EE189" s="798"/>
      <c r="EF189" s="798"/>
      <c r="EG189" s="798"/>
      <c r="EH189" s="798"/>
      <c r="EI189" s="798"/>
      <c r="EJ189" s="798"/>
      <c r="EK189" s="798"/>
      <c r="EL189" s="798"/>
      <c r="EM189" s="798"/>
      <c r="EN189" s="798"/>
      <c r="EO189" s="798"/>
      <c r="EP189" s="798"/>
      <c r="EQ189" s="798"/>
      <c r="ER189" s="798"/>
      <c r="ES189" s="798"/>
      <c r="ET189" s="813"/>
      <c r="EU189" s="813"/>
      <c r="EV189" s="813"/>
      <c r="EW189" s="813"/>
      <c r="EX189" s="813"/>
      <c r="EY189" s="813"/>
      <c r="EZ189" s="813"/>
      <c r="FB189" s="340"/>
      <c r="FC189" s="341"/>
      <c r="FD189" s="345"/>
      <c r="FE189" s="351" t="s">
        <v>873</v>
      </c>
      <c r="FF189" s="351"/>
      <c r="FG189" s="369" t="s">
        <v>890</v>
      </c>
      <c r="FH189" s="353"/>
      <c r="FI189" s="352"/>
      <c r="FJ189" s="368" t="s">
        <v>891</v>
      </c>
      <c r="FK189" s="354"/>
      <c r="FL189" s="342"/>
      <c r="FM189" s="340"/>
      <c r="FN189" s="340"/>
    </row>
    <row r="190" spans="1:170" ht="9.25" customHeight="1" thickBot="1">
      <c r="A190" s="98"/>
      <c r="B190" s="98"/>
      <c r="C190" s="801"/>
      <c r="D190" s="801"/>
      <c r="E190" s="728"/>
      <c r="F190" s="727"/>
      <c r="G190" s="727"/>
      <c r="H190" s="727"/>
      <c r="I190" s="727"/>
      <c r="J190" s="727"/>
      <c r="K190" s="727"/>
      <c r="L190" s="727"/>
      <c r="M190" s="727"/>
      <c r="N190" s="727"/>
      <c r="O190" s="727"/>
      <c r="P190" s="727"/>
      <c r="Q190" s="727"/>
      <c r="R190" s="727"/>
      <c r="S190" s="727"/>
      <c r="T190" s="727"/>
      <c r="U190" s="727"/>
      <c r="V190" s="727"/>
      <c r="W190" s="727"/>
      <c r="X190" s="727"/>
      <c r="Y190" s="727"/>
      <c r="Z190" s="727"/>
      <c r="AA190" s="727"/>
      <c r="AB190" s="727"/>
      <c r="AC190" s="727"/>
      <c r="AD190" s="727"/>
      <c r="AE190" s="727"/>
      <c r="AF190" s="727"/>
      <c r="AG190" s="727"/>
      <c r="AH190" s="727"/>
      <c r="AI190" s="727"/>
      <c r="AJ190" s="801"/>
      <c r="AK190" s="801"/>
      <c r="AL190" s="728"/>
      <c r="AM190" s="798"/>
      <c r="AN190" s="798"/>
      <c r="AO190" s="798"/>
      <c r="AP190" s="798"/>
      <c r="AQ190" s="798"/>
      <c r="AR190" s="798"/>
      <c r="AS190" s="798"/>
      <c r="AT190" s="798"/>
      <c r="AU190" s="798"/>
      <c r="AV190" s="798"/>
      <c r="AW190" s="798"/>
      <c r="AX190" s="798"/>
      <c r="AY190" s="798"/>
      <c r="AZ190" s="798"/>
      <c r="BA190" s="798"/>
      <c r="BB190" s="798"/>
      <c r="BC190" s="798"/>
      <c r="BD190" s="798"/>
      <c r="BE190" s="798"/>
      <c r="BF190" s="798"/>
      <c r="BG190" s="798"/>
      <c r="BH190" s="798"/>
      <c r="BI190" s="798"/>
      <c r="BJ190" s="798"/>
      <c r="BK190" s="798"/>
      <c r="BL190" s="798"/>
      <c r="BM190" s="798"/>
      <c r="BN190" s="798"/>
      <c r="BO190" s="798"/>
      <c r="BP190" s="798"/>
      <c r="BQ190" s="739"/>
      <c r="BR190" s="740"/>
      <c r="BS190" s="740"/>
      <c r="BT190" s="740"/>
      <c r="BU190" s="740"/>
      <c r="BV190" s="740"/>
      <c r="BW190" s="812"/>
      <c r="BX190" s="95"/>
      <c r="BY190" s="95"/>
      <c r="BZ190" s="95"/>
      <c r="CA190" s="96"/>
      <c r="CB190" s="95"/>
      <c r="CC190" s="95"/>
      <c r="CD190" s="98"/>
      <c r="CE190" s="98"/>
      <c r="CF190" s="801"/>
      <c r="CG190" s="801"/>
      <c r="CH190" s="728"/>
      <c r="CI190" s="798"/>
      <c r="CJ190" s="798"/>
      <c r="CK190" s="798"/>
      <c r="CL190" s="798"/>
      <c r="CM190" s="798"/>
      <c r="CN190" s="798"/>
      <c r="CO190" s="798"/>
      <c r="CP190" s="798"/>
      <c r="CQ190" s="798"/>
      <c r="CR190" s="798"/>
      <c r="CS190" s="798"/>
      <c r="CT190" s="798"/>
      <c r="CU190" s="798"/>
      <c r="CV190" s="798"/>
      <c r="CW190" s="798"/>
      <c r="CX190" s="798"/>
      <c r="CY190" s="798"/>
      <c r="CZ190" s="798"/>
      <c r="DA190" s="798"/>
      <c r="DB190" s="798"/>
      <c r="DC190" s="798"/>
      <c r="DD190" s="798"/>
      <c r="DE190" s="798"/>
      <c r="DF190" s="798"/>
      <c r="DG190" s="798"/>
      <c r="DH190" s="798"/>
      <c r="DI190" s="798"/>
      <c r="DJ190" s="798"/>
      <c r="DK190" s="798"/>
      <c r="DL190" s="798"/>
      <c r="DM190" s="801"/>
      <c r="DN190" s="801"/>
      <c r="DO190" s="728"/>
      <c r="DP190" s="798"/>
      <c r="DQ190" s="798"/>
      <c r="DR190" s="798"/>
      <c r="DS190" s="798"/>
      <c r="DT190" s="798"/>
      <c r="DU190" s="798"/>
      <c r="DV190" s="798"/>
      <c r="DW190" s="798"/>
      <c r="DX190" s="798"/>
      <c r="DY190" s="798"/>
      <c r="DZ190" s="798"/>
      <c r="EA190" s="798"/>
      <c r="EB190" s="798"/>
      <c r="EC190" s="798"/>
      <c r="ED190" s="798"/>
      <c r="EE190" s="798"/>
      <c r="EF190" s="798"/>
      <c r="EG190" s="798"/>
      <c r="EH190" s="798"/>
      <c r="EI190" s="798"/>
      <c r="EJ190" s="798"/>
      <c r="EK190" s="798"/>
      <c r="EL190" s="798"/>
      <c r="EM190" s="798"/>
      <c r="EN190" s="798"/>
      <c r="EO190" s="798"/>
      <c r="EP190" s="798"/>
      <c r="EQ190" s="798"/>
      <c r="ER190" s="798"/>
      <c r="ES190" s="798"/>
      <c r="ET190" s="813"/>
      <c r="EU190" s="813"/>
      <c r="EV190" s="813"/>
      <c r="EW190" s="813"/>
      <c r="EX190" s="813"/>
      <c r="EY190" s="813"/>
      <c r="EZ190" s="813"/>
      <c r="FB190" s="340"/>
      <c r="FC190" s="341"/>
      <c r="FD190" s="345"/>
      <c r="FE190" s="351"/>
      <c r="FF190" s="351"/>
      <c r="FG190" s="369"/>
      <c r="FH190" s="353"/>
      <c r="FI190" s="352"/>
      <c r="FJ190" s="368"/>
      <c r="FK190" s="354"/>
      <c r="FL190" s="342"/>
      <c r="FM190" s="340"/>
      <c r="FN190" s="340"/>
    </row>
    <row r="191" spans="1:170" ht="9.25" customHeight="1" thickBot="1">
      <c r="A191" s="98"/>
      <c r="B191" s="98"/>
      <c r="C191" s="801"/>
      <c r="D191" s="801"/>
      <c r="E191" s="728">
        <v>2</v>
      </c>
      <c r="F191" s="727" t="s">
        <v>7</v>
      </c>
      <c r="G191" s="727"/>
      <c r="H191" s="727"/>
      <c r="I191" s="727"/>
      <c r="J191" s="727"/>
      <c r="K191" s="727"/>
      <c r="L191" s="733" t="str">
        <f>IF(L74="","",L74)</f>
        <v/>
      </c>
      <c r="M191" s="733"/>
      <c r="N191" s="733"/>
      <c r="O191" s="733"/>
      <c r="P191" s="733"/>
      <c r="Q191" s="733"/>
      <c r="R191" s="733"/>
      <c r="S191" s="733"/>
      <c r="T191" s="733"/>
      <c r="U191" s="733"/>
      <c r="V191" s="733"/>
      <c r="W191" s="733"/>
      <c r="X191" s="733"/>
      <c r="Y191" s="733"/>
      <c r="Z191" s="733"/>
      <c r="AA191" s="733"/>
      <c r="AB191" s="733"/>
      <c r="AC191" s="733"/>
      <c r="AD191" s="713" t="s">
        <v>13</v>
      </c>
      <c r="AE191" s="713"/>
      <c r="AF191" s="727" t="str">
        <f>IF(AF74="","",AF74)</f>
        <v/>
      </c>
      <c r="AG191" s="727"/>
      <c r="AH191" s="727"/>
      <c r="AI191" s="727"/>
      <c r="AJ191" s="801"/>
      <c r="AK191" s="801"/>
      <c r="AL191" s="728">
        <v>2</v>
      </c>
      <c r="AM191" s="727" t="s">
        <v>7</v>
      </c>
      <c r="AN191" s="727"/>
      <c r="AO191" s="727"/>
      <c r="AP191" s="727"/>
      <c r="AQ191" s="727"/>
      <c r="AR191" s="727"/>
      <c r="AS191" s="733" t="str">
        <f>IF(AS74="","",AS74)</f>
        <v/>
      </c>
      <c r="AT191" s="733"/>
      <c r="AU191" s="733"/>
      <c r="AV191" s="733"/>
      <c r="AW191" s="733"/>
      <c r="AX191" s="733"/>
      <c r="AY191" s="733"/>
      <c r="AZ191" s="733"/>
      <c r="BA191" s="733"/>
      <c r="BB191" s="733"/>
      <c r="BC191" s="733"/>
      <c r="BD191" s="733"/>
      <c r="BE191" s="733"/>
      <c r="BF191" s="733"/>
      <c r="BG191" s="733"/>
      <c r="BH191" s="733"/>
      <c r="BI191" s="733"/>
      <c r="BJ191" s="733"/>
      <c r="BK191" s="713" t="s">
        <v>13</v>
      </c>
      <c r="BL191" s="713"/>
      <c r="BM191" s="727" t="str">
        <f>IF(BM74="","",BM74)</f>
        <v/>
      </c>
      <c r="BN191" s="727"/>
      <c r="BO191" s="727"/>
      <c r="BP191" s="727"/>
      <c r="BQ191" s="739"/>
      <c r="BR191" s="740"/>
      <c r="BS191" s="740"/>
      <c r="BT191" s="740"/>
      <c r="BU191" s="740"/>
      <c r="BV191" s="740"/>
      <c r="BW191" s="812"/>
      <c r="BX191" s="95"/>
      <c r="BY191" s="95"/>
      <c r="BZ191" s="95"/>
      <c r="CA191" s="96"/>
      <c r="CB191" s="95"/>
      <c r="CC191" s="95"/>
      <c r="CD191" s="98"/>
      <c r="CE191" s="98"/>
      <c r="CF191" s="801"/>
      <c r="CG191" s="801"/>
      <c r="CH191" s="728">
        <v>2</v>
      </c>
      <c r="CI191" s="727" t="s">
        <v>7</v>
      </c>
      <c r="CJ191" s="727"/>
      <c r="CK191" s="727"/>
      <c r="CL191" s="727"/>
      <c r="CM191" s="727"/>
      <c r="CN191" s="727"/>
      <c r="CO191" s="733" t="str">
        <f>IF(L74="","",L74)</f>
        <v/>
      </c>
      <c r="CP191" s="733"/>
      <c r="CQ191" s="733"/>
      <c r="CR191" s="733"/>
      <c r="CS191" s="733"/>
      <c r="CT191" s="733"/>
      <c r="CU191" s="733"/>
      <c r="CV191" s="733"/>
      <c r="CW191" s="733"/>
      <c r="CX191" s="733"/>
      <c r="CY191" s="733"/>
      <c r="CZ191" s="733"/>
      <c r="DA191" s="733"/>
      <c r="DB191" s="733"/>
      <c r="DC191" s="733"/>
      <c r="DD191" s="733"/>
      <c r="DE191" s="733"/>
      <c r="DF191" s="733"/>
      <c r="DG191" s="713" t="s">
        <v>13</v>
      </c>
      <c r="DH191" s="713"/>
      <c r="DI191" s="727" t="str">
        <f>IF(AF74="","",AF74)</f>
        <v/>
      </c>
      <c r="DJ191" s="727"/>
      <c r="DK191" s="727"/>
      <c r="DL191" s="727"/>
      <c r="DM191" s="801"/>
      <c r="DN191" s="801"/>
      <c r="DO191" s="728">
        <v>2</v>
      </c>
      <c r="DP191" s="727" t="s">
        <v>7</v>
      </c>
      <c r="DQ191" s="727"/>
      <c r="DR191" s="727"/>
      <c r="DS191" s="727"/>
      <c r="DT191" s="727"/>
      <c r="DU191" s="727"/>
      <c r="DV191" s="733" t="str">
        <f>IF(AS74="","",AS74)</f>
        <v/>
      </c>
      <c r="DW191" s="733"/>
      <c r="DX191" s="733"/>
      <c r="DY191" s="733"/>
      <c r="DZ191" s="733"/>
      <c r="EA191" s="733"/>
      <c r="EB191" s="733"/>
      <c r="EC191" s="733"/>
      <c r="ED191" s="733"/>
      <c r="EE191" s="733"/>
      <c r="EF191" s="733"/>
      <c r="EG191" s="733"/>
      <c r="EH191" s="733"/>
      <c r="EI191" s="733"/>
      <c r="EJ191" s="733"/>
      <c r="EK191" s="733"/>
      <c r="EL191" s="733"/>
      <c r="EM191" s="733"/>
      <c r="EN191" s="713" t="s">
        <v>13</v>
      </c>
      <c r="EO191" s="713"/>
      <c r="EP191" s="727" t="str">
        <f>IF(BM74="","",BM74)</f>
        <v/>
      </c>
      <c r="EQ191" s="727"/>
      <c r="ER191" s="727"/>
      <c r="ES191" s="727"/>
      <c r="ET191" s="813"/>
      <c r="EU191" s="813"/>
      <c r="EV191" s="813"/>
      <c r="EW191" s="813"/>
      <c r="EX191" s="813"/>
      <c r="EY191" s="813"/>
      <c r="EZ191" s="813"/>
      <c r="FB191" s="340"/>
      <c r="FC191" s="341"/>
      <c r="FD191" s="345"/>
      <c r="FE191" s="351" t="s">
        <v>142</v>
      </c>
      <c r="FF191" s="351"/>
      <c r="FG191" s="369" t="s">
        <v>892</v>
      </c>
      <c r="FH191" s="353"/>
      <c r="FI191" s="352"/>
      <c r="FJ191" s="368" t="s">
        <v>142</v>
      </c>
      <c r="FK191" s="354"/>
      <c r="FL191" s="342"/>
      <c r="FM191" s="340"/>
      <c r="FN191" s="340"/>
    </row>
    <row r="192" spans="1:170" ht="9.25" customHeight="1" thickBot="1">
      <c r="A192" s="98"/>
      <c r="B192" s="98"/>
      <c r="C192" s="801"/>
      <c r="D192" s="801"/>
      <c r="E192" s="728"/>
      <c r="F192" s="727"/>
      <c r="G192" s="727"/>
      <c r="H192" s="727"/>
      <c r="I192" s="727"/>
      <c r="J192" s="727"/>
      <c r="K192" s="727"/>
      <c r="L192" s="733"/>
      <c r="M192" s="733"/>
      <c r="N192" s="733"/>
      <c r="O192" s="733"/>
      <c r="P192" s="733"/>
      <c r="Q192" s="733"/>
      <c r="R192" s="733"/>
      <c r="S192" s="733"/>
      <c r="T192" s="733"/>
      <c r="U192" s="733"/>
      <c r="V192" s="733"/>
      <c r="W192" s="733"/>
      <c r="X192" s="733"/>
      <c r="Y192" s="733"/>
      <c r="Z192" s="733"/>
      <c r="AA192" s="733"/>
      <c r="AB192" s="733"/>
      <c r="AC192" s="733"/>
      <c r="AD192" s="713"/>
      <c r="AE192" s="713"/>
      <c r="AF192" s="727"/>
      <c r="AG192" s="727"/>
      <c r="AH192" s="727"/>
      <c r="AI192" s="727"/>
      <c r="AJ192" s="801"/>
      <c r="AK192" s="801"/>
      <c r="AL192" s="728"/>
      <c r="AM192" s="727"/>
      <c r="AN192" s="727"/>
      <c r="AO192" s="727"/>
      <c r="AP192" s="727"/>
      <c r="AQ192" s="727"/>
      <c r="AR192" s="727"/>
      <c r="AS192" s="733"/>
      <c r="AT192" s="733"/>
      <c r="AU192" s="733"/>
      <c r="AV192" s="733"/>
      <c r="AW192" s="733"/>
      <c r="AX192" s="733"/>
      <c r="AY192" s="733"/>
      <c r="AZ192" s="733"/>
      <c r="BA192" s="733"/>
      <c r="BB192" s="733"/>
      <c r="BC192" s="733"/>
      <c r="BD192" s="733"/>
      <c r="BE192" s="733"/>
      <c r="BF192" s="733"/>
      <c r="BG192" s="733"/>
      <c r="BH192" s="733"/>
      <c r="BI192" s="733"/>
      <c r="BJ192" s="733"/>
      <c r="BK192" s="713"/>
      <c r="BL192" s="713"/>
      <c r="BM192" s="727"/>
      <c r="BN192" s="727"/>
      <c r="BO192" s="727"/>
      <c r="BP192" s="727"/>
      <c r="BQ192" s="739"/>
      <c r="BR192" s="740"/>
      <c r="BS192" s="740"/>
      <c r="BT192" s="740"/>
      <c r="BU192" s="740"/>
      <c r="BV192" s="740"/>
      <c r="BW192" s="812"/>
      <c r="BX192" s="95"/>
      <c r="BY192" s="95"/>
      <c r="BZ192" s="95"/>
      <c r="CA192" s="96"/>
      <c r="CB192" s="95"/>
      <c r="CC192" s="95"/>
      <c r="CD192" s="98"/>
      <c r="CE192" s="98"/>
      <c r="CF192" s="801"/>
      <c r="CG192" s="801"/>
      <c r="CH192" s="728"/>
      <c r="CI192" s="727"/>
      <c r="CJ192" s="727"/>
      <c r="CK192" s="727"/>
      <c r="CL192" s="727"/>
      <c r="CM192" s="727"/>
      <c r="CN192" s="727"/>
      <c r="CO192" s="733"/>
      <c r="CP192" s="733"/>
      <c r="CQ192" s="733"/>
      <c r="CR192" s="733"/>
      <c r="CS192" s="733"/>
      <c r="CT192" s="733"/>
      <c r="CU192" s="733"/>
      <c r="CV192" s="733"/>
      <c r="CW192" s="733"/>
      <c r="CX192" s="733"/>
      <c r="CY192" s="733"/>
      <c r="CZ192" s="733"/>
      <c r="DA192" s="733"/>
      <c r="DB192" s="733"/>
      <c r="DC192" s="733"/>
      <c r="DD192" s="733"/>
      <c r="DE192" s="733"/>
      <c r="DF192" s="733"/>
      <c r="DG192" s="713"/>
      <c r="DH192" s="713"/>
      <c r="DI192" s="727"/>
      <c r="DJ192" s="727"/>
      <c r="DK192" s="727"/>
      <c r="DL192" s="727"/>
      <c r="DM192" s="801"/>
      <c r="DN192" s="801"/>
      <c r="DO192" s="728"/>
      <c r="DP192" s="727"/>
      <c r="DQ192" s="727"/>
      <c r="DR192" s="727"/>
      <c r="DS192" s="727"/>
      <c r="DT192" s="727"/>
      <c r="DU192" s="727"/>
      <c r="DV192" s="733"/>
      <c r="DW192" s="733"/>
      <c r="DX192" s="733"/>
      <c r="DY192" s="733"/>
      <c r="DZ192" s="733"/>
      <c r="EA192" s="733"/>
      <c r="EB192" s="733"/>
      <c r="EC192" s="733"/>
      <c r="ED192" s="733"/>
      <c r="EE192" s="733"/>
      <c r="EF192" s="733"/>
      <c r="EG192" s="733"/>
      <c r="EH192" s="733"/>
      <c r="EI192" s="733"/>
      <c r="EJ192" s="733"/>
      <c r="EK192" s="733"/>
      <c r="EL192" s="733"/>
      <c r="EM192" s="733"/>
      <c r="EN192" s="713"/>
      <c r="EO192" s="713"/>
      <c r="EP192" s="727"/>
      <c r="EQ192" s="727"/>
      <c r="ER192" s="727"/>
      <c r="ES192" s="727"/>
      <c r="ET192" s="813"/>
      <c r="EU192" s="813"/>
      <c r="EV192" s="813"/>
      <c r="EW192" s="813"/>
      <c r="EX192" s="813"/>
      <c r="EY192" s="813"/>
      <c r="EZ192" s="813"/>
      <c r="FB192" s="340"/>
      <c r="FC192" s="341"/>
      <c r="FD192" s="345"/>
      <c r="FE192" s="351"/>
      <c r="FF192" s="351"/>
      <c r="FG192" s="369"/>
      <c r="FH192" s="353"/>
      <c r="FI192" s="352"/>
      <c r="FJ192" s="368"/>
      <c r="FK192" s="354"/>
      <c r="FL192" s="342"/>
      <c r="FM192" s="340"/>
      <c r="FN192" s="340"/>
    </row>
    <row r="193" spans="1:170" ht="9.25" customHeight="1" thickBot="1">
      <c r="A193" s="98"/>
      <c r="B193" s="98"/>
      <c r="C193" s="801"/>
      <c r="D193" s="801"/>
      <c r="E193" s="728"/>
      <c r="F193" s="727" t="s">
        <v>6</v>
      </c>
      <c r="G193" s="727"/>
      <c r="H193" s="727"/>
      <c r="I193" s="727"/>
      <c r="J193" s="727"/>
      <c r="K193" s="727"/>
      <c r="L193" s="733" t="str">
        <f>IF(L76="","",L76)</f>
        <v/>
      </c>
      <c r="M193" s="733"/>
      <c r="N193" s="733"/>
      <c r="O193" s="733"/>
      <c r="P193" s="733"/>
      <c r="Q193" s="733"/>
      <c r="R193" s="733"/>
      <c r="S193" s="733"/>
      <c r="T193" s="733"/>
      <c r="U193" s="733"/>
      <c r="V193" s="733"/>
      <c r="W193" s="733"/>
      <c r="X193" s="733"/>
      <c r="Y193" s="733"/>
      <c r="Z193" s="733"/>
      <c r="AA193" s="733"/>
      <c r="AB193" s="733"/>
      <c r="AC193" s="733"/>
      <c r="AD193" s="713"/>
      <c r="AE193" s="713"/>
      <c r="AF193" s="727"/>
      <c r="AG193" s="727"/>
      <c r="AH193" s="727"/>
      <c r="AI193" s="727"/>
      <c r="AJ193" s="801"/>
      <c r="AK193" s="801"/>
      <c r="AL193" s="728"/>
      <c r="AM193" s="727" t="s">
        <v>6</v>
      </c>
      <c r="AN193" s="727"/>
      <c r="AO193" s="727"/>
      <c r="AP193" s="727"/>
      <c r="AQ193" s="727"/>
      <c r="AR193" s="727"/>
      <c r="AS193" s="733" t="str">
        <f>IF(AS76="","",AS76)</f>
        <v/>
      </c>
      <c r="AT193" s="733"/>
      <c r="AU193" s="733"/>
      <c r="AV193" s="733"/>
      <c r="AW193" s="733"/>
      <c r="AX193" s="733"/>
      <c r="AY193" s="733"/>
      <c r="AZ193" s="733"/>
      <c r="BA193" s="733"/>
      <c r="BB193" s="733"/>
      <c r="BC193" s="733"/>
      <c r="BD193" s="733"/>
      <c r="BE193" s="733"/>
      <c r="BF193" s="733"/>
      <c r="BG193" s="733"/>
      <c r="BH193" s="733"/>
      <c r="BI193" s="733"/>
      <c r="BJ193" s="733"/>
      <c r="BK193" s="713"/>
      <c r="BL193" s="713"/>
      <c r="BM193" s="727"/>
      <c r="BN193" s="727"/>
      <c r="BO193" s="727"/>
      <c r="BP193" s="727"/>
      <c r="BQ193" s="739"/>
      <c r="BR193" s="740"/>
      <c r="BS193" s="740"/>
      <c r="BT193" s="740"/>
      <c r="BU193" s="740"/>
      <c r="BV193" s="740"/>
      <c r="BW193" s="812"/>
      <c r="BX193" s="95"/>
      <c r="BY193" s="95"/>
      <c r="BZ193" s="95"/>
      <c r="CA193" s="96"/>
      <c r="CB193" s="95"/>
      <c r="CC193" s="95"/>
      <c r="CD193" s="98"/>
      <c r="CE193" s="98"/>
      <c r="CF193" s="801"/>
      <c r="CG193" s="801"/>
      <c r="CH193" s="728"/>
      <c r="CI193" s="727" t="s">
        <v>6</v>
      </c>
      <c r="CJ193" s="727"/>
      <c r="CK193" s="727"/>
      <c r="CL193" s="727"/>
      <c r="CM193" s="727"/>
      <c r="CN193" s="727"/>
      <c r="CO193" s="733" t="str">
        <f>IF(L76="","",L76)</f>
        <v/>
      </c>
      <c r="CP193" s="733"/>
      <c r="CQ193" s="733"/>
      <c r="CR193" s="733"/>
      <c r="CS193" s="733"/>
      <c r="CT193" s="733"/>
      <c r="CU193" s="733"/>
      <c r="CV193" s="733"/>
      <c r="CW193" s="733"/>
      <c r="CX193" s="733"/>
      <c r="CY193" s="733"/>
      <c r="CZ193" s="733"/>
      <c r="DA193" s="733"/>
      <c r="DB193" s="733"/>
      <c r="DC193" s="733"/>
      <c r="DD193" s="733"/>
      <c r="DE193" s="733"/>
      <c r="DF193" s="733"/>
      <c r="DG193" s="713"/>
      <c r="DH193" s="713"/>
      <c r="DI193" s="727"/>
      <c r="DJ193" s="727"/>
      <c r="DK193" s="727"/>
      <c r="DL193" s="727"/>
      <c r="DM193" s="801"/>
      <c r="DN193" s="801"/>
      <c r="DO193" s="728"/>
      <c r="DP193" s="727" t="s">
        <v>6</v>
      </c>
      <c r="DQ193" s="727"/>
      <c r="DR193" s="727"/>
      <c r="DS193" s="727"/>
      <c r="DT193" s="727"/>
      <c r="DU193" s="727"/>
      <c r="DV193" s="733" t="str">
        <f>IF(AS76="","",AS76)</f>
        <v/>
      </c>
      <c r="DW193" s="733"/>
      <c r="DX193" s="733"/>
      <c r="DY193" s="733"/>
      <c r="DZ193" s="733"/>
      <c r="EA193" s="733"/>
      <c r="EB193" s="733"/>
      <c r="EC193" s="733"/>
      <c r="ED193" s="733"/>
      <c r="EE193" s="733"/>
      <c r="EF193" s="733"/>
      <c r="EG193" s="733"/>
      <c r="EH193" s="733"/>
      <c r="EI193" s="733"/>
      <c r="EJ193" s="733"/>
      <c r="EK193" s="733"/>
      <c r="EL193" s="733"/>
      <c r="EM193" s="733"/>
      <c r="EN193" s="713"/>
      <c r="EO193" s="713"/>
      <c r="EP193" s="727"/>
      <c r="EQ193" s="727"/>
      <c r="ER193" s="727"/>
      <c r="ES193" s="727"/>
      <c r="ET193" s="813"/>
      <c r="EU193" s="813"/>
      <c r="EV193" s="813"/>
      <c r="EW193" s="813"/>
      <c r="EX193" s="813"/>
      <c r="EY193" s="813"/>
      <c r="EZ193" s="813"/>
      <c r="FB193" s="340"/>
      <c r="FC193" s="341"/>
      <c r="FD193" s="345"/>
      <c r="FE193" s="351" t="s">
        <v>13</v>
      </c>
      <c r="FF193" s="351"/>
      <c r="FG193" s="369" t="s">
        <v>893</v>
      </c>
      <c r="FH193" s="353"/>
      <c r="FI193" s="352"/>
      <c r="FJ193" s="377" t="s">
        <v>978</v>
      </c>
      <c r="FK193" s="354"/>
      <c r="FL193" s="342"/>
      <c r="FM193" s="340"/>
      <c r="FN193" s="340"/>
    </row>
    <row r="194" spans="1:170" ht="9.25" customHeight="1" thickBot="1">
      <c r="A194" s="98"/>
      <c r="B194" s="98"/>
      <c r="C194" s="801"/>
      <c r="D194" s="801"/>
      <c r="E194" s="728"/>
      <c r="F194" s="727"/>
      <c r="G194" s="727"/>
      <c r="H194" s="727"/>
      <c r="I194" s="727"/>
      <c r="J194" s="727"/>
      <c r="K194" s="727"/>
      <c r="L194" s="733"/>
      <c r="M194" s="733"/>
      <c r="N194" s="733"/>
      <c r="O194" s="733"/>
      <c r="P194" s="733"/>
      <c r="Q194" s="733"/>
      <c r="R194" s="733"/>
      <c r="S194" s="733"/>
      <c r="T194" s="733"/>
      <c r="U194" s="733"/>
      <c r="V194" s="733"/>
      <c r="W194" s="733"/>
      <c r="X194" s="733"/>
      <c r="Y194" s="733"/>
      <c r="Z194" s="733"/>
      <c r="AA194" s="733"/>
      <c r="AB194" s="733"/>
      <c r="AC194" s="733"/>
      <c r="AD194" s="713"/>
      <c r="AE194" s="713"/>
      <c r="AF194" s="727"/>
      <c r="AG194" s="727"/>
      <c r="AH194" s="727"/>
      <c r="AI194" s="727"/>
      <c r="AJ194" s="801"/>
      <c r="AK194" s="801"/>
      <c r="AL194" s="728"/>
      <c r="AM194" s="727"/>
      <c r="AN194" s="727"/>
      <c r="AO194" s="727"/>
      <c r="AP194" s="727"/>
      <c r="AQ194" s="727"/>
      <c r="AR194" s="727"/>
      <c r="AS194" s="733"/>
      <c r="AT194" s="733"/>
      <c r="AU194" s="733"/>
      <c r="AV194" s="733"/>
      <c r="AW194" s="733"/>
      <c r="AX194" s="733"/>
      <c r="AY194" s="733"/>
      <c r="AZ194" s="733"/>
      <c r="BA194" s="733"/>
      <c r="BB194" s="733"/>
      <c r="BC194" s="733"/>
      <c r="BD194" s="733"/>
      <c r="BE194" s="733"/>
      <c r="BF194" s="733"/>
      <c r="BG194" s="733"/>
      <c r="BH194" s="733"/>
      <c r="BI194" s="733"/>
      <c r="BJ194" s="733"/>
      <c r="BK194" s="713"/>
      <c r="BL194" s="713"/>
      <c r="BM194" s="727"/>
      <c r="BN194" s="727"/>
      <c r="BO194" s="727"/>
      <c r="BP194" s="727"/>
      <c r="BQ194" s="739"/>
      <c r="BR194" s="740"/>
      <c r="BS194" s="740"/>
      <c r="BT194" s="740"/>
      <c r="BU194" s="740"/>
      <c r="BV194" s="740"/>
      <c r="BW194" s="812"/>
      <c r="BX194" s="95"/>
      <c r="BY194" s="95"/>
      <c r="BZ194" s="95"/>
      <c r="CA194" s="96"/>
      <c r="CB194" s="95"/>
      <c r="CC194" s="95"/>
      <c r="CD194" s="98"/>
      <c r="CE194" s="98"/>
      <c r="CF194" s="801"/>
      <c r="CG194" s="801"/>
      <c r="CH194" s="728"/>
      <c r="CI194" s="727"/>
      <c r="CJ194" s="727"/>
      <c r="CK194" s="727"/>
      <c r="CL194" s="727"/>
      <c r="CM194" s="727"/>
      <c r="CN194" s="727"/>
      <c r="CO194" s="733"/>
      <c r="CP194" s="733"/>
      <c r="CQ194" s="733"/>
      <c r="CR194" s="733"/>
      <c r="CS194" s="733"/>
      <c r="CT194" s="733"/>
      <c r="CU194" s="733"/>
      <c r="CV194" s="733"/>
      <c r="CW194" s="733"/>
      <c r="CX194" s="733"/>
      <c r="CY194" s="733"/>
      <c r="CZ194" s="733"/>
      <c r="DA194" s="733"/>
      <c r="DB194" s="733"/>
      <c r="DC194" s="733"/>
      <c r="DD194" s="733"/>
      <c r="DE194" s="733"/>
      <c r="DF194" s="733"/>
      <c r="DG194" s="713"/>
      <c r="DH194" s="713"/>
      <c r="DI194" s="727"/>
      <c r="DJ194" s="727"/>
      <c r="DK194" s="727"/>
      <c r="DL194" s="727"/>
      <c r="DM194" s="801"/>
      <c r="DN194" s="801"/>
      <c r="DO194" s="728"/>
      <c r="DP194" s="727"/>
      <c r="DQ194" s="727"/>
      <c r="DR194" s="727"/>
      <c r="DS194" s="727"/>
      <c r="DT194" s="727"/>
      <c r="DU194" s="727"/>
      <c r="DV194" s="733"/>
      <c r="DW194" s="733"/>
      <c r="DX194" s="733"/>
      <c r="DY194" s="733"/>
      <c r="DZ194" s="733"/>
      <c r="EA194" s="733"/>
      <c r="EB194" s="733"/>
      <c r="EC194" s="733"/>
      <c r="ED194" s="733"/>
      <c r="EE194" s="733"/>
      <c r="EF194" s="733"/>
      <c r="EG194" s="733"/>
      <c r="EH194" s="733"/>
      <c r="EI194" s="733"/>
      <c r="EJ194" s="733"/>
      <c r="EK194" s="733"/>
      <c r="EL194" s="733"/>
      <c r="EM194" s="733"/>
      <c r="EN194" s="713"/>
      <c r="EO194" s="713"/>
      <c r="EP194" s="727"/>
      <c r="EQ194" s="727"/>
      <c r="ER194" s="727"/>
      <c r="ES194" s="727"/>
      <c r="ET194" s="813"/>
      <c r="EU194" s="813"/>
      <c r="EV194" s="813"/>
      <c r="EW194" s="813"/>
      <c r="EX194" s="813"/>
      <c r="EY194" s="813"/>
      <c r="EZ194" s="813"/>
      <c r="FB194" s="340"/>
      <c r="FC194" s="341"/>
      <c r="FD194" s="345"/>
      <c r="FE194" s="351"/>
      <c r="FF194" s="351"/>
      <c r="FG194" s="369"/>
      <c r="FH194" s="353"/>
      <c r="FI194" s="352"/>
      <c r="FJ194" s="377"/>
      <c r="FK194" s="354"/>
      <c r="FL194" s="342"/>
      <c r="FM194" s="340"/>
      <c r="FN194" s="340"/>
    </row>
    <row r="195" spans="1:170" ht="9.25" customHeight="1" thickBot="1">
      <c r="A195" s="98"/>
      <c r="B195" s="98"/>
      <c r="C195" s="801"/>
      <c r="D195" s="801"/>
      <c r="E195" s="728"/>
      <c r="F195" s="727"/>
      <c r="G195" s="727"/>
      <c r="H195" s="727"/>
      <c r="I195" s="727"/>
      <c r="J195" s="727"/>
      <c r="K195" s="727"/>
      <c r="L195" s="733"/>
      <c r="M195" s="733"/>
      <c r="N195" s="733"/>
      <c r="O195" s="733"/>
      <c r="P195" s="733"/>
      <c r="Q195" s="733"/>
      <c r="R195" s="733"/>
      <c r="S195" s="733"/>
      <c r="T195" s="733"/>
      <c r="U195" s="733"/>
      <c r="V195" s="733"/>
      <c r="W195" s="733"/>
      <c r="X195" s="733"/>
      <c r="Y195" s="733"/>
      <c r="Z195" s="733"/>
      <c r="AA195" s="733"/>
      <c r="AB195" s="733"/>
      <c r="AC195" s="733"/>
      <c r="AD195" s="713"/>
      <c r="AE195" s="713"/>
      <c r="AF195" s="727"/>
      <c r="AG195" s="727"/>
      <c r="AH195" s="727"/>
      <c r="AI195" s="727"/>
      <c r="AJ195" s="801"/>
      <c r="AK195" s="801"/>
      <c r="AL195" s="728"/>
      <c r="AM195" s="727"/>
      <c r="AN195" s="727"/>
      <c r="AO195" s="727"/>
      <c r="AP195" s="727"/>
      <c r="AQ195" s="727"/>
      <c r="AR195" s="727"/>
      <c r="AS195" s="733"/>
      <c r="AT195" s="733"/>
      <c r="AU195" s="733"/>
      <c r="AV195" s="733"/>
      <c r="AW195" s="733"/>
      <c r="AX195" s="733"/>
      <c r="AY195" s="733"/>
      <c r="AZ195" s="733"/>
      <c r="BA195" s="733"/>
      <c r="BB195" s="733"/>
      <c r="BC195" s="733"/>
      <c r="BD195" s="733"/>
      <c r="BE195" s="733"/>
      <c r="BF195" s="733"/>
      <c r="BG195" s="733"/>
      <c r="BH195" s="733"/>
      <c r="BI195" s="733"/>
      <c r="BJ195" s="733"/>
      <c r="BK195" s="713"/>
      <c r="BL195" s="713"/>
      <c r="BM195" s="727"/>
      <c r="BN195" s="727"/>
      <c r="BO195" s="727"/>
      <c r="BP195" s="727"/>
      <c r="BQ195" s="739"/>
      <c r="BR195" s="740"/>
      <c r="BS195" s="740"/>
      <c r="BT195" s="740"/>
      <c r="BU195" s="740"/>
      <c r="BV195" s="740"/>
      <c r="BW195" s="812"/>
      <c r="BX195" s="95"/>
      <c r="BY195" s="95"/>
      <c r="BZ195" s="95"/>
      <c r="CA195" s="96"/>
      <c r="CB195" s="95"/>
      <c r="CC195" s="95"/>
      <c r="CD195" s="98"/>
      <c r="CE195" s="98"/>
      <c r="CF195" s="801"/>
      <c r="CG195" s="801"/>
      <c r="CH195" s="728"/>
      <c r="CI195" s="727"/>
      <c r="CJ195" s="727"/>
      <c r="CK195" s="727"/>
      <c r="CL195" s="727"/>
      <c r="CM195" s="727"/>
      <c r="CN195" s="727"/>
      <c r="CO195" s="733"/>
      <c r="CP195" s="733"/>
      <c r="CQ195" s="733"/>
      <c r="CR195" s="733"/>
      <c r="CS195" s="733"/>
      <c r="CT195" s="733"/>
      <c r="CU195" s="733"/>
      <c r="CV195" s="733"/>
      <c r="CW195" s="733"/>
      <c r="CX195" s="733"/>
      <c r="CY195" s="733"/>
      <c r="CZ195" s="733"/>
      <c r="DA195" s="733"/>
      <c r="DB195" s="733"/>
      <c r="DC195" s="733"/>
      <c r="DD195" s="733"/>
      <c r="DE195" s="733"/>
      <c r="DF195" s="733"/>
      <c r="DG195" s="713"/>
      <c r="DH195" s="713"/>
      <c r="DI195" s="727"/>
      <c r="DJ195" s="727"/>
      <c r="DK195" s="727"/>
      <c r="DL195" s="727"/>
      <c r="DM195" s="801"/>
      <c r="DN195" s="801"/>
      <c r="DO195" s="728"/>
      <c r="DP195" s="727"/>
      <c r="DQ195" s="727"/>
      <c r="DR195" s="727"/>
      <c r="DS195" s="727"/>
      <c r="DT195" s="727"/>
      <c r="DU195" s="727"/>
      <c r="DV195" s="733"/>
      <c r="DW195" s="733"/>
      <c r="DX195" s="733"/>
      <c r="DY195" s="733"/>
      <c r="DZ195" s="733"/>
      <c r="EA195" s="733"/>
      <c r="EB195" s="733"/>
      <c r="EC195" s="733"/>
      <c r="ED195" s="733"/>
      <c r="EE195" s="733"/>
      <c r="EF195" s="733"/>
      <c r="EG195" s="733"/>
      <c r="EH195" s="733"/>
      <c r="EI195" s="733"/>
      <c r="EJ195" s="733"/>
      <c r="EK195" s="733"/>
      <c r="EL195" s="733"/>
      <c r="EM195" s="733"/>
      <c r="EN195" s="713"/>
      <c r="EO195" s="713"/>
      <c r="EP195" s="727"/>
      <c r="EQ195" s="727"/>
      <c r="ER195" s="727"/>
      <c r="ES195" s="727"/>
      <c r="ET195" s="813"/>
      <c r="EU195" s="813"/>
      <c r="EV195" s="813"/>
      <c r="EW195" s="813"/>
      <c r="EX195" s="813"/>
      <c r="EY195" s="813"/>
      <c r="EZ195" s="813"/>
      <c r="FB195" s="340"/>
      <c r="FC195" s="341"/>
      <c r="FD195" s="345"/>
      <c r="FE195" s="351" t="s">
        <v>894</v>
      </c>
      <c r="FF195" s="351"/>
      <c r="FG195" s="376" t="s">
        <v>895</v>
      </c>
      <c r="FH195" s="353"/>
      <c r="FI195" s="352"/>
      <c r="FJ195" s="377"/>
      <c r="FK195" s="354"/>
      <c r="FL195" s="342"/>
      <c r="FM195" s="340"/>
      <c r="FN195" s="340"/>
    </row>
    <row r="196" spans="1:170" ht="9.25" customHeight="1" thickBot="1">
      <c r="A196" s="98"/>
      <c r="B196" s="98"/>
      <c r="C196" s="801"/>
      <c r="D196" s="801"/>
      <c r="E196" s="728"/>
      <c r="F196" s="726" t="s">
        <v>254</v>
      </c>
      <c r="G196" s="727"/>
      <c r="H196" s="727"/>
      <c r="I196" s="727"/>
      <c r="J196" s="727"/>
      <c r="K196" s="727"/>
      <c r="L196" s="727" t="str">
        <f>IF(L79="","",L79)</f>
        <v/>
      </c>
      <c r="M196" s="727"/>
      <c r="N196" s="727" t="str">
        <f>IF(N79="","",N79)</f>
        <v/>
      </c>
      <c r="O196" s="727"/>
      <c r="P196" s="727" t="str">
        <f>IF(P79="","",P79)</f>
        <v/>
      </c>
      <c r="Q196" s="727"/>
      <c r="R196" s="727" t="str">
        <f>IF(R79="","",R79)</f>
        <v/>
      </c>
      <c r="S196" s="727"/>
      <c r="T196" s="727" t="str">
        <f>IF(T79="","",T79)</f>
        <v/>
      </c>
      <c r="U196" s="727"/>
      <c r="V196" s="727" t="str">
        <f>IF(V79="","",V79)</f>
        <v/>
      </c>
      <c r="W196" s="727"/>
      <c r="X196" s="727" t="str">
        <f>IF(X79="","",X79)</f>
        <v/>
      </c>
      <c r="Y196" s="727"/>
      <c r="Z196" s="727" t="str">
        <f>IF(Z79="","",Z79)</f>
        <v/>
      </c>
      <c r="AA196" s="727"/>
      <c r="AB196" s="727" t="str">
        <f>IF(AB79="","",AB79)</f>
        <v/>
      </c>
      <c r="AC196" s="727"/>
      <c r="AD196" s="727" t="str">
        <f>IF(AD79="","",AD79)</f>
        <v/>
      </c>
      <c r="AE196" s="727"/>
      <c r="AF196" s="727" t="str">
        <f>IF(AF79="","",AF79)</f>
        <v/>
      </c>
      <c r="AG196" s="727"/>
      <c r="AH196" s="727" t="str">
        <f>IF(AH79="","",AH79)</f>
        <v/>
      </c>
      <c r="AI196" s="727"/>
      <c r="AJ196" s="801"/>
      <c r="AK196" s="801"/>
      <c r="AL196" s="728"/>
      <c r="AM196" s="798"/>
      <c r="AN196" s="798"/>
      <c r="AO196" s="798"/>
      <c r="AP196" s="798"/>
      <c r="AQ196" s="798"/>
      <c r="AR196" s="798"/>
      <c r="AS196" s="798"/>
      <c r="AT196" s="798"/>
      <c r="AU196" s="798"/>
      <c r="AV196" s="798"/>
      <c r="AW196" s="798"/>
      <c r="AX196" s="798"/>
      <c r="AY196" s="798"/>
      <c r="AZ196" s="798"/>
      <c r="BA196" s="798"/>
      <c r="BB196" s="798"/>
      <c r="BC196" s="798"/>
      <c r="BD196" s="798"/>
      <c r="BE196" s="798"/>
      <c r="BF196" s="798"/>
      <c r="BG196" s="798"/>
      <c r="BH196" s="798"/>
      <c r="BI196" s="798"/>
      <c r="BJ196" s="798"/>
      <c r="BK196" s="798"/>
      <c r="BL196" s="798"/>
      <c r="BM196" s="798"/>
      <c r="BN196" s="798"/>
      <c r="BO196" s="798"/>
      <c r="BP196" s="798"/>
      <c r="BQ196" s="739"/>
      <c r="BR196" s="740"/>
      <c r="BS196" s="740"/>
      <c r="BT196" s="740"/>
      <c r="BU196" s="740"/>
      <c r="BV196" s="740"/>
      <c r="BW196" s="812"/>
      <c r="BX196" s="95"/>
      <c r="BY196" s="95"/>
      <c r="BZ196" s="95"/>
      <c r="CA196" s="96"/>
      <c r="CB196" s="95"/>
      <c r="CC196" s="95"/>
      <c r="CD196" s="98"/>
      <c r="CE196" s="98"/>
      <c r="CF196" s="801"/>
      <c r="CG196" s="801"/>
      <c r="CH196" s="728"/>
      <c r="CI196" s="798"/>
      <c r="CJ196" s="798"/>
      <c r="CK196" s="798"/>
      <c r="CL196" s="798"/>
      <c r="CM196" s="798"/>
      <c r="CN196" s="798"/>
      <c r="CO196" s="798"/>
      <c r="CP196" s="798"/>
      <c r="CQ196" s="798"/>
      <c r="CR196" s="798"/>
      <c r="CS196" s="798"/>
      <c r="CT196" s="798"/>
      <c r="CU196" s="798"/>
      <c r="CV196" s="798"/>
      <c r="CW196" s="798"/>
      <c r="CX196" s="798"/>
      <c r="CY196" s="798"/>
      <c r="CZ196" s="798"/>
      <c r="DA196" s="798"/>
      <c r="DB196" s="798"/>
      <c r="DC196" s="798"/>
      <c r="DD196" s="798"/>
      <c r="DE196" s="798"/>
      <c r="DF196" s="798"/>
      <c r="DG196" s="798"/>
      <c r="DH196" s="798"/>
      <c r="DI196" s="798"/>
      <c r="DJ196" s="798"/>
      <c r="DK196" s="798"/>
      <c r="DL196" s="798"/>
      <c r="DM196" s="801"/>
      <c r="DN196" s="801"/>
      <c r="DO196" s="728"/>
      <c r="DP196" s="798"/>
      <c r="DQ196" s="798"/>
      <c r="DR196" s="798"/>
      <c r="DS196" s="798"/>
      <c r="DT196" s="798"/>
      <c r="DU196" s="798"/>
      <c r="DV196" s="798"/>
      <c r="DW196" s="798"/>
      <c r="DX196" s="798"/>
      <c r="DY196" s="798"/>
      <c r="DZ196" s="798"/>
      <c r="EA196" s="798"/>
      <c r="EB196" s="798"/>
      <c r="EC196" s="798"/>
      <c r="ED196" s="798"/>
      <c r="EE196" s="798"/>
      <c r="EF196" s="798"/>
      <c r="EG196" s="798"/>
      <c r="EH196" s="798"/>
      <c r="EI196" s="798"/>
      <c r="EJ196" s="798"/>
      <c r="EK196" s="798"/>
      <c r="EL196" s="798"/>
      <c r="EM196" s="798"/>
      <c r="EN196" s="798"/>
      <c r="EO196" s="798"/>
      <c r="EP196" s="798"/>
      <c r="EQ196" s="798"/>
      <c r="ER196" s="798"/>
      <c r="ES196" s="798"/>
      <c r="ET196" s="813"/>
      <c r="EU196" s="813"/>
      <c r="EV196" s="813"/>
      <c r="EW196" s="813"/>
      <c r="EX196" s="813"/>
      <c r="EY196" s="813"/>
      <c r="EZ196" s="813"/>
      <c r="FB196" s="340"/>
      <c r="FC196" s="341"/>
      <c r="FD196" s="345"/>
      <c r="FE196" s="351"/>
      <c r="FF196" s="351"/>
      <c r="FG196" s="376"/>
      <c r="FH196" s="353"/>
      <c r="FI196" s="352"/>
      <c r="FJ196" s="377"/>
      <c r="FK196" s="354"/>
      <c r="FL196" s="342"/>
      <c r="FM196" s="340"/>
      <c r="FN196" s="340"/>
    </row>
    <row r="197" spans="1:170" ht="9.25" customHeight="1" thickBot="1">
      <c r="A197" s="98"/>
      <c r="B197" s="98"/>
      <c r="C197" s="801"/>
      <c r="D197" s="801"/>
      <c r="E197" s="728"/>
      <c r="F197" s="727"/>
      <c r="G197" s="727"/>
      <c r="H197" s="727"/>
      <c r="I197" s="727"/>
      <c r="J197" s="727"/>
      <c r="K197" s="727"/>
      <c r="L197" s="727"/>
      <c r="M197" s="727"/>
      <c r="N197" s="727"/>
      <c r="O197" s="727"/>
      <c r="P197" s="727"/>
      <c r="Q197" s="727"/>
      <c r="R197" s="727"/>
      <c r="S197" s="727"/>
      <c r="T197" s="727"/>
      <c r="U197" s="727"/>
      <c r="V197" s="727"/>
      <c r="W197" s="727"/>
      <c r="X197" s="727"/>
      <c r="Y197" s="727"/>
      <c r="Z197" s="727"/>
      <c r="AA197" s="727"/>
      <c r="AB197" s="727"/>
      <c r="AC197" s="727"/>
      <c r="AD197" s="727"/>
      <c r="AE197" s="727"/>
      <c r="AF197" s="727"/>
      <c r="AG197" s="727"/>
      <c r="AH197" s="727"/>
      <c r="AI197" s="727"/>
      <c r="AJ197" s="801"/>
      <c r="AK197" s="801"/>
      <c r="AL197" s="728"/>
      <c r="AM197" s="798"/>
      <c r="AN197" s="798"/>
      <c r="AO197" s="798"/>
      <c r="AP197" s="798"/>
      <c r="AQ197" s="798"/>
      <c r="AR197" s="798"/>
      <c r="AS197" s="798"/>
      <c r="AT197" s="798"/>
      <c r="AU197" s="798"/>
      <c r="AV197" s="798"/>
      <c r="AW197" s="798"/>
      <c r="AX197" s="798"/>
      <c r="AY197" s="798"/>
      <c r="AZ197" s="798"/>
      <c r="BA197" s="798"/>
      <c r="BB197" s="798"/>
      <c r="BC197" s="798"/>
      <c r="BD197" s="798"/>
      <c r="BE197" s="798"/>
      <c r="BF197" s="798"/>
      <c r="BG197" s="798"/>
      <c r="BH197" s="798"/>
      <c r="BI197" s="798"/>
      <c r="BJ197" s="798"/>
      <c r="BK197" s="798"/>
      <c r="BL197" s="798"/>
      <c r="BM197" s="798"/>
      <c r="BN197" s="798"/>
      <c r="BO197" s="798"/>
      <c r="BP197" s="798"/>
      <c r="BQ197" s="739"/>
      <c r="BR197" s="740"/>
      <c r="BS197" s="740"/>
      <c r="BT197" s="740"/>
      <c r="BU197" s="740"/>
      <c r="BV197" s="740"/>
      <c r="BW197" s="812"/>
      <c r="BX197" s="95"/>
      <c r="BY197" s="95"/>
      <c r="BZ197" s="95"/>
      <c r="CA197" s="96"/>
      <c r="CB197" s="95"/>
      <c r="CC197" s="95"/>
      <c r="CD197" s="98"/>
      <c r="CE197" s="98"/>
      <c r="CF197" s="801"/>
      <c r="CG197" s="801"/>
      <c r="CH197" s="728"/>
      <c r="CI197" s="798"/>
      <c r="CJ197" s="798"/>
      <c r="CK197" s="798"/>
      <c r="CL197" s="798"/>
      <c r="CM197" s="798"/>
      <c r="CN197" s="798"/>
      <c r="CO197" s="798"/>
      <c r="CP197" s="798"/>
      <c r="CQ197" s="798"/>
      <c r="CR197" s="798"/>
      <c r="CS197" s="798"/>
      <c r="CT197" s="798"/>
      <c r="CU197" s="798"/>
      <c r="CV197" s="798"/>
      <c r="CW197" s="798"/>
      <c r="CX197" s="798"/>
      <c r="CY197" s="798"/>
      <c r="CZ197" s="798"/>
      <c r="DA197" s="798"/>
      <c r="DB197" s="798"/>
      <c r="DC197" s="798"/>
      <c r="DD197" s="798"/>
      <c r="DE197" s="798"/>
      <c r="DF197" s="798"/>
      <c r="DG197" s="798"/>
      <c r="DH197" s="798"/>
      <c r="DI197" s="798"/>
      <c r="DJ197" s="798"/>
      <c r="DK197" s="798"/>
      <c r="DL197" s="798"/>
      <c r="DM197" s="801"/>
      <c r="DN197" s="801"/>
      <c r="DO197" s="728"/>
      <c r="DP197" s="798"/>
      <c r="DQ197" s="798"/>
      <c r="DR197" s="798"/>
      <c r="DS197" s="798"/>
      <c r="DT197" s="798"/>
      <c r="DU197" s="798"/>
      <c r="DV197" s="798"/>
      <c r="DW197" s="798"/>
      <c r="DX197" s="798"/>
      <c r="DY197" s="798"/>
      <c r="DZ197" s="798"/>
      <c r="EA197" s="798"/>
      <c r="EB197" s="798"/>
      <c r="EC197" s="798"/>
      <c r="ED197" s="798"/>
      <c r="EE197" s="798"/>
      <c r="EF197" s="798"/>
      <c r="EG197" s="798"/>
      <c r="EH197" s="798"/>
      <c r="EI197" s="798"/>
      <c r="EJ197" s="798"/>
      <c r="EK197" s="798"/>
      <c r="EL197" s="798"/>
      <c r="EM197" s="798"/>
      <c r="EN197" s="798"/>
      <c r="EO197" s="798"/>
      <c r="EP197" s="798"/>
      <c r="EQ197" s="798"/>
      <c r="ER197" s="798"/>
      <c r="ES197" s="798"/>
      <c r="ET197" s="813"/>
      <c r="EU197" s="813"/>
      <c r="EV197" s="813"/>
      <c r="EW197" s="813"/>
      <c r="EX197" s="813"/>
      <c r="EY197" s="813"/>
      <c r="EZ197" s="813"/>
      <c r="FB197" s="340"/>
      <c r="FC197" s="341"/>
      <c r="FD197" s="345"/>
      <c r="FE197" s="354"/>
      <c r="FF197" s="354"/>
      <c r="FG197" s="376"/>
      <c r="FH197" s="353"/>
      <c r="FI197" s="352"/>
      <c r="FJ197" s="353"/>
      <c r="FK197" s="354"/>
      <c r="FL197" s="342"/>
      <c r="FM197" s="340"/>
      <c r="FN197" s="340"/>
    </row>
    <row r="198" spans="1:170" ht="9.25" customHeight="1" thickBot="1">
      <c r="A198" s="98"/>
      <c r="B198" s="98"/>
      <c r="C198" s="801"/>
      <c r="D198" s="801"/>
      <c r="E198" s="728"/>
      <c r="F198" s="727"/>
      <c r="G198" s="727"/>
      <c r="H198" s="727"/>
      <c r="I198" s="727"/>
      <c r="J198" s="727"/>
      <c r="K198" s="727"/>
      <c r="L198" s="727"/>
      <c r="M198" s="727"/>
      <c r="N198" s="727"/>
      <c r="O198" s="727"/>
      <c r="P198" s="727"/>
      <c r="Q198" s="727"/>
      <c r="R198" s="727"/>
      <c r="S198" s="727"/>
      <c r="T198" s="727"/>
      <c r="U198" s="727"/>
      <c r="V198" s="727"/>
      <c r="W198" s="727"/>
      <c r="X198" s="727"/>
      <c r="Y198" s="727"/>
      <c r="Z198" s="727"/>
      <c r="AA198" s="727"/>
      <c r="AB198" s="727"/>
      <c r="AC198" s="727"/>
      <c r="AD198" s="727"/>
      <c r="AE198" s="727"/>
      <c r="AF198" s="727"/>
      <c r="AG198" s="727"/>
      <c r="AH198" s="727"/>
      <c r="AI198" s="727"/>
      <c r="AJ198" s="801"/>
      <c r="AK198" s="801"/>
      <c r="AL198" s="728"/>
      <c r="AM198" s="798"/>
      <c r="AN198" s="798"/>
      <c r="AO198" s="798"/>
      <c r="AP198" s="798"/>
      <c r="AQ198" s="798"/>
      <c r="AR198" s="798"/>
      <c r="AS198" s="798"/>
      <c r="AT198" s="798"/>
      <c r="AU198" s="798"/>
      <c r="AV198" s="798"/>
      <c r="AW198" s="798"/>
      <c r="AX198" s="798"/>
      <c r="AY198" s="798"/>
      <c r="AZ198" s="798"/>
      <c r="BA198" s="798"/>
      <c r="BB198" s="798"/>
      <c r="BC198" s="798"/>
      <c r="BD198" s="798"/>
      <c r="BE198" s="798"/>
      <c r="BF198" s="798"/>
      <c r="BG198" s="798"/>
      <c r="BH198" s="798"/>
      <c r="BI198" s="798"/>
      <c r="BJ198" s="798"/>
      <c r="BK198" s="798"/>
      <c r="BL198" s="798"/>
      <c r="BM198" s="798"/>
      <c r="BN198" s="798"/>
      <c r="BO198" s="798"/>
      <c r="BP198" s="798"/>
      <c r="BQ198" s="739"/>
      <c r="BR198" s="740"/>
      <c r="BS198" s="740"/>
      <c r="BT198" s="740"/>
      <c r="BU198" s="740"/>
      <c r="BV198" s="740"/>
      <c r="BW198" s="812"/>
      <c r="BX198" s="95"/>
      <c r="BY198" s="95"/>
      <c r="BZ198" s="95"/>
      <c r="CA198" s="96"/>
      <c r="CB198" s="95"/>
      <c r="CC198" s="95"/>
      <c r="CD198" s="98"/>
      <c r="CE198" s="98"/>
      <c r="CF198" s="801"/>
      <c r="CG198" s="801"/>
      <c r="CH198" s="728"/>
      <c r="CI198" s="798"/>
      <c r="CJ198" s="798"/>
      <c r="CK198" s="798"/>
      <c r="CL198" s="798"/>
      <c r="CM198" s="798"/>
      <c r="CN198" s="798"/>
      <c r="CO198" s="798"/>
      <c r="CP198" s="798"/>
      <c r="CQ198" s="798"/>
      <c r="CR198" s="798"/>
      <c r="CS198" s="798"/>
      <c r="CT198" s="798"/>
      <c r="CU198" s="798"/>
      <c r="CV198" s="798"/>
      <c r="CW198" s="798"/>
      <c r="CX198" s="798"/>
      <c r="CY198" s="798"/>
      <c r="CZ198" s="798"/>
      <c r="DA198" s="798"/>
      <c r="DB198" s="798"/>
      <c r="DC198" s="798"/>
      <c r="DD198" s="798"/>
      <c r="DE198" s="798"/>
      <c r="DF198" s="798"/>
      <c r="DG198" s="798"/>
      <c r="DH198" s="798"/>
      <c r="DI198" s="798"/>
      <c r="DJ198" s="798"/>
      <c r="DK198" s="798"/>
      <c r="DL198" s="798"/>
      <c r="DM198" s="801"/>
      <c r="DN198" s="801"/>
      <c r="DO198" s="728"/>
      <c r="DP198" s="798"/>
      <c r="DQ198" s="798"/>
      <c r="DR198" s="798"/>
      <c r="DS198" s="798"/>
      <c r="DT198" s="798"/>
      <c r="DU198" s="798"/>
      <c r="DV198" s="798"/>
      <c r="DW198" s="798"/>
      <c r="DX198" s="798"/>
      <c r="DY198" s="798"/>
      <c r="DZ198" s="798"/>
      <c r="EA198" s="798"/>
      <c r="EB198" s="798"/>
      <c r="EC198" s="798"/>
      <c r="ED198" s="798"/>
      <c r="EE198" s="798"/>
      <c r="EF198" s="798"/>
      <c r="EG198" s="798"/>
      <c r="EH198" s="798"/>
      <c r="EI198" s="798"/>
      <c r="EJ198" s="798"/>
      <c r="EK198" s="798"/>
      <c r="EL198" s="798"/>
      <c r="EM198" s="798"/>
      <c r="EN198" s="798"/>
      <c r="EO198" s="798"/>
      <c r="EP198" s="798"/>
      <c r="EQ198" s="798"/>
      <c r="ER198" s="798"/>
      <c r="ES198" s="798"/>
      <c r="ET198" s="813"/>
      <c r="EU198" s="813"/>
      <c r="EV198" s="813"/>
      <c r="EW198" s="813"/>
      <c r="EX198" s="813"/>
      <c r="EY198" s="813"/>
      <c r="EZ198" s="813"/>
      <c r="FB198" s="340"/>
      <c r="FC198" s="341"/>
      <c r="FD198" s="345"/>
      <c r="FE198" s="354"/>
      <c r="FF198" s="354"/>
      <c r="FG198" s="376"/>
      <c r="FH198" s="353"/>
      <c r="FI198" s="352"/>
      <c r="FJ198" s="353"/>
      <c r="FK198" s="354"/>
      <c r="FL198" s="342"/>
      <c r="FM198" s="340"/>
      <c r="FN198" s="340"/>
    </row>
    <row r="199" spans="1:170" ht="9.25" customHeight="1" thickBot="1">
      <c r="A199" s="98"/>
      <c r="B199" s="98"/>
      <c r="C199" s="801"/>
      <c r="D199" s="801"/>
      <c r="E199" s="728">
        <v>3</v>
      </c>
      <c r="F199" s="727" t="s">
        <v>7</v>
      </c>
      <c r="G199" s="727"/>
      <c r="H199" s="727"/>
      <c r="I199" s="727"/>
      <c r="J199" s="727"/>
      <c r="K199" s="727"/>
      <c r="L199" s="733" t="str">
        <f>IF(L82="","",L82)</f>
        <v/>
      </c>
      <c r="M199" s="733"/>
      <c r="N199" s="733"/>
      <c r="O199" s="733"/>
      <c r="P199" s="733"/>
      <c r="Q199" s="733"/>
      <c r="R199" s="733"/>
      <c r="S199" s="733"/>
      <c r="T199" s="733"/>
      <c r="U199" s="733"/>
      <c r="V199" s="733"/>
      <c r="W199" s="733"/>
      <c r="X199" s="733"/>
      <c r="Y199" s="733"/>
      <c r="Z199" s="733"/>
      <c r="AA199" s="733"/>
      <c r="AB199" s="733"/>
      <c r="AC199" s="733"/>
      <c r="AD199" s="713" t="s">
        <v>13</v>
      </c>
      <c r="AE199" s="713"/>
      <c r="AF199" s="727" t="str">
        <f>IF(AF82="","",AF82)</f>
        <v/>
      </c>
      <c r="AG199" s="727"/>
      <c r="AH199" s="727"/>
      <c r="AI199" s="727"/>
      <c r="AJ199" s="801"/>
      <c r="AK199" s="801"/>
      <c r="AL199" s="728">
        <v>3</v>
      </c>
      <c r="AM199" s="727" t="s">
        <v>7</v>
      </c>
      <c r="AN199" s="727"/>
      <c r="AO199" s="727"/>
      <c r="AP199" s="727"/>
      <c r="AQ199" s="727"/>
      <c r="AR199" s="727"/>
      <c r="AS199" s="733" t="str">
        <f>IF(AS82="","",AS82)</f>
        <v/>
      </c>
      <c r="AT199" s="733"/>
      <c r="AU199" s="733"/>
      <c r="AV199" s="733"/>
      <c r="AW199" s="733"/>
      <c r="AX199" s="733"/>
      <c r="AY199" s="733"/>
      <c r="AZ199" s="733"/>
      <c r="BA199" s="733"/>
      <c r="BB199" s="733"/>
      <c r="BC199" s="733"/>
      <c r="BD199" s="733"/>
      <c r="BE199" s="733"/>
      <c r="BF199" s="733"/>
      <c r="BG199" s="733"/>
      <c r="BH199" s="733"/>
      <c r="BI199" s="733"/>
      <c r="BJ199" s="733"/>
      <c r="BK199" s="713" t="s">
        <v>13</v>
      </c>
      <c r="BL199" s="713"/>
      <c r="BM199" s="727" t="str">
        <f>IF(BM82="","",BM82)</f>
        <v/>
      </c>
      <c r="BN199" s="727"/>
      <c r="BO199" s="727"/>
      <c r="BP199" s="727"/>
      <c r="BQ199" s="739"/>
      <c r="BR199" s="740"/>
      <c r="BS199" s="740"/>
      <c r="BT199" s="740"/>
      <c r="BU199" s="740"/>
      <c r="BV199" s="740"/>
      <c r="BW199" s="812"/>
      <c r="BX199" s="95"/>
      <c r="BY199" s="95"/>
      <c r="BZ199" s="95"/>
      <c r="CA199" s="96"/>
      <c r="CB199" s="95"/>
      <c r="CC199" s="95"/>
      <c r="CD199" s="98"/>
      <c r="CE199" s="98"/>
      <c r="CF199" s="801"/>
      <c r="CG199" s="801"/>
      <c r="CH199" s="728">
        <v>3</v>
      </c>
      <c r="CI199" s="727" t="s">
        <v>7</v>
      </c>
      <c r="CJ199" s="727"/>
      <c r="CK199" s="727"/>
      <c r="CL199" s="727"/>
      <c r="CM199" s="727"/>
      <c r="CN199" s="727"/>
      <c r="CO199" s="733" t="str">
        <f>IF(L82="","",L82)</f>
        <v/>
      </c>
      <c r="CP199" s="733"/>
      <c r="CQ199" s="733"/>
      <c r="CR199" s="733"/>
      <c r="CS199" s="733"/>
      <c r="CT199" s="733"/>
      <c r="CU199" s="733"/>
      <c r="CV199" s="733"/>
      <c r="CW199" s="733"/>
      <c r="CX199" s="733"/>
      <c r="CY199" s="733"/>
      <c r="CZ199" s="733"/>
      <c r="DA199" s="733"/>
      <c r="DB199" s="733"/>
      <c r="DC199" s="733"/>
      <c r="DD199" s="733"/>
      <c r="DE199" s="733"/>
      <c r="DF199" s="733"/>
      <c r="DG199" s="713" t="s">
        <v>13</v>
      </c>
      <c r="DH199" s="713"/>
      <c r="DI199" s="727" t="str">
        <f>IF(AF82="","",AF82)</f>
        <v/>
      </c>
      <c r="DJ199" s="727"/>
      <c r="DK199" s="727"/>
      <c r="DL199" s="727"/>
      <c r="DM199" s="801"/>
      <c r="DN199" s="801"/>
      <c r="DO199" s="728">
        <v>3</v>
      </c>
      <c r="DP199" s="727" t="s">
        <v>7</v>
      </c>
      <c r="DQ199" s="727"/>
      <c r="DR199" s="727"/>
      <c r="DS199" s="727"/>
      <c r="DT199" s="727"/>
      <c r="DU199" s="727"/>
      <c r="DV199" s="733" t="str">
        <f>IF(AS82="","",AS82)</f>
        <v/>
      </c>
      <c r="DW199" s="733"/>
      <c r="DX199" s="733"/>
      <c r="DY199" s="733"/>
      <c r="DZ199" s="733"/>
      <c r="EA199" s="733"/>
      <c r="EB199" s="733"/>
      <c r="EC199" s="733"/>
      <c r="ED199" s="733"/>
      <c r="EE199" s="733"/>
      <c r="EF199" s="733"/>
      <c r="EG199" s="733"/>
      <c r="EH199" s="733"/>
      <c r="EI199" s="733"/>
      <c r="EJ199" s="733"/>
      <c r="EK199" s="733"/>
      <c r="EL199" s="733"/>
      <c r="EM199" s="733"/>
      <c r="EN199" s="713" t="s">
        <v>13</v>
      </c>
      <c r="EO199" s="713"/>
      <c r="EP199" s="727" t="str">
        <f>IF(BM82="","",BM82)</f>
        <v/>
      </c>
      <c r="EQ199" s="727"/>
      <c r="ER199" s="727"/>
      <c r="ES199" s="727"/>
      <c r="ET199" s="813"/>
      <c r="EU199" s="813"/>
      <c r="EV199" s="813"/>
      <c r="EW199" s="813"/>
      <c r="EX199" s="813"/>
      <c r="EY199" s="813"/>
      <c r="EZ199" s="813"/>
      <c r="FB199" s="340"/>
      <c r="FC199" s="341"/>
      <c r="FD199" s="359" t="s">
        <v>896</v>
      </c>
      <c r="FE199" s="359"/>
      <c r="FF199" s="359"/>
      <c r="FG199" s="360"/>
      <c r="FH199" s="361"/>
      <c r="FI199" s="360"/>
      <c r="FJ199" s="359" t="s">
        <v>976</v>
      </c>
      <c r="FK199" s="362"/>
      <c r="FL199" s="342"/>
      <c r="FM199" s="340"/>
      <c r="FN199" s="340"/>
    </row>
    <row r="200" spans="1:170" ht="9.25" customHeight="1" thickBot="1">
      <c r="A200" s="98"/>
      <c r="B200" s="98"/>
      <c r="C200" s="801"/>
      <c r="D200" s="801"/>
      <c r="E200" s="728"/>
      <c r="F200" s="727"/>
      <c r="G200" s="727"/>
      <c r="H200" s="727"/>
      <c r="I200" s="727"/>
      <c r="J200" s="727"/>
      <c r="K200" s="727"/>
      <c r="L200" s="733"/>
      <c r="M200" s="733"/>
      <c r="N200" s="733"/>
      <c r="O200" s="733"/>
      <c r="P200" s="733"/>
      <c r="Q200" s="733"/>
      <c r="R200" s="733"/>
      <c r="S200" s="733"/>
      <c r="T200" s="733"/>
      <c r="U200" s="733"/>
      <c r="V200" s="733"/>
      <c r="W200" s="733"/>
      <c r="X200" s="733"/>
      <c r="Y200" s="733"/>
      <c r="Z200" s="733"/>
      <c r="AA200" s="733"/>
      <c r="AB200" s="733"/>
      <c r="AC200" s="733"/>
      <c r="AD200" s="713"/>
      <c r="AE200" s="713"/>
      <c r="AF200" s="727"/>
      <c r="AG200" s="727"/>
      <c r="AH200" s="727"/>
      <c r="AI200" s="727"/>
      <c r="AJ200" s="801"/>
      <c r="AK200" s="801"/>
      <c r="AL200" s="728"/>
      <c r="AM200" s="727"/>
      <c r="AN200" s="727"/>
      <c r="AO200" s="727"/>
      <c r="AP200" s="727"/>
      <c r="AQ200" s="727"/>
      <c r="AR200" s="727"/>
      <c r="AS200" s="733"/>
      <c r="AT200" s="733"/>
      <c r="AU200" s="733"/>
      <c r="AV200" s="733"/>
      <c r="AW200" s="733"/>
      <c r="AX200" s="733"/>
      <c r="AY200" s="733"/>
      <c r="AZ200" s="733"/>
      <c r="BA200" s="733"/>
      <c r="BB200" s="733"/>
      <c r="BC200" s="733"/>
      <c r="BD200" s="733"/>
      <c r="BE200" s="733"/>
      <c r="BF200" s="733"/>
      <c r="BG200" s="733"/>
      <c r="BH200" s="733"/>
      <c r="BI200" s="733"/>
      <c r="BJ200" s="733"/>
      <c r="BK200" s="713"/>
      <c r="BL200" s="713"/>
      <c r="BM200" s="727"/>
      <c r="BN200" s="727"/>
      <c r="BO200" s="727"/>
      <c r="BP200" s="727"/>
      <c r="BQ200" s="741"/>
      <c r="BR200" s="742"/>
      <c r="BS200" s="742"/>
      <c r="BT200" s="742"/>
      <c r="BU200" s="742"/>
      <c r="BV200" s="742"/>
      <c r="BW200" s="760"/>
      <c r="BX200" s="95"/>
      <c r="BY200" s="95"/>
      <c r="BZ200" s="95"/>
      <c r="CA200" s="96"/>
      <c r="CB200" s="95"/>
      <c r="CC200" s="95"/>
      <c r="CD200" s="98"/>
      <c r="CE200" s="98"/>
      <c r="CF200" s="801"/>
      <c r="CG200" s="801"/>
      <c r="CH200" s="728"/>
      <c r="CI200" s="727"/>
      <c r="CJ200" s="727"/>
      <c r="CK200" s="727"/>
      <c r="CL200" s="727"/>
      <c r="CM200" s="727"/>
      <c r="CN200" s="727"/>
      <c r="CO200" s="733"/>
      <c r="CP200" s="733"/>
      <c r="CQ200" s="733"/>
      <c r="CR200" s="733"/>
      <c r="CS200" s="733"/>
      <c r="CT200" s="733"/>
      <c r="CU200" s="733"/>
      <c r="CV200" s="733"/>
      <c r="CW200" s="733"/>
      <c r="CX200" s="733"/>
      <c r="CY200" s="733"/>
      <c r="CZ200" s="733"/>
      <c r="DA200" s="733"/>
      <c r="DB200" s="733"/>
      <c r="DC200" s="733"/>
      <c r="DD200" s="733"/>
      <c r="DE200" s="733"/>
      <c r="DF200" s="733"/>
      <c r="DG200" s="713"/>
      <c r="DH200" s="713"/>
      <c r="DI200" s="727"/>
      <c r="DJ200" s="727"/>
      <c r="DK200" s="727"/>
      <c r="DL200" s="727"/>
      <c r="DM200" s="801"/>
      <c r="DN200" s="801"/>
      <c r="DO200" s="728"/>
      <c r="DP200" s="727"/>
      <c r="DQ200" s="727"/>
      <c r="DR200" s="727"/>
      <c r="DS200" s="727"/>
      <c r="DT200" s="727"/>
      <c r="DU200" s="727"/>
      <c r="DV200" s="733"/>
      <c r="DW200" s="733"/>
      <c r="DX200" s="733"/>
      <c r="DY200" s="733"/>
      <c r="DZ200" s="733"/>
      <c r="EA200" s="733"/>
      <c r="EB200" s="733"/>
      <c r="EC200" s="733"/>
      <c r="ED200" s="733"/>
      <c r="EE200" s="733"/>
      <c r="EF200" s="733"/>
      <c r="EG200" s="733"/>
      <c r="EH200" s="733"/>
      <c r="EI200" s="733"/>
      <c r="EJ200" s="733"/>
      <c r="EK200" s="733"/>
      <c r="EL200" s="733"/>
      <c r="EM200" s="733"/>
      <c r="EN200" s="713"/>
      <c r="EO200" s="713"/>
      <c r="EP200" s="727"/>
      <c r="EQ200" s="727"/>
      <c r="ER200" s="727"/>
      <c r="ES200" s="727"/>
      <c r="ET200" s="813"/>
      <c r="EU200" s="813"/>
      <c r="EV200" s="813"/>
      <c r="EW200" s="813"/>
      <c r="EX200" s="813"/>
      <c r="EY200" s="813"/>
      <c r="EZ200" s="813"/>
      <c r="FB200" s="340"/>
      <c r="FC200" s="341"/>
      <c r="FD200" s="359"/>
      <c r="FE200" s="359"/>
      <c r="FF200" s="359"/>
      <c r="FG200" s="360"/>
      <c r="FH200" s="361"/>
      <c r="FI200" s="360"/>
      <c r="FJ200" s="359"/>
      <c r="FK200" s="362"/>
      <c r="FL200" s="342"/>
      <c r="FM200" s="340"/>
      <c r="FN200" s="340"/>
    </row>
    <row r="201" spans="1:170" ht="9.25" customHeight="1" thickBot="1">
      <c r="A201" s="98"/>
      <c r="B201" s="98"/>
      <c r="C201" s="801"/>
      <c r="D201" s="801"/>
      <c r="E201" s="728"/>
      <c r="F201" s="727" t="s">
        <v>6</v>
      </c>
      <c r="G201" s="727"/>
      <c r="H201" s="727"/>
      <c r="I201" s="727"/>
      <c r="J201" s="727"/>
      <c r="K201" s="727"/>
      <c r="L201" s="733" t="str">
        <f>IF(L84="","",L84)</f>
        <v/>
      </c>
      <c r="M201" s="733"/>
      <c r="N201" s="733"/>
      <c r="O201" s="733"/>
      <c r="P201" s="733"/>
      <c r="Q201" s="733"/>
      <c r="R201" s="733"/>
      <c r="S201" s="733"/>
      <c r="T201" s="733"/>
      <c r="U201" s="733"/>
      <c r="V201" s="733"/>
      <c r="W201" s="733"/>
      <c r="X201" s="733"/>
      <c r="Y201" s="733"/>
      <c r="Z201" s="733"/>
      <c r="AA201" s="733"/>
      <c r="AB201" s="733"/>
      <c r="AC201" s="733"/>
      <c r="AD201" s="713"/>
      <c r="AE201" s="713"/>
      <c r="AF201" s="727"/>
      <c r="AG201" s="727"/>
      <c r="AH201" s="727"/>
      <c r="AI201" s="727"/>
      <c r="AJ201" s="801"/>
      <c r="AK201" s="801"/>
      <c r="AL201" s="728"/>
      <c r="AM201" s="727" t="s">
        <v>6</v>
      </c>
      <c r="AN201" s="727"/>
      <c r="AO201" s="727"/>
      <c r="AP201" s="727"/>
      <c r="AQ201" s="727"/>
      <c r="AR201" s="727"/>
      <c r="AS201" s="733" t="str">
        <f>IF(AS84="","",AS84)</f>
        <v/>
      </c>
      <c r="AT201" s="733"/>
      <c r="AU201" s="733"/>
      <c r="AV201" s="733"/>
      <c r="AW201" s="733"/>
      <c r="AX201" s="733"/>
      <c r="AY201" s="733"/>
      <c r="AZ201" s="733"/>
      <c r="BA201" s="733"/>
      <c r="BB201" s="733"/>
      <c r="BC201" s="733"/>
      <c r="BD201" s="733"/>
      <c r="BE201" s="733"/>
      <c r="BF201" s="733"/>
      <c r="BG201" s="733"/>
      <c r="BH201" s="733"/>
      <c r="BI201" s="733"/>
      <c r="BJ201" s="733"/>
      <c r="BK201" s="713"/>
      <c r="BL201" s="713"/>
      <c r="BM201" s="727"/>
      <c r="BN201" s="727"/>
      <c r="BO201" s="727"/>
      <c r="BP201" s="727"/>
      <c r="BQ201" s="802"/>
      <c r="BR201" s="803"/>
      <c r="BS201" s="803"/>
      <c r="BT201" s="803"/>
      <c r="BU201" s="803"/>
      <c r="BV201" s="803"/>
      <c r="BW201" s="804"/>
      <c r="BX201" s="95"/>
      <c r="BY201" s="95"/>
      <c r="BZ201" s="95"/>
      <c r="CA201" s="96"/>
      <c r="CB201" s="95"/>
      <c r="CC201" s="95"/>
      <c r="CD201" s="98"/>
      <c r="CE201" s="98"/>
      <c r="CF201" s="801"/>
      <c r="CG201" s="801"/>
      <c r="CH201" s="728"/>
      <c r="CI201" s="727" t="s">
        <v>6</v>
      </c>
      <c r="CJ201" s="727"/>
      <c r="CK201" s="727"/>
      <c r="CL201" s="727"/>
      <c r="CM201" s="727"/>
      <c r="CN201" s="727"/>
      <c r="CO201" s="733" t="str">
        <f>IF(L84="","",L84)</f>
        <v/>
      </c>
      <c r="CP201" s="733"/>
      <c r="CQ201" s="733"/>
      <c r="CR201" s="733"/>
      <c r="CS201" s="733"/>
      <c r="CT201" s="733"/>
      <c r="CU201" s="733"/>
      <c r="CV201" s="733"/>
      <c r="CW201" s="733"/>
      <c r="CX201" s="733"/>
      <c r="CY201" s="733"/>
      <c r="CZ201" s="733"/>
      <c r="DA201" s="733"/>
      <c r="DB201" s="733"/>
      <c r="DC201" s="733"/>
      <c r="DD201" s="733"/>
      <c r="DE201" s="733"/>
      <c r="DF201" s="733"/>
      <c r="DG201" s="713"/>
      <c r="DH201" s="713"/>
      <c r="DI201" s="727"/>
      <c r="DJ201" s="727"/>
      <c r="DK201" s="727"/>
      <c r="DL201" s="727"/>
      <c r="DM201" s="801"/>
      <c r="DN201" s="801"/>
      <c r="DO201" s="728"/>
      <c r="DP201" s="727" t="s">
        <v>6</v>
      </c>
      <c r="DQ201" s="727"/>
      <c r="DR201" s="727"/>
      <c r="DS201" s="727"/>
      <c r="DT201" s="727"/>
      <c r="DU201" s="727"/>
      <c r="DV201" s="733" t="str">
        <f>IF(AS84="","",AS84)</f>
        <v/>
      </c>
      <c r="DW201" s="733"/>
      <c r="DX201" s="733"/>
      <c r="DY201" s="733"/>
      <c r="DZ201" s="733"/>
      <c r="EA201" s="733"/>
      <c r="EB201" s="733"/>
      <c r="EC201" s="733"/>
      <c r="ED201" s="733"/>
      <c r="EE201" s="733"/>
      <c r="EF201" s="733"/>
      <c r="EG201" s="733"/>
      <c r="EH201" s="733"/>
      <c r="EI201" s="733"/>
      <c r="EJ201" s="733"/>
      <c r="EK201" s="733"/>
      <c r="EL201" s="733"/>
      <c r="EM201" s="733"/>
      <c r="EN201" s="713"/>
      <c r="EO201" s="713"/>
      <c r="EP201" s="727"/>
      <c r="EQ201" s="727"/>
      <c r="ER201" s="727"/>
      <c r="ES201" s="727"/>
      <c r="ET201" s="813"/>
      <c r="EU201" s="813"/>
      <c r="EV201" s="813"/>
      <c r="EW201" s="813"/>
      <c r="EX201" s="813"/>
      <c r="EY201" s="813"/>
      <c r="EZ201" s="813"/>
      <c r="FB201" s="340"/>
      <c r="FC201" s="341"/>
      <c r="FD201" s="345"/>
      <c r="FE201" s="351" t="s">
        <v>873</v>
      </c>
      <c r="FF201" s="351"/>
      <c r="FG201" s="369" t="s">
        <v>897</v>
      </c>
      <c r="FH201" s="353"/>
      <c r="FI201" s="352"/>
      <c r="FJ201" s="368" t="s">
        <v>891</v>
      </c>
      <c r="FK201" s="354"/>
      <c r="FL201" s="342"/>
      <c r="FM201" s="340"/>
      <c r="FN201" s="340"/>
    </row>
    <row r="202" spans="1:170" ht="9.25" customHeight="1" thickBot="1">
      <c r="A202" s="98"/>
      <c r="B202" s="98"/>
      <c r="C202" s="801"/>
      <c r="D202" s="801"/>
      <c r="E202" s="728"/>
      <c r="F202" s="727"/>
      <c r="G202" s="727"/>
      <c r="H202" s="727"/>
      <c r="I202" s="727"/>
      <c r="J202" s="727"/>
      <c r="K202" s="727"/>
      <c r="L202" s="733"/>
      <c r="M202" s="733"/>
      <c r="N202" s="733"/>
      <c r="O202" s="733"/>
      <c r="P202" s="733"/>
      <c r="Q202" s="733"/>
      <c r="R202" s="733"/>
      <c r="S202" s="733"/>
      <c r="T202" s="733"/>
      <c r="U202" s="733"/>
      <c r="V202" s="733"/>
      <c r="W202" s="733"/>
      <c r="X202" s="733"/>
      <c r="Y202" s="733"/>
      <c r="Z202" s="733"/>
      <c r="AA202" s="733"/>
      <c r="AB202" s="733"/>
      <c r="AC202" s="733"/>
      <c r="AD202" s="713"/>
      <c r="AE202" s="713"/>
      <c r="AF202" s="727"/>
      <c r="AG202" s="727"/>
      <c r="AH202" s="727"/>
      <c r="AI202" s="727"/>
      <c r="AJ202" s="801"/>
      <c r="AK202" s="801"/>
      <c r="AL202" s="728"/>
      <c r="AM202" s="727"/>
      <c r="AN202" s="727"/>
      <c r="AO202" s="727"/>
      <c r="AP202" s="727"/>
      <c r="AQ202" s="727"/>
      <c r="AR202" s="727"/>
      <c r="AS202" s="733"/>
      <c r="AT202" s="733"/>
      <c r="AU202" s="733"/>
      <c r="AV202" s="733"/>
      <c r="AW202" s="733"/>
      <c r="AX202" s="733"/>
      <c r="AY202" s="733"/>
      <c r="AZ202" s="733"/>
      <c r="BA202" s="733"/>
      <c r="BB202" s="733"/>
      <c r="BC202" s="733"/>
      <c r="BD202" s="733"/>
      <c r="BE202" s="733"/>
      <c r="BF202" s="733"/>
      <c r="BG202" s="733"/>
      <c r="BH202" s="733"/>
      <c r="BI202" s="733"/>
      <c r="BJ202" s="733"/>
      <c r="BK202" s="713"/>
      <c r="BL202" s="713"/>
      <c r="BM202" s="727"/>
      <c r="BN202" s="727"/>
      <c r="BO202" s="727"/>
      <c r="BP202" s="727"/>
      <c r="BQ202" s="805"/>
      <c r="BR202" s="806"/>
      <c r="BS202" s="806"/>
      <c r="BT202" s="806"/>
      <c r="BU202" s="806"/>
      <c r="BV202" s="806"/>
      <c r="BW202" s="807"/>
      <c r="BX202" s="95"/>
      <c r="BY202" s="95"/>
      <c r="BZ202" s="95"/>
      <c r="CA202" s="96"/>
      <c r="CB202" s="95"/>
      <c r="CC202" s="95"/>
      <c r="CD202" s="98"/>
      <c r="CE202" s="98"/>
      <c r="CF202" s="801"/>
      <c r="CG202" s="801"/>
      <c r="CH202" s="728"/>
      <c r="CI202" s="727"/>
      <c r="CJ202" s="727"/>
      <c r="CK202" s="727"/>
      <c r="CL202" s="727"/>
      <c r="CM202" s="727"/>
      <c r="CN202" s="727"/>
      <c r="CO202" s="733"/>
      <c r="CP202" s="733"/>
      <c r="CQ202" s="733"/>
      <c r="CR202" s="733"/>
      <c r="CS202" s="733"/>
      <c r="CT202" s="733"/>
      <c r="CU202" s="733"/>
      <c r="CV202" s="733"/>
      <c r="CW202" s="733"/>
      <c r="CX202" s="733"/>
      <c r="CY202" s="733"/>
      <c r="CZ202" s="733"/>
      <c r="DA202" s="733"/>
      <c r="DB202" s="733"/>
      <c r="DC202" s="733"/>
      <c r="DD202" s="733"/>
      <c r="DE202" s="733"/>
      <c r="DF202" s="733"/>
      <c r="DG202" s="713"/>
      <c r="DH202" s="713"/>
      <c r="DI202" s="727"/>
      <c r="DJ202" s="727"/>
      <c r="DK202" s="727"/>
      <c r="DL202" s="727"/>
      <c r="DM202" s="801"/>
      <c r="DN202" s="801"/>
      <c r="DO202" s="728"/>
      <c r="DP202" s="727"/>
      <c r="DQ202" s="727"/>
      <c r="DR202" s="727"/>
      <c r="DS202" s="727"/>
      <c r="DT202" s="727"/>
      <c r="DU202" s="727"/>
      <c r="DV202" s="733"/>
      <c r="DW202" s="733"/>
      <c r="DX202" s="733"/>
      <c r="DY202" s="733"/>
      <c r="DZ202" s="733"/>
      <c r="EA202" s="733"/>
      <c r="EB202" s="733"/>
      <c r="EC202" s="733"/>
      <c r="ED202" s="733"/>
      <c r="EE202" s="733"/>
      <c r="EF202" s="733"/>
      <c r="EG202" s="733"/>
      <c r="EH202" s="733"/>
      <c r="EI202" s="733"/>
      <c r="EJ202" s="733"/>
      <c r="EK202" s="733"/>
      <c r="EL202" s="733"/>
      <c r="EM202" s="733"/>
      <c r="EN202" s="713"/>
      <c r="EO202" s="713"/>
      <c r="EP202" s="727"/>
      <c r="EQ202" s="727"/>
      <c r="ER202" s="727"/>
      <c r="ES202" s="727"/>
      <c r="ET202" s="813"/>
      <c r="EU202" s="813"/>
      <c r="EV202" s="813"/>
      <c r="EW202" s="813"/>
      <c r="EX202" s="813"/>
      <c r="EY202" s="813"/>
      <c r="EZ202" s="813"/>
      <c r="FB202" s="340"/>
      <c r="FC202" s="341"/>
      <c r="FD202" s="345"/>
      <c r="FE202" s="351"/>
      <c r="FF202" s="351"/>
      <c r="FG202" s="369"/>
      <c r="FH202" s="353"/>
      <c r="FI202" s="352"/>
      <c r="FJ202" s="368"/>
      <c r="FK202" s="354"/>
      <c r="FL202" s="342"/>
      <c r="FM202" s="340"/>
      <c r="FN202" s="340"/>
    </row>
    <row r="203" spans="1:170" ht="9.25" customHeight="1" thickBot="1">
      <c r="A203" s="98"/>
      <c r="B203" s="98"/>
      <c r="C203" s="801"/>
      <c r="D203" s="801"/>
      <c r="E203" s="728"/>
      <c r="F203" s="727"/>
      <c r="G203" s="727"/>
      <c r="H203" s="727"/>
      <c r="I203" s="727"/>
      <c r="J203" s="727"/>
      <c r="K203" s="727"/>
      <c r="L203" s="733"/>
      <c r="M203" s="733"/>
      <c r="N203" s="733"/>
      <c r="O203" s="733"/>
      <c r="P203" s="733"/>
      <c r="Q203" s="733"/>
      <c r="R203" s="733"/>
      <c r="S203" s="733"/>
      <c r="T203" s="733"/>
      <c r="U203" s="733"/>
      <c r="V203" s="733"/>
      <c r="W203" s="733"/>
      <c r="X203" s="733"/>
      <c r="Y203" s="733"/>
      <c r="Z203" s="733"/>
      <c r="AA203" s="733"/>
      <c r="AB203" s="733"/>
      <c r="AC203" s="733"/>
      <c r="AD203" s="713"/>
      <c r="AE203" s="713"/>
      <c r="AF203" s="727"/>
      <c r="AG203" s="727"/>
      <c r="AH203" s="727"/>
      <c r="AI203" s="727"/>
      <c r="AJ203" s="801"/>
      <c r="AK203" s="801"/>
      <c r="AL203" s="728"/>
      <c r="AM203" s="727"/>
      <c r="AN203" s="727"/>
      <c r="AO203" s="727"/>
      <c r="AP203" s="727"/>
      <c r="AQ203" s="727"/>
      <c r="AR203" s="727"/>
      <c r="AS203" s="733"/>
      <c r="AT203" s="733"/>
      <c r="AU203" s="733"/>
      <c r="AV203" s="733"/>
      <c r="AW203" s="733"/>
      <c r="AX203" s="733"/>
      <c r="AY203" s="733"/>
      <c r="AZ203" s="733"/>
      <c r="BA203" s="733"/>
      <c r="BB203" s="733"/>
      <c r="BC203" s="733"/>
      <c r="BD203" s="733"/>
      <c r="BE203" s="733"/>
      <c r="BF203" s="733"/>
      <c r="BG203" s="733"/>
      <c r="BH203" s="733"/>
      <c r="BI203" s="733"/>
      <c r="BJ203" s="733"/>
      <c r="BK203" s="713"/>
      <c r="BL203" s="713"/>
      <c r="BM203" s="727"/>
      <c r="BN203" s="727"/>
      <c r="BO203" s="727"/>
      <c r="BP203" s="727"/>
      <c r="BQ203" s="805"/>
      <c r="BR203" s="806"/>
      <c r="BS203" s="806"/>
      <c r="BT203" s="806"/>
      <c r="BU203" s="806"/>
      <c r="BV203" s="806"/>
      <c r="BW203" s="807"/>
      <c r="BX203" s="95"/>
      <c r="BY203" s="95"/>
      <c r="BZ203" s="95"/>
      <c r="CA203" s="96"/>
      <c r="CB203" s="95"/>
      <c r="CC203" s="95"/>
      <c r="CD203" s="98"/>
      <c r="CE203" s="98"/>
      <c r="CF203" s="801"/>
      <c r="CG203" s="801"/>
      <c r="CH203" s="728"/>
      <c r="CI203" s="727"/>
      <c r="CJ203" s="727"/>
      <c r="CK203" s="727"/>
      <c r="CL203" s="727"/>
      <c r="CM203" s="727"/>
      <c r="CN203" s="727"/>
      <c r="CO203" s="733"/>
      <c r="CP203" s="733"/>
      <c r="CQ203" s="733"/>
      <c r="CR203" s="733"/>
      <c r="CS203" s="733"/>
      <c r="CT203" s="733"/>
      <c r="CU203" s="733"/>
      <c r="CV203" s="733"/>
      <c r="CW203" s="733"/>
      <c r="CX203" s="733"/>
      <c r="CY203" s="733"/>
      <c r="CZ203" s="733"/>
      <c r="DA203" s="733"/>
      <c r="DB203" s="733"/>
      <c r="DC203" s="733"/>
      <c r="DD203" s="733"/>
      <c r="DE203" s="733"/>
      <c r="DF203" s="733"/>
      <c r="DG203" s="713"/>
      <c r="DH203" s="713"/>
      <c r="DI203" s="727"/>
      <c r="DJ203" s="727"/>
      <c r="DK203" s="727"/>
      <c r="DL203" s="727"/>
      <c r="DM203" s="801"/>
      <c r="DN203" s="801"/>
      <c r="DO203" s="728"/>
      <c r="DP203" s="727"/>
      <c r="DQ203" s="727"/>
      <c r="DR203" s="727"/>
      <c r="DS203" s="727"/>
      <c r="DT203" s="727"/>
      <c r="DU203" s="727"/>
      <c r="DV203" s="733"/>
      <c r="DW203" s="733"/>
      <c r="DX203" s="733"/>
      <c r="DY203" s="733"/>
      <c r="DZ203" s="733"/>
      <c r="EA203" s="733"/>
      <c r="EB203" s="733"/>
      <c r="EC203" s="733"/>
      <c r="ED203" s="733"/>
      <c r="EE203" s="733"/>
      <c r="EF203" s="733"/>
      <c r="EG203" s="733"/>
      <c r="EH203" s="733"/>
      <c r="EI203" s="733"/>
      <c r="EJ203" s="733"/>
      <c r="EK203" s="733"/>
      <c r="EL203" s="733"/>
      <c r="EM203" s="733"/>
      <c r="EN203" s="713"/>
      <c r="EO203" s="713"/>
      <c r="EP203" s="727"/>
      <c r="EQ203" s="727"/>
      <c r="ER203" s="727"/>
      <c r="ES203" s="727"/>
      <c r="ET203" s="813"/>
      <c r="EU203" s="813"/>
      <c r="EV203" s="813"/>
      <c r="EW203" s="813"/>
      <c r="EX203" s="813"/>
      <c r="EY203" s="813"/>
      <c r="EZ203" s="813"/>
      <c r="FB203" s="340"/>
      <c r="FC203" s="341"/>
      <c r="FD203" s="345"/>
      <c r="FE203" s="351" t="s">
        <v>142</v>
      </c>
      <c r="FF203" s="351"/>
      <c r="FG203" s="369" t="s">
        <v>898</v>
      </c>
      <c r="FH203" s="353"/>
      <c r="FI203" s="352"/>
      <c r="FJ203" s="368" t="s">
        <v>142</v>
      </c>
      <c r="FK203" s="354"/>
      <c r="FL203" s="342"/>
      <c r="FM203" s="340"/>
      <c r="FN203" s="340"/>
    </row>
    <row r="204" spans="1:170" ht="9.25" customHeight="1" thickBot="1">
      <c r="A204" s="98"/>
      <c r="B204" s="98"/>
      <c r="C204" s="801"/>
      <c r="D204" s="801"/>
      <c r="E204" s="728"/>
      <c r="F204" s="726" t="s">
        <v>254</v>
      </c>
      <c r="G204" s="727"/>
      <c r="H204" s="727"/>
      <c r="I204" s="727"/>
      <c r="J204" s="727"/>
      <c r="K204" s="727"/>
      <c r="L204" s="727" t="str">
        <f>IF(L87="","",L87)</f>
        <v/>
      </c>
      <c r="M204" s="727"/>
      <c r="N204" s="727" t="str">
        <f>IF(N87="","",N87)</f>
        <v/>
      </c>
      <c r="O204" s="727"/>
      <c r="P204" s="727" t="str">
        <f>IF(P87="","",P87)</f>
        <v/>
      </c>
      <c r="Q204" s="727"/>
      <c r="R204" s="727" t="str">
        <f>IF(R87="","",R87)</f>
        <v/>
      </c>
      <c r="S204" s="727"/>
      <c r="T204" s="727" t="str">
        <f>IF(T87="","",T87)</f>
        <v/>
      </c>
      <c r="U204" s="727"/>
      <c r="V204" s="727" t="str">
        <f>IF(V87="","",V87)</f>
        <v/>
      </c>
      <c r="W204" s="727"/>
      <c r="X204" s="727" t="str">
        <f>IF(X87="","",X87)</f>
        <v/>
      </c>
      <c r="Y204" s="727"/>
      <c r="Z204" s="727" t="str">
        <f>IF(Z87="","",Z87)</f>
        <v/>
      </c>
      <c r="AA204" s="727"/>
      <c r="AB204" s="727" t="str">
        <f>IF(AB87="","",AB87)</f>
        <v/>
      </c>
      <c r="AC204" s="727"/>
      <c r="AD204" s="727" t="str">
        <f>IF(AD87="","",AD87)</f>
        <v/>
      </c>
      <c r="AE204" s="727"/>
      <c r="AF204" s="727" t="str">
        <f>IF(AF87="","",AF87)</f>
        <v/>
      </c>
      <c r="AG204" s="727"/>
      <c r="AH204" s="727" t="str">
        <f>IF(AH87="","",AH87)</f>
        <v/>
      </c>
      <c r="AI204" s="727"/>
      <c r="AJ204" s="801"/>
      <c r="AK204" s="801"/>
      <c r="AL204" s="728"/>
      <c r="AM204" s="798"/>
      <c r="AN204" s="798"/>
      <c r="AO204" s="798"/>
      <c r="AP204" s="798"/>
      <c r="AQ204" s="798"/>
      <c r="AR204" s="798"/>
      <c r="AS204" s="798"/>
      <c r="AT204" s="798"/>
      <c r="AU204" s="798"/>
      <c r="AV204" s="798"/>
      <c r="AW204" s="798"/>
      <c r="AX204" s="798"/>
      <c r="AY204" s="798"/>
      <c r="AZ204" s="798"/>
      <c r="BA204" s="798"/>
      <c r="BB204" s="798"/>
      <c r="BC204" s="798"/>
      <c r="BD204" s="798"/>
      <c r="BE204" s="798"/>
      <c r="BF204" s="798"/>
      <c r="BG204" s="798"/>
      <c r="BH204" s="798"/>
      <c r="BI204" s="798"/>
      <c r="BJ204" s="798"/>
      <c r="BK204" s="798"/>
      <c r="BL204" s="798"/>
      <c r="BM204" s="798"/>
      <c r="BN204" s="798"/>
      <c r="BO204" s="798"/>
      <c r="BP204" s="798"/>
      <c r="BQ204" s="805"/>
      <c r="BR204" s="806"/>
      <c r="BS204" s="806"/>
      <c r="BT204" s="806"/>
      <c r="BU204" s="806"/>
      <c r="BV204" s="806"/>
      <c r="BW204" s="807"/>
      <c r="BX204" s="95"/>
      <c r="BY204" s="95"/>
      <c r="BZ204" s="95"/>
      <c r="CA204" s="96"/>
      <c r="CB204" s="95"/>
      <c r="CC204" s="95"/>
      <c r="CD204" s="98"/>
      <c r="CE204" s="98"/>
      <c r="CF204" s="801"/>
      <c r="CG204" s="801"/>
      <c r="CH204" s="728"/>
      <c r="CI204" s="798"/>
      <c r="CJ204" s="798"/>
      <c r="CK204" s="798"/>
      <c r="CL204" s="798"/>
      <c r="CM204" s="798"/>
      <c r="CN204" s="798"/>
      <c r="CO204" s="798"/>
      <c r="CP204" s="798"/>
      <c r="CQ204" s="798"/>
      <c r="CR204" s="798"/>
      <c r="CS204" s="798"/>
      <c r="CT204" s="798"/>
      <c r="CU204" s="798"/>
      <c r="CV204" s="798"/>
      <c r="CW204" s="798"/>
      <c r="CX204" s="798"/>
      <c r="CY204" s="798"/>
      <c r="CZ204" s="798"/>
      <c r="DA204" s="798"/>
      <c r="DB204" s="798"/>
      <c r="DC204" s="798"/>
      <c r="DD204" s="798"/>
      <c r="DE204" s="798"/>
      <c r="DF204" s="798"/>
      <c r="DG204" s="798"/>
      <c r="DH204" s="798"/>
      <c r="DI204" s="798"/>
      <c r="DJ204" s="798"/>
      <c r="DK204" s="798"/>
      <c r="DL204" s="798"/>
      <c r="DM204" s="801"/>
      <c r="DN204" s="801"/>
      <c r="DO204" s="728"/>
      <c r="DP204" s="798"/>
      <c r="DQ204" s="798"/>
      <c r="DR204" s="798"/>
      <c r="DS204" s="798"/>
      <c r="DT204" s="798"/>
      <c r="DU204" s="798"/>
      <c r="DV204" s="798"/>
      <c r="DW204" s="798"/>
      <c r="DX204" s="798"/>
      <c r="DY204" s="798"/>
      <c r="DZ204" s="798"/>
      <c r="EA204" s="798"/>
      <c r="EB204" s="798"/>
      <c r="EC204" s="798"/>
      <c r="ED204" s="798"/>
      <c r="EE204" s="798"/>
      <c r="EF204" s="798"/>
      <c r="EG204" s="798"/>
      <c r="EH204" s="798"/>
      <c r="EI204" s="798"/>
      <c r="EJ204" s="798"/>
      <c r="EK204" s="798"/>
      <c r="EL204" s="798"/>
      <c r="EM204" s="798"/>
      <c r="EN204" s="798"/>
      <c r="EO204" s="798"/>
      <c r="EP204" s="798"/>
      <c r="EQ204" s="798"/>
      <c r="ER204" s="798"/>
      <c r="ES204" s="798"/>
      <c r="ET204" s="813"/>
      <c r="EU204" s="813"/>
      <c r="EV204" s="813"/>
      <c r="EW204" s="813"/>
      <c r="EX204" s="813"/>
      <c r="EY204" s="813"/>
      <c r="EZ204" s="813"/>
      <c r="FB204" s="340"/>
      <c r="FC204" s="341"/>
      <c r="FD204" s="345"/>
      <c r="FE204" s="351"/>
      <c r="FF204" s="351"/>
      <c r="FG204" s="369"/>
      <c r="FH204" s="353"/>
      <c r="FI204" s="352"/>
      <c r="FJ204" s="368"/>
      <c r="FK204" s="354"/>
      <c r="FL204" s="342"/>
      <c r="FM204" s="340"/>
      <c r="FN204" s="340"/>
    </row>
    <row r="205" spans="1:170" ht="9.25" customHeight="1" thickBot="1">
      <c r="A205" s="98"/>
      <c r="B205" s="98"/>
      <c r="C205" s="801"/>
      <c r="D205" s="801"/>
      <c r="E205" s="728"/>
      <c r="F205" s="727"/>
      <c r="G205" s="727"/>
      <c r="H205" s="727"/>
      <c r="I205" s="727"/>
      <c r="J205" s="727"/>
      <c r="K205" s="727"/>
      <c r="L205" s="727"/>
      <c r="M205" s="727"/>
      <c r="N205" s="727"/>
      <c r="O205" s="727"/>
      <c r="P205" s="727"/>
      <c r="Q205" s="727"/>
      <c r="R205" s="727"/>
      <c r="S205" s="727"/>
      <c r="T205" s="727"/>
      <c r="U205" s="727"/>
      <c r="V205" s="727"/>
      <c r="W205" s="727"/>
      <c r="X205" s="727"/>
      <c r="Y205" s="727"/>
      <c r="Z205" s="727"/>
      <c r="AA205" s="727"/>
      <c r="AB205" s="727"/>
      <c r="AC205" s="727"/>
      <c r="AD205" s="727"/>
      <c r="AE205" s="727"/>
      <c r="AF205" s="727"/>
      <c r="AG205" s="727"/>
      <c r="AH205" s="727"/>
      <c r="AI205" s="727"/>
      <c r="AJ205" s="801"/>
      <c r="AK205" s="801"/>
      <c r="AL205" s="728"/>
      <c r="AM205" s="798"/>
      <c r="AN205" s="798"/>
      <c r="AO205" s="798"/>
      <c r="AP205" s="798"/>
      <c r="AQ205" s="798"/>
      <c r="AR205" s="798"/>
      <c r="AS205" s="798"/>
      <c r="AT205" s="798"/>
      <c r="AU205" s="798"/>
      <c r="AV205" s="798"/>
      <c r="AW205" s="798"/>
      <c r="AX205" s="798"/>
      <c r="AY205" s="798"/>
      <c r="AZ205" s="798"/>
      <c r="BA205" s="798"/>
      <c r="BB205" s="798"/>
      <c r="BC205" s="798"/>
      <c r="BD205" s="798"/>
      <c r="BE205" s="798"/>
      <c r="BF205" s="798"/>
      <c r="BG205" s="798"/>
      <c r="BH205" s="798"/>
      <c r="BI205" s="798"/>
      <c r="BJ205" s="798"/>
      <c r="BK205" s="798"/>
      <c r="BL205" s="798"/>
      <c r="BM205" s="798"/>
      <c r="BN205" s="798"/>
      <c r="BO205" s="798"/>
      <c r="BP205" s="798"/>
      <c r="BQ205" s="805"/>
      <c r="BR205" s="806"/>
      <c r="BS205" s="806"/>
      <c r="BT205" s="806"/>
      <c r="BU205" s="806"/>
      <c r="BV205" s="806"/>
      <c r="BW205" s="807"/>
      <c r="BX205" s="95"/>
      <c r="BY205" s="95"/>
      <c r="BZ205" s="95"/>
      <c r="CA205" s="96"/>
      <c r="CB205" s="95"/>
      <c r="CC205" s="95"/>
      <c r="CD205" s="98"/>
      <c r="CE205" s="98"/>
      <c r="CF205" s="801"/>
      <c r="CG205" s="801"/>
      <c r="CH205" s="728"/>
      <c r="CI205" s="798"/>
      <c r="CJ205" s="798"/>
      <c r="CK205" s="798"/>
      <c r="CL205" s="798"/>
      <c r="CM205" s="798"/>
      <c r="CN205" s="798"/>
      <c r="CO205" s="798"/>
      <c r="CP205" s="798"/>
      <c r="CQ205" s="798"/>
      <c r="CR205" s="798"/>
      <c r="CS205" s="798"/>
      <c r="CT205" s="798"/>
      <c r="CU205" s="798"/>
      <c r="CV205" s="798"/>
      <c r="CW205" s="798"/>
      <c r="CX205" s="798"/>
      <c r="CY205" s="798"/>
      <c r="CZ205" s="798"/>
      <c r="DA205" s="798"/>
      <c r="DB205" s="798"/>
      <c r="DC205" s="798"/>
      <c r="DD205" s="798"/>
      <c r="DE205" s="798"/>
      <c r="DF205" s="798"/>
      <c r="DG205" s="798"/>
      <c r="DH205" s="798"/>
      <c r="DI205" s="798"/>
      <c r="DJ205" s="798"/>
      <c r="DK205" s="798"/>
      <c r="DL205" s="798"/>
      <c r="DM205" s="801"/>
      <c r="DN205" s="801"/>
      <c r="DO205" s="728"/>
      <c r="DP205" s="798"/>
      <c r="DQ205" s="798"/>
      <c r="DR205" s="798"/>
      <c r="DS205" s="798"/>
      <c r="DT205" s="798"/>
      <c r="DU205" s="798"/>
      <c r="DV205" s="798"/>
      <c r="DW205" s="798"/>
      <c r="DX205" s="798"/>
      <c r="DY205" s="798"/>
      <c r="DZ205" s="798"/>
      <c r="EA205" s="798"/>
      <c r="EB205" s="798"/>
      <c r="EC205" s="798"/>
      <c r="ED205" s="798"/>
      <c r="EE205" s="798"/>
      <c r="EF205" s="798"/>
      <c r="EG205" s="798"/>
      <c r="EH205" s="798"/>
      <c r="EI205" s="798"/>
      <c r="EJ205" s="798"/>
      <c r="EK205" s="798"/>
      <c r="EL205" s="798"/>
      <c r="EM205" s="798"/>
      <c r="EN205" s="798"/>
      <c r="EO205" s="798"/>
      <c r="EP205" s="798"/>
      <c r="EQ205" s="798"/>
      <c r="ER205" s="798"/>
      <c r="ES205" s="798"/>
      <c r="ET205" s="813"/>
      <c r="EU205" s="813"/>
      <c r="EV205" s="813"/>
      <c r="EW205" s="813"/>
      <c r="EX205" s="813"/>
      <c r="EY205" s="813"/>
      <c r="EZ205" s="813"/>
      <c r="FB205" s="340"/>
      <c r="FC205" s="341"/>
      <c r="FD205" s="345"/>
      <c r="FE205" s="351" t="s">
        <v>13</v>
      </c>
      <c r="FF205" s="351"/>
      <c r="FG205" s="369" t="s">
        <v>893</v>
      </c>
      <c r="FH205" s="353"/>
      <c r="FI205" s="352"/>
      <c r="FJ205" s="353"/>
      <c r="FK205" s="354"/>
      <c r="FL205" s="342"/>
      <c r="FM205" s="340"/>
      <c r="FN205" s="340"/>
    </row>
    <row r="206" spans="1:170" ht="9.25" customHeight="1" thickBot="1">
      <c r="A206" s="98"/>
      <c r="B206" s="98"/>
      <c r="C206" s="801"/>
      <c r="D206" s="801"/>
      <c r="E206" s="728"/>
      <c r="F206" s="727"/>
      <c r="G206" s="727"/>
      <c r="H206" s="727"/>
      <c r="I206" s="727"/>
      <c r="J206" s="727"/>
      <c r="K206" s="727"/>
      <c r="L206" s="727"/>
      <c r="M206" s="727"/>
      <c r="N206" s="727"/>
      <c r="O206" s="727"/>
      <c r="P206" s="727"/>
      <c r="Q206" s="727"/>
      <c r="R206" s="727"/>
      <c r="S206" s="727"/>
      <c r="T206" s="727"/>
      <c r="U206" s="727"/>
      <c r="V206" s="727"/>
      <c r="W206" s="727"/>
      <c r="X206" s="727"/>
      <c r="Y206" s="727"/>
      <c r="Z206" s="727"/>
      <c r="AA206" s="727"/>
      <c r="AB206" s="727"/>
      <c r="AC206" s="727"/>
      <c r="AD206" s="727"/>
      <c r="AE206" s="727"/>
      <c r="AF206" s="727"/>
      <c r="AG206" s="727"/>
      <c r="AH206" s="727"/>
      <c r="AI206" s="727"/>
      <c r="AJ206" s="801"/>
      <c r="AK206" s="801"/>
      <c r="AL206" s="728"/>
      <c r="AM206" s="798"/>
      <c r="AN206" s="798"/>
      <c r="AO206" s="798"/>
      <c r="AP206" s="798"/>
      <c r="AQ206" s="798"/>
      <c r="AR206" s="798"/>
      <c r="AS206" s="798"/>
      <c r="AT206" s="798"/>
      <c r="AU206" s="798"/>
      <c r="AV206" s="798"/>
      <c r="AW206" s="798"/>
      <c r="AX206" s="798"/>
      <c r="AY206" s="798"/>
      <c r="AZ206" s="798"/>
      <c r="BA206" s="798"/>
      <c r="BB206" s="798"/>
      <c r="BC206" s="798"/>
      <c r="BD206" s="798"/>
      <c r="BE206" s="798"/>
      <c r="BF206" s="798"/>
      <c r="BG206" s="798"/>
      <c r="BH206" s="798"/>
      <c r="BI206" s="798"/>
      <c r="BJ206" s="798"/>
      <c r="BK206" s="798"/>
      <c r="BL206" s="798"/>
      <c r="BM206" s="798"/>
      <c r="BN206" s="798"/>
      <c r="BO206" s="798"/>
      <c r="BP206" s="798"/>
      <c r="BQ206" s="805"/>
      <c r="BR206" s="806"/>
      <c r="BS206" s="806"/>
      <c r="BT206" s="806"/>
      <c r="BU206" s="806"/>
      <c r="BV206" s="806"/>
      <c r="BW206" s="807"/>
      <c r="BX206" s="95"/>
      <c r="BY206" s="95"/>
      <c r="BZ206" s="95"/>
      <c r="CA206" s="96"/>
      <c r="CB206" s="95"/>
      <c r="CC206" s="95"/>
      <c r="CD206" s="98"/>
      <c r="CE206" s="98"/>
      <c r="CF206" s="801"/>
      <c r="CG206" s="801"/>
      <c r="CH206" s="728"/>
      <c r="CI206" s="798"/>
      <c r="CJ206" s="798"/>
      <c r="CK206" s="798"/>
      <c r="CL206" s="798"/>
      <c r="CM206" s="798"/>
      <c r="CN206" s="798"/>
      <c r="CO206" s="798"/>
      <c r="CP206" s="798"/>
      <c r="CQ206" s="798"/>
      <c r="CR206" s="798"/>
      <c r="CS206" s="798"/>
      <c r="CT206" s="798"/>
      <c r="CU206" s="798"/>
      <c r="CV206" s="798"/>
      <c r="CW206" s="798"/>
      <c r="CX206" s="798"/>
      <c r="CY206" s="798"/>
      <c r="CZ206" s="798"/>
      <c r="DA206" s="798"/>
      <c r="DB206" s="798"/>
      <c r="DC206" s="798"/>
      <c r="DD206" s="798"/>
      <c r="DE206" s="798"/>
      <c r="DF206" s="798"/>
      <c r="DG206" s="798"/>
      <c r="DH206" s="798"/>
      <c r="DI206" s="798"/>
      <c r="DJ206" s="798"/>
      <c r="DK206" s="798"/>
      <c r="DL206" s="798"/>
      <c r="DM206" s="801"/>
      <c r="DN206" s="801"/>
      <c r="DO206" s="728"/>
      <c r="DP206" s="798"/>
      <c r="DQ206" s="798"/>
      <c r="DR206" s="798"/>
      <c r="DS206" s="798"/>
      <c r="DT206" s="798"/>
      <c r="DU206" s="798"/>
      <c r="DV206" s="798"/>
      <c r="DW206" s="798"/>
      <c r="DX206" s="798"/>
      <c r="DY206" s="798"/>
      <c r="DZ206" s="798"/>
      <c r="EA206" s="798"/>
      <c r="EB206" s="798"/>
      <c r="EC206" s="798"/>
      <c r="ED206" s="798"/>
      <c r="EE206" s="798"/>
      <c r="EF206" s="798"/>
      <c r="EG206" s="798"/>
      <c r="EH206" s="798"/>
      <c r="EI206" s="798"/>
      <c r="EJ206" s="798"/>
      <c r="EK206" s="798"/>
      <c r="EL206" s="798"/>
      <c r="EM206" s="798"/>
      <c r="EN206" s="798"/>
      <c r="EO206" s="798"/>
      <c r="EP206" s="798"/>
      <c r="EQ206" s="798"/>
      <c r="ER206" s="798"/>
      <c r="ES206" s="798"/>
      <c r="ET206" s="813"/>
      <c r="EU206" s="813"/>
      <c r="EV206" s="813"/>
      <c r="EW206" s="813"/>
      <c r="EX206" s="813"/>
      <c r="EY206" s="813"/>
      <c r="EZ206" s="813"/>
      <c r="FB206" s="340"/>
      <c r="FC206" s="341"/>
      <c r="FD206" s="345"/>
      <c r="FE206" s="351"/>
      <c r="FF206" s="351"/>
      <c r="FG206" s="369"/>
      <c r="FH206" s="353"/>
      <c r="FI206" s="352"/>
      <c r="FJ206" s="353"/>
      <c r="FK206" s="354"/>
      <c r="FL206" s="341"/>
      <c r="FM206" s="340"/>
      <c r="FN206" s="340"/>
    </row>
    <row r="207" spans="1:170" ht="9.25" customHeight="1" thickBot="1">
      <c r="A207" s="90"/>
      <c r="B207" s="98"/>
      <c r="C207" s="801"/>
      <c r="D207" s="801"/>
      <c r="E207" s="728">
        <v>4</v>
      </c>
      <c r="F207" s="727" t="s">
        <v>7</v>
      </c>
      <c r="G207" s="727"/>
      <c r="H207" s="727"/>
      <c r="I207" s="727"/>
      <c r="J207" s="727"/>
      <c r="K207" s="727"/>
      <c r="L207" s="733" t="str">
        <f>IF(L90="","",L90)</f>
        <v/>
      </c>
      <c r="M207" s="733"/>
      <c r="N207" s="733"/>
      <c r="O207" s="733"/>
      <c r="P207" s="733"/>
      <c r="Q207" s="733"/>
      <c r="R207" s="733"/>
      <c r="S207" s="733"/>
      <c r="T207" s="733"/>
      <c r="U207" s="733"/>
      <c r="V207" s="733"/>
      <c r="W207" s="733"/>
      <c r="X207" s="733"/>
      <c r="Y207" s="733"/>
      <c r="Z207" s="733"/>
      <c r="AA207" s="733"/>
      <c r="AB207" s="733"/>
      <c r="AC207" s="733"/>
      <c r="AD207" s="713" t="s">
        <v>13</v>
      </c>
      <c r="AE207" s="713"/>
      <c r="AF207" s="727" t="str">
        <f>IF(AF90="","",AF90)</f>
        <v/>
      </c>
      <c r="AG207" s="727"/>
      <c r="AH207" s="727"/>
      <c r="AI207" s="727"/>
      <c r="AJ207" s="801"/>
      <c r="AK207" s="801"/>
      <c r="AL207" s="728">
        <v>4</v>
      </c>
      <c r="AM207" s="727" t="s">
        <v>7</v>
      </c>
      <c r="AN207" s="727"/>
      <c r="AO207" s="727"/>
      <c r="AP207" s="727"/>
      <c r="AQ207" s="727"/>
      <c r="AR207" s="727"/>
      <c r="AS207" s="733" t="str">
        <f>IF(AS90="","",AS90)</f>
        <v/>
      </c>
      <c r="AT207" s="733"/>
      <c r="AU207" s="733"/>
      <c r="AV207" s="733"/>
      <c r="AW207" s="733"/>
      <c r="AX207" s="733"/>
      <c r="AY207" s="733"/>
      <c r="AZ207" s="733"/>
      <c r="BA207" s="733"/>
      <c r="BB207" s="733"/>
      <c r="BC207" s="733"/>
      <c r="BD207" s="733"/>
      <c r="BE207" s="733"/>
      <c r="BF207" s="733"/>
      <c r="BG207" s="733"/>
      <c r="BH207" s="733"/>
      <c r="BI207" s="733"/>
      <c r="BJ207" s="733"/>
      <c r="BK207" s="713" t="s">
        <v>13</v>
      </c>
      <c r="BL207" s="713"/>
      <c r="BM207" s="727" t="str">
        <f>IF(BM90="","",BM90)</f>
        <v/>
      </c>
      <c r="BN207" s="727"/>
      <c r="BO207" s="727"/>
      <c r="BP207" s="727"/>
      <c r="BQ207" s="805"/>
      <c r="BR207" s="806"/>
      <c r="BS207" s="806"/>
      <c r="BT207" s="806"/>
      <c r="BU207" s="806"/>
      <c r="BV207" s="806"/>
      <c r="BW207" s="807"/>
      <c r="BX207" s="95"/>
      <c r="BY207" s="95"/>
      <c r="BZ207" s="95"/>
      <c r="CA207" s="96"/>
      <c r="CB207" s="95"/>
      <c r="CC207" s="95"/>
      <c r="CD207" s="90"/>
      <c r="CE207" s="98"/>
      <c r="CF207" s="801"/>
      <c r="CG207" s="801"/>
      <c r="CH207" s="728">
        <v>4</v>
      </c>
      <c r="CI207" s="727" t="s">
        <v>7</v>
      </c>
      <c r="CJ207" s="727"/>
      <c r="CK207" s="727"/>
      <c r="CL207" s="727"/>
      <c r="CM207" s="727"/>
      <c r="CN207" s="727"/>
      <c r="CO207" s="733" t="str">
        <f>IF(L90="","",L90)</f>
        <v/>
      </c>
      <c r="CP207" s="733"/>
      <c r="CQ207" s="733"/>
      <c r="CR207" s="733"/>
      <c r="CS207" s="733"/>
      <c r="CT207" s="733"/>
      <c r="CU207" s="733"/>
      <c r="CV207" s="733"/>
      <c r="CW207" s="733"/>
      <c r="CX207" s="733"/>
      <c r="CY207" s="733"/>
      <c r="CZ207" s="733"/>
      <c r="DA207" s="733"/>
      <c r="DB207" s="733"/>
      <c r="DC207" s="733"/>
      <c r="DD207" s="733"/>
      <c r="DE207" s="733"/>
      <c r="DF207" s="733"/>
      <c r="DG207" s="713" t="s">
        <v>13</v>
      </c>
      <c r="DH207" s="713"/>
      <c r="DI207" s="727" t="str">
        <f>IF(AF90="","",AF90)</f>
        <v/>
      </c>
      <c r="DJ207" s="727"/>
      <c r="DK207" s="727"/>
      <c r="DL207" s="727"/>
      <c r="DM207" s="801"/>
      <c r="DN207" s="801"/>
      <c r="DO207" s="728">
        <v>4</v>
      </c>
      <c r="DP207" s="727" t="s">
        <v>7</v>
      </c>
      <c r="DQ207" s="727"/>
      <c r="DR207" s="727"/>
      <c r="DS207" s="727"/>
      <c r="DT207" s="727"/>
      <c r="DU207" s="727"/>
      <c r="DV207" s="733" t="str">
        <f>IF(AS90="","",AS90)</f>
        <v/>
      </c>
      <c r="DW207" s="733"/>
      <c r="DX207" s="733"/>
      <c r="DY207" s="733"/>
      <c r="DZ207" s="733"/>
      <c r="EA207" s="733"/>
      <c r="EB207" s="733"/>
      <c r="EC207" s="733"/>
      <c r="ED207" s="733"/>
      <c r="EE207" s="733"/>
      <c r="EF207" s="733"/>
      <c r="EG207" s="733"/>
      <c r="EH207" s="733"/>
      <c r="EI207" s="733"/>
      <c r="EJ207" s="733"/>
      <c r="EK207" s="733"/>
      <c r="EL207" s="733"/>
      <c r="EM207" s="733"/>
      <c r="EN207" s="713" t="s">
        <v>13</v>
      </c>
      <c r="EO207" s="713"/>
      <c r="EP207" s="727" t="str">
        <f>IF(BM90="","",BM90)</f>
        <v/>
      </c>
      <c r="EQ207" s="727"/>
      <c r="ER207" s="727"/>
      <c r="ES207" s="727"/>
      <c r="ET207" s="813"/>
      <c r="EU207" s="813"/>
      <c r="EV207" s="813"/>
      <c r="EW207" s="813"/>
      <c r="EX207" s="813"/>
      <c r="EY207" s="813"/>
      <c r="EZ207" s="813"/>
      <c r="FB207" s="340"/>
      <c r="FC207" s="341"/>
      <c r="FD207" s="345"/>
      <c r="FE207" s="351" t="s">
        <v>894</v>
      </c>
      <c r="FF207" s="351"/>
      <c r="FG207" s="376" t="s">
        <v>899</v>
      </c>
      <c r="FH207" s="353"/>
      <c r="FI207" s="352"/>
      <c r="FJ207" s="353"/>
      <c r="FK207" s="354"/>
      <c r="FL207" s="341"/>
      <c r="FM207" s="340"/>
      <c r="FN207" s="340"/>
    </row>
    <row r="208" spans="1:170" ht="9.25" customHeight="1" thickBot="1">
      <c r="A208" s="98"/>
      <c r="B208" s="98"/>
      <c r="C208" s="801"/>
      <c r="D208" s="801"/>
      <c r="E208" s="728"/>
      <c r="F208" s="727"/>
      <c r="G208" s="727"/>
      <c r="H208" s="727"/>
      <c r="I208" s="727"/>
      <c r="J208" s="727"/>
      <c r="K208" s="727"/>
      <c r="L208" s="733"/>
      <c r="M208" s="733"/>
      <c r="N208" s="733"/>
      <c r="O208" s="733"/>
      <c r="P208" s="733"/>
      <c r="Q208" s="733"/>
      <c r="R208" s="733"/>
      <c r="S208" s="733"/>
      <c r="T208" s="733"/>
      <c r="U208" s="733"/>
      <c r="V208" s="733"/>
      <c r="W208" s="733"/>
      <c r="X208" s="733"/>
      <c r="Y208" s="733"/>
      <c r="Z208" s="733"/>
      <c r="AA208" s="733"/>
      <c r="AB208" s="733"/>
      <c r="AC208" s="733"/>
      <c r="AD208" s="713"/>
      <c r="AE208" s="713"/>
      <c r="AF208" s="727"/>
      <c r="AG208" s="727"/>
      <c r="AH208" s="727"/>
      <c r="AI208" s="727"/>
      <c r="AJ208" s="801"/>
      <c r="AK208" s="801"/>
      <c r="AL208" s="728"/>
      <c r="AM208" s="727"/>
      <c r="AN208" s="727"/>
      <c r="AO208" s="727"/>
      <c r="AP208" s="727"/>
      <c r="AQ208" s="727"/>
      <c r="AR208" s="727"/>
      <c r="AS208" s="733"/>
      <c r="AT208" s="733"/>
      <c r="AU208" s="733"/>
      <c r="AV208" s="733"/>
      <c r="AW208" s="733"/>
      <c r="AX208" s="733"/>
      <c r="AY208" s="733"/>
      <c r="AZ208" s="733"/>
      <c r="BA208" s="733"/>
      <c r="BB208" s="733"/>
      <c r="BC208" s="733"/>
      <c r="BD208" s="733"/>
      <c r="BE208" s="733"/>
      <c r="BF208" s="733"/>
      <c r="BG208" s="733"/>
      <c r="BH208" s="733"/>
      <c r="BI208" s="733"/>
      <c r="BJ208" s="733"/>
      <c r="BK208" s="713"/>
      <c r="BL208" s="713"/>
      <c r="BM208" s="727"/>
      <c r="BN208" s="727"/>
      <c r="BO208" s="727"/>
      <c r="BP208" s="727"/>
      <c r="BQ208" s="805"/>
      <c r="BR208" s="806"/>
      <c r="BS208" s="806"/>
      <c r="BT208" s="806"/>
      <c r="BU208" s="806"/>
      <c r="BV208" s="806"/>
      <c r="BW208" s="807"/>
      <c r="BX208" s="95"/>
      <c r="BY208" s="95"/>
      <c r="BZ208" s="95"/>
      <c r="CA208" s="96"/>
      <c r="CB208" s="95"/>
      <c r="CC208" s="95"/>
      <c r="CD208" s="98"/>
      <c r="CE208" s="98"/>
      <c r="CF208" s="801"/>
      <c r="CG208" s="801"/>
      <c r="CH208" s="728"/>
      <c r="CI208" s="727"/>
      <c r="CJ208" s="727"/>
      <c r="CK208" s="727"/>
      <c r="CL208" s="727"/>
      <c r="CM208" s="727"/>
      <c r="CN208" s="727"/>
      <c r="CO208" s="733"/>
      <c r="CP208" s="733"/>
      <c r="CQ208" s="733"/>
      <c r="CR208" s="733"/>
      <c r="CS208" s="733"/>
      <c r="CT208" s="733"/>
      <c r="CU208" s="733"/>
      <c r="CV208" s="733"/>
      <c r="CW208" s="733"/>
      <c r="CX208" s="733"/>
      <c r="CY208" s="733"/>
      <c r="CZ208" s="733"/>
      <c r="DA208" s="733"/>
      <c r="DB208" s="733"/>
      <c r="DC208" s="733"/>
      <c r="DD208" s="733"/>
      <c r="DE208" s="733"/>
      <c r="DF208" s="733"/>
      <c r="DG208" s="713"/>
      <c r="DH208" s="713"/>
      <c r="DI208" s="727"/>
      <c r="DJ208" s="727"/>
      <c r="DK208" s="727"/>
      <c r="DL208" s="727"/>
      <c r="DM208" s="801"/>
      <c r="DN208" s="801"/>
      <c r="DO208" s="728"/>
      <c r="DP208" s="727"/>
      <c r="DQ208" s="727"/>
      <c r="DR208" s="727"/>
      <c r="DS208" s="727"/>
      <c r="DT208" s="727"/>
      <c r="DU208" s="727"/>
      <c r="DV208" s="733"/>
      <c r="DW208" s="733"/>
      <c r="DX208" s="733"/>
      <c r="DY208" s="733"/>
      <c r="DZ208" s="733"/>
      <c r="EA208" s="733"/>
      <c r="EB208" s="733"/>
      <c r="EC208" s="733"/>
      <c r="ED208" s="733"/>
      <c r="EE208" s="733"/>
      <c r="EF208" s="733"/>
      <c r="EG208" s="733"/>
      <c r="EH208" s="733"/>
      <c r="EI208" s="733"/>
      <c r="EJ208" s="733"/>
      <c r="EK208" s="733"/>
      <c r="EL208" s="733"/>
      <c r="EM208" s="733"/>
      <c r="EN208" s="713"/>
      <c r="EO208" s="713"/>
      <c r="EP208" s="727"/>
      <c r="EQ208" s="727"/>
      <c r="ER208" s="727"/>
      <c r="ES208" s="727"/>
      <c r="ET208" s="813"/>
      <c r="EU208" s="813"/>
      <c r="EV208" s="813"/>
      <c r="EW208" s="813"/>
      <c r="EX208" s="813"/>
      <c r="EY208" s="813"/>
      <c r="EZ208" s="813"/>
      <c r="FB208" s="340"/>
      <c r="FC208" s="341"/>
      <c r="FD208" s="345"/>
      <c r="FE208" s="351"/>
      <c r="FF208" s="351"/>
      <c r="FG208" s="376"/>
      <c r="FH208" s="353"/>
      <c r="FI208" s="352"/>
      <c r="FJ208" s="353"/>
      <c r="FK208" s="354"/>
      <c r="FL208" s="341"/>
      <c r="FM208" s="340"/>
      <c r="FN208" s="340"/>
    </row>
    <row r="209" spans="1:170" ht="9.25" customHeight="1" thickBot="1">
      <c r="A209" s="97"/>
      <c r="B209" s="97"/>
      <c r="C209" s="801"/>
      <c r="D209" s="801"/>
      <c r="E209" s="728"/>
      <c r="F209" s="727" t="s">
        <v>6</v>
      </c>
      <c r="G209" s="727"/>
      <c r="H209" s="727"/>
      <c r="I209" s="727"/>
      <c r="J209" s="727"/>
      <c r="K209" s="727"/>
      <c r="L209" s="733" t="str">
        <f>IF(L92="","",L92)</f>
        <v/>
      </c>
      <c r="M209" s="733"/>
      <c r="N209" s="733"/>
      <c r="O209" s="733"/>
      <c r="P209" s="733"/>
      <c r="Q209" s="733"/>
      <c r="R209" s="733"/>
      <c r="S209" s="733"/>
      <c r="T209" s="733"/>
      <c r="U209" s="733"/>
      <c r="V209" s="733"/>
      <c r="W209" s="733"/>
      <c r="X209" s="733"/>
      <c r="Y209" s="733"/>
      <c r="Z209" s="733"/>
      <c r="AA209" s="733"/>
      <c r="AB209" s="733"/>
      <c r="AC209" s="733"/>
      <c r="AD209" s="713"/>
      <c r="AE209" s="713"/>
      <c r="AF209" s="727"/>
      <c r="AG209" s="727"/>
      <c r="AH209" s="727"/>
      <c r="AI209" s="727"/>
      <c r="AJ209" s="801"/>
      <c r="AK209" s="801"/>
      <c r="AL209" s="728"/>
      <c r="AM209" s="727" t="s">
        <v>6</v>
      </c>
      <c r="AN209" s="727"/>
      <c r="AO209" s="727"/>
      <c r="AP209" s="727"/>
      <c r="AQ209" s="727"/>
      <c r="AR209" s="727"/>
      <c r="AS209" s="733" t="str">
        <f>IF(AS92="","",AS92)</f>
        <v/>
      </c>
      <c r="AT209" s="733"/>
      <c r="AU209" s="733"/>
      <c r="AV209" s="733"/>
      <c r="AW209" s="733"/>
      <c r="AX209" s="733"/>
      <c r="AY209" s="733"/>
      <c r="AZ209" s="733"/>
      <c r="BA209" s="733"/>
      <c r="BB209" s="733"/>
      <c r="BC209" s="733"/>
      <c r="BD209" s="733"/>
      <c r="BE209" s="733"/>
      <c r="BF209" s="733"/>
      <c r="BG209" s="733"/>
      <c r="BH209" s="733"/>
      <c r="BI209" s="733"/>
      <c r="BJ209" s="733"/>
      <c r="BK209" s="713"/>
      <c r="BL209" s="713"/>
      <c r="BM209" s="727"/>
      <c r="BN209" s="727"/>
      <c r="BO209" s="727"/>
      <c r="BP209" s="727"/>
      <c r="BQ209" s="805"/>
      <c r="BR209" s="806"/>
      <c r="BS209" s="806"/>
      <c r="BT209" s="806"/>
      <c r="BU209" s="806"/>
      <c r="BV209" s="806"/>
      <c r="BW209" s="807"/>
      <c r="BX209" s="95"/>
      <c r="BY209" s="95"/>
      <c r="BZ209" s="95"/>
      <c r="CA209" s="96"/>
      <c r="CB209" s="95"/>
      <c r="CC209" s="95"/>
      <c r="CD209" s="97"/>
      <c r="CE209" s="97"/>
      <c r="CF209" s="801"/>
      <c r="CG209" s="801"/>
      <c r="CH209" s="728"/>
      <c r="CI209" s="727" t="s">
        <v>6</v>
      </c>
      <c r="CJ209" s="727"/>
      <c r="CK209" s="727"/>
      <c r="CL209" s="727"/>
      <c r="CM209" s="727"/>
      <c r="CN209" s="727"/>
      <c r="CO209" s="733" t="str">
        <f>IF(L92="","",L92)</f>
        <v/>
      </c>
      <c r="CP209" s="733"/>
      <c r="CQ209" s="733"/>
      <c r="CR209" s="733"/>
      <c r="CS209" s="733"/>
      <c r="CT209" s="733"/>
      <c r="CU209" s="733"/>
      <c r="CV209" s="733"/>
      <c r="CW209" s="733"/>
      <c r="CX209" s="733"/>
      <c r="CY209" s="733"/>
      <c r="CZ209" s="733"/>
      <c r="DA209" s="733"/>
      <c r="DB209" s="733"/>
      <c r="DC209" s="733"/>
      <c r="DD209" s="733"/>
      <c r="DE209" s="733"/>
      <c r="DF209" s="733"/>
      <c r="DG209" s="713"/>
      <c r="DH209" s="713"/>
      <c r="DI209" s="727"/>
      <c r="DJ209" s="727"/>
      <c r="DK209" s="727"/>
      <c r="DL209" s="727"/>
      <c r="DM209" s="801"/>
      <c r="DN209" s="801"/>
      <c r="DO209" s="728"/>
      <c r="DP209" s="727" t="s">
        <v>6</v>
      </c>
      <c r="DQ209" s="727"/>
      <c r="DR209" s="727"/>
      <c r="DS209" s="727"/>
      <c r="DT209" s="727"/>
      <c r="DU209" s="727"/>
      <c r="DV209" s="733" t="str">
        <f>IF(AS92="","",AS92)</f>
        <v/>
      </c>
      <c r="DW209" s="733"/>
      <c r="DX209" s="733"/>
      <c r="DY209" s="733"/>
      <c r="DZ209" s="733"/>
      <c r="EA209" s="733"/>
      <c r="EB209" s="733"/>
      <c r="EC209" s="733"/>
      <c r="ED209" s="733"/>
      <c r="EE209" s="733"/>
      <c r="EF209" s="733"/>
      <c r="EG209" s="733"/>
      <c r="EH209" s="733"/>
      <c r="EI209" s="733"/>
      <c r="EJ209" s="733"/>
      <c r="EK209" s="733"/>
      <c r="EL209" s="733"/>
      <c r="EM209" s="733"/>
      <c r="EN209" s="713"/>
      <c r="EO209" s="713"/>
      <c r="EP209" s="727"/>
      <c r="EQ209" s="727"/>
      <c r="ER209" s="727"/>
      <c r="ES209" s="727"/>
      <c r="ET209" s="813"/>
      <c r="EU209" s="813"/>
      <c r="EV209" s="813"/>
      <c r="EW209" s="813"/>
      <c r="EX209" s="813"/>
      <c r="EY209" s="813"/>
      <c r="EZ209" s="813"/>
      <c r="FB209" s="340"/>
      <c r="FC209" s="341"/>
      <c r="FD209" s="345"/>
      <c r="FE209" s="354"/>
      <c r="FF209" s="354"/>
      <c r="FG209" s="376"/>
      <c r="FH209" s="353"/>
      <c r="FI209" s="352"/>
      <c r="FJ209" s="353"/>
      <c r="FK209" s="354"/>
      <c r="FL209" s="341"/>
      <c r="FM209" s="340"/>
      <c r="FN209" s="340"/>
    </row>
    <row r="210" spans="1:170" ht="9.25" customHeight="1" thickBot="1">
      <c r="A210" s="124"/>
      <c r="B210" s="124"/>
      <c r="C210" s="801"/>
      <c r="D210" s="801"/>
      <c r="E210" s="728"/>
      <c r="F210" s="727"/>
      <c r="G210" s="727"/>
      <c r="H210" s="727"/>
      <c r="I210" s="727"/>
      <c r="J210" s="727"/>
      <c r="K210" s="727"/>
      <c r="L210" s="733"/>
      <c r="M210" s="733"/>
      <c r="N210" s="733"/>
      <c r="O210" s="733"/>
      <c r="P210" s="733"/>
      <c r="Q210" s="733"/>
      <c r="R210" s="733"/>
      <c r="S210" s="733"/>
      <c r="T210" s="733"/>
      <c r="U210" s="733"/>
      <c r="V210" s="733"/>
      <c r="W210" s="733"/>
      <c r="X210" s="733"/>
      <c r="Y210" s="733"/>
      <c r="Z210" s="733"/>
      <c r="AA210" s="733"/>
      <c r="AB210" s="733"/>
      <c r="AC210" s="733"/>
      <c r="AD210" s="713"/>
      <c r="AE210" s="713"/>
      <c r="AF210" s="727"/>
      <c r="AG210" s="727"/>
      <c r="AH210" s="727"/>
      <c r="AI210" s="727"/>
      <c r="AJ210" s="801"/>
      <c r="AK210" s="801"/>
      <c r="AL210" s="728"/>
      <c r="AM210" s="727"/>
      <c r="AN210" s="727"/>
      <c r="AO210" s="727"/>
      <c r="AP210" s="727"/>
      <c r="AQ210" s="727"/>
      <c r="AR210" s="727"/>
      <c r="AS210" s="733"/>
      <c r="AT210" s="733"/>
      <c r="AU210" s="733"/>
      <c r="AV210" s="733"/>
      <c r="AW210" s="733"/>
      <c r="AX210" s="733"/>
      <c r="AY210" s="733"/>
      <c r="AZ210" s="733"/>
      <c r="BA210" s="733"/>
      <c r="BB210" s="733"/>
      <c r="BC210" s="733"/>
      <c r="BD210" s="733"/>
      <c r="BE210" s="733"/>
      <c r="BF210" s="733"/>
      <c r="BG210" s="733"/>
      <c r="BH210" s="733"/>
      <c r="BI210" s="733"/>
      <c r="BJ210" s="733"/>
      <c r="BK210" s="713"/>
      <c r="BL210" s="713"/>
      <c r="BM210" s="727"/>
      <c r="BN210" s="727"/>
      <c r="BO210" s="727"/>
      <c r="BP210" s="727"/>
      <c r="BQ210" s="805"/>
      <c r="BR210" s="806"/>
      <c r="BS210" s="806"/>
      <c r="BT210" s="806"/>
      <c r="BU210" s="806"/>
      <c r="BV210" s="806"/>
      <c r="BW210" s="807"/>
      <c r="BX210" s="95"/>
      <c r="BY210" s="95"/>
      <c r="BZ210" s="95"/>
      <c r="CA210" s="96"/>
      <c r="CB210" s="95"/>
      <c r="CC210" s="95"/>
      <c r="CD210" s="124"/>
      <c r="CE210" s="124"/>
      <c r="CF210" s="801"/>
      <c r="CG210" s="801"/>
      <c r="CH210" s="728"/>
      <c r="CI210" s="727"/>
      <c r="CJ210" s="727"/>
      <c r="CK210" s="727"/>
      <c r="CL210" s="727"/>
      <c r="CM210" s="727"/>
      <c r="CN210" s="727"/>
      <c r="CO210" s="733"/>
      <c r="CP210" s="733"/>
      <c r="CQ210" s="733"/>
      <c r="CR210" s="733"/>
      <c r="CS210" s="733"/>
      <c r="CT210" s="733"/>
      <c r="CU210" s="733"/>
      <c r="CV210" s="733"/>
      <c r="CW210" s="733"/>
      <c r="CX210" s="733"/>
      <c r="CY210" s="733"/>
      <c r="CZ210" s="733"/>
      <c r="DA210" s="733"/>
      <c r="DB210" s="733"/>
      <c r="DC210" s="733"/>
      <c r="DD210" s="733"/>
      <c r="DE210" s="733"/>
      <c r="DF210" s="733"/>
      <c r="DG210" s="713"/>
      <c r="DH210" s="713"/>
      <c r="DI210" s="727"/>
      <c r="DJ210" s="727"/>
      <c r="DK210" s="727"/>
      <c r="DL210" s="727"/>
      <c r="DM210" s="801"/>
      <c r="DN210" s="801"/>
      <c r="DO210" s="728"/>
      <c r="DP210" s="727"/>
      <c r="DQ210" s="727"/>
      <c r="DR210" s="727"/>
      <c r="DS210" s="727"/>
      <c r="DT210" s="727"/>
      <c r="DU210" s="727"/>
      <c r="DV210" s="733"/>
      <c r="DW210" s="733"/>
      <c r="DX210" s="733"/>
      <c r="DY210" s="733"/>
      <c r="DZ210" s="733"/>
      <c r="EA210" s="733"/>
      <c r="EB210" s="733"/>
      <c r="EC210" s="733"/>
      <c r="ED210" s="733"/>
      <c r="EE210" s="733"/>
      <c r="EF210" s="733"/>
      <c r="EG210" s="733"/>
      <c r="EH210" s="733"/>
      <c r="EI210" s="733"/>
      <c r="EJ210" s="733"/>
      <c r="EK210" s="733"/>
      <c r="EL210" s="733"/>
      <c r="EM210" s="733"/>
      <c r="EN210" s="713"/>
      <c r="EO210" s="713"/>
      <c r="EP210" s="727"/>
      <c r="EQ210" s="727"/>
      <c r="ER210" s="727"/>
      <c r="ES210" s="727"/>
      <c r="ET210" s="813"/>
      <c r="EU210" s="813"/>
      <c r="EV210" s="813"/>
      <c r="EW210" s="813"/>
      <c r="EX210" s="813"/>
      <c r="EY210" s="813"/>
      <c r="EZ210" s="813"/>
      <c r="FB210" s="340"/>
      <c r="FC210" s="341"/>
      <c r="FD210" s="345"/>
      <c r="FE210" s="354"/>
      <c r="FF210" s="354"/>
      <c r="FG210" s="376"/>
      <c r="FH210" s="353"/>
      <c r="FI210" s="352"/>
      <c r="FJ210" s="353"/>
      <c r="FK210" s="354"/>
      <c r="FL210" s="341"/>
      <c r="FM210" s="340"/>
      <c r="FN210" s="340"/>
    </row>
    <row r="211" spans="1:170" ht="9.25" customHeight="1" thickBot="1">
      <c r="A211" s="124"/>
      <c r="B211" s="124"/>
      <c r="C211" s="801"/>
      <c r="D211" s="801"/>
      <c r="E211" s="728"/>
      <c r="F211" s="727"/>
      <c r="G211" s="727"/>
      <c r="H211" s="727"/>
      <c r="I211" s="727"/>
      <c r="J211" s="727"/>
      <c r="K211" s="727"/>
      <c r="L211" s="733"/>
      <c r="M211" s="733"/>
      <c r="N211" s="733"/>
      <c r="O211" s="733"/>
      <c r="P211" s="733"/>
      <c r="Q211" s="733"/>
      <c r="R211" s="733"/>
      <c r="S211" s="733"/>
      <c r="T211" s="733"/>
      <c r="U211" s="733"/>
      <c r="V211" s="733"/>
      <c r="W211" s="733"/>
      <c r="X211" s="733"/>
      <c r="Y211" s="733"/>
      <c r="Z211" s="733"/>
      <c r="AA211" s="733"/>
      <c r="AB211" s="733"/>
      <c r="AC211" s="733"/>
      <c r="AD211" s="713"/>
      <c r="AE211" s="713"/>
      <c r="AF211" s="727"/>
      <c r="AG211" s="727"/>
      <c r="AH211" s="727"/>
      <c r="AI211" s="727"/>
      <c r="AJ211" s="801"/>
      <c r="AK211" s="801"/>
      <c r="AL211" s="728"/>
      <c r="AM211" s="727"/>
      <c r="AN211" s="727"/>
      <c r="AO211" s="727"/>
      <c r="AP211" s="727"/>
      <c r="AQ211" s="727"/>
      <c r="AR211" s="727"/>
      <c r="AS211" s="733"/>
      <c r="AT211" s="733"/>
      <c r="AU211" s="733"/>
      <c r="AV211" s="733"/>
      <c r="AW211" s="733"/>
      <c r="AX211" s="733"/>
      <c r="AY211" s="733"/>
      <c r="AZ211" s="733"/>
      <c r="BA211" s="733"/>
      <c r="BB211" s="733"/>
      <c r="BC211" s="733"/>
      <c r="BD211" s="733"/>
      <c r="BE211" s="733"/>
      <c r="BF211" s="733"/>
      <c r="BG211" s="733"/>
      <c r="BH211" s="733"/>
      <c r="BI211" s="733"/>
      <c r="BJ211" s="733"/>
      <c r="BK211" s="713"/>
      <c r="BL211" s="713"/>
      <c r="BM211" s="727"/>
      <c r="BN211" s="727"/>
      <c r="BO211" s="727"/>
      <c r="BP211" s="727"/>
      <c r="BQ211" s="805"/>
      <c r="BR211" s="806"/>
      <c r="BS211" s="806"/>
      <c r="BT211" s="806"/>
      <c r="BU211" s="806"/>
      <c r="BV211" s="806"/>
      <c r="BW211" s="807"/>
      <c r="BX211" s="95"/>
      <c r="BY211" s="95"/>
      <c r="BZ211" s="95"/>
      <c r="CA211" s="96"/>
      <c r="CB211" s="95"/>
      <c r="CC211" s="95"/>
      <c r="CD211" s="124"/>
      <c r="CE211" s="124"/>
      <c r="CF211" s="801"/>
      <c r="CG211" s="801"/>
      <c r="CH211" s="728"/>
      <c r="CI211" s="727"/>
      <c r="CJ211" s="727"/>
      <c r="CK211" s="727"/>
      <c r="CL211" s="727"/>
      <c r="CM211" s="727"/>
      <c r="CN211" s="727"/>
      <c r="CO211" s="733"/>
      <c r="CP211" s="733"/>
      <c r="CQ211" s="733"/>
      <c r="CR211" s="733"/>
      <c r="CS211" s="733"/>
      <c r="CT211" s="733"/>
      <c r="CU211" s="733"/>
      <c r="CV211" s="733"/>
      <c r="CW211" s="733"/>
      <c r="CX211" s="733"/>
      <c r="CY211" s="733"/>
      <c r="CZ211" s="733"/>
      <c r="DA211" s="733"/>
      <c r="DB211" s="733"/>
      <c r="DC211" s="733"/>
      <c r="DD211" s="733"/>
      <c r="DE211" s="733"/>
      <c r="DF211" s="733"/>
      <c r="DG211" s="713"/>
      <c r="DH211" s="713"/>
      <c r="DI211" s="727"/>
      <c r="DJ211" s="727"/>
      <c r="DK211" s="727"/>
      <c r="DL211" s="727"/>
      <c r="DM211" s="801"/>
      <c r="DN211" s="801"/>
      <c r="DO211" s="728"/>
      <c r="DP211" s="727"/>
      <c r="DQ211" s="727"/>
      <c r="DR211" s="727"/>
      <c r="DS211" s="727"/>
      <c r="DT211" s="727"/>
      <c r="DU211" s="727"/>
      <c r="DV211" s="733"/>
      <c r="DW211" s="733"/>
      <c r="DX211" s="733"/>
      <c r="DY211" s="733"/>
      <c r="DZ211" s="733"/>
      <c r="EA211" s="733"/>
      <c r="EB211" s="733"/>
      <c r="EC211" s="733"/>
      <c r="ED211" s="733"/>
      <c r="EE211" s="733"/>
      <c r="EF211" s="733"/>
      <c r="EG211" s="733"/>
      <c r="EH211" s="733"/>
      <c r="EI211" s="733"/>
      <c r="EJ211" s="733"/>
      <c r="EK211" s="733"/>
      <c r="EL211" s="733"/>
      <c r="EM211" s="733"/>
      <c r="EN211" s="713"/>
      <c r="EO211" s="713"/>
      <c r="EP211" s="727"/>
      <c r="EQ211" s="727"/>
      <c r="ER211" s="727"/>
      <c r="ES211" s="727"/>
      <c r="ET211" s="813"/>
      <c r="EU211" s="813"/>
      <c r="EV211" s="813"/>
      <c r="EW211" s="813"/>
      <c r="EX211" s="813"/>
      <c r="EY211" s="813"/>
      <c r="EZ211" s="813"/>
      <c r="FB211" s="340"/>
      <c r="FC211" s="341"/>
      <c r="FD211" s="375" t="s">
        <v>146</v>
      </c>
      <c r="FE211" s="375"/>
      <c r="FF211" s="375"/>
      <c r="FG211" s="364" t="s">
        <v>979</v>
      </c>
      <c r="FH211" s="365"/>
      <c r="FI211" s="366"/>
      <c r="FJ211" s="365"/>
      <c r="FK211" s="367"/>
      <c r="FL211" s="341"/>
      <c r="FM211" s="340"/>
      <c r="FN211" s="340"/>
    </row>
    <row r="212" spans="1:170" ht="9.25" customHeight="1" thickBot="1">
      <c r="A212" s="125"/>
      <c r="B212" s="125"/>
      <c r="C212" s="801"/>
      <c r="D212" s="801"/>
      <c r="E212" s="728"/>
      <c r="F212" s="726" t="s">
        <v>254</v>
      </c>
      <c r="G212" s="727"/>
      <c r="H212" s="727"/>
      <c r="I212" s="727"/>
      <c r="J212" s="727"/>
      <c r="K212" s="727"/>
      <c r="L212" s="727" t="str">
        <f>IF(L95="","",L95)</f>
        <v/>
      </c>
      <c r="M212" s="727"/>
      <c r="N212" s="727" t="str">
        <f>IF(N95="","",N95)</f>
        <v/>
      </c>
      <c r="O212" s="727"/>
      <c r="P212" s="727" t="str">
        <f>IF(P95="","",P95)</f>
        <v/>
      </c>
      <c r="Q212" s="727"/>
      <c r="R212" s="727" t="str">
        <f>IF(R95="","",R95)</f>
        <v/>
      </c>
      <c r="S212" s="727"/>
      <c r="T212" s="727" t="str">
        <f>IF(T95="","",T95)</f>
        <v/>
      </c>
      <c r="U212" s="727"/>
      <c r="V212" s="727" t="str">
        <f>IF(V95="","",V95)</f>
        <v/>
      </c>
      <c r="W212" s="727"/>
      <c r="X212" s="727" t="str">
        <f>IF(X95="","",X95)</f>
        <v/>
      </c>
      <c r="Y212" s="727"/>
      <c r="Z212" s="727" t="str">
        <f>IF(Z95="","",Z95)</f>
        <v/>
      </c>
      <c r="AA212" s="727"/>
      <c r="AB212" s="727" t="str">
        <f>IF(AB95="","",AB95)</f>
        <v/>
      </c>
      <c r="AC212" s="727"/>
      <c r="AD212" s="727" t="str">
        <f>IF(AD95="","",AD95)</f>
        <v/>
      </c>
      <c r="AE212" s="727"/>
      <c r="AF212" s="727" t="str">
        <f>IF(AF95="","",AF95)</f>
        <v/>
      </c>
      <c r="AG212" s="727"/>
      <c r="AH212" s="727" t="str">
        <f>IF(AH95="","",AH95)</f>
        <v/>
      </c>
      <c r="AI212" s="727"/>
      <c r="AJ212" s="801"/>
      <c r="AK212" s="801"/>
      <c r="AL212" s="728"/>
      <c r="AM212" s="798"/>
      <c r="AN212" s="798"/>
      <c r="AO212" s="798"/>
      <c r="AP212" s="798"/>
      <c r="AQ212" s="798"/>
      <c r="AR212" s="798"/>
      <c r="AS212" s="798"/>
      <c r="AT212" s="798"/>
      <c r="AU212" s="798"/>
      <c r="AV212" s="798"/>
      <c r="AW212" s="798"/>
      <c r="AX212" s="798"/>
      <c r="AY212" s="798"/>
      <c r="AZ212" s="798"/>
      <c r="BA212" s="798"/>
      <c r="BB212" s="798"/>
      <c r="BC212" s="798"/>
      <c r="BD212" s="798"/>
      <c r="BE212" s="798"/>
      <c r="BF212" s="798"/>
      <c r="BG212" s="798"/>
      <c r="BH212" s="798"/>
      <c r="BI212" s="798"/>
      <c r="BJ212" s="798"/>
      <c r="BK212" s="798"/>
      <c r="BL212" s="798"/>
      <c r="BM212" s="798"/>
      <c r="BN212" s="798"/>
      <c r="BO212" s="798"/>
      <c r="BP212" s="798"/>
      <c r="BQ212" s="805"/>
      <c r="BR212" s="806"/>
      <c r="BS212" s="806"/>
      <c r="BT212" s="806"/>
      <c r="BU212" s="806"/>
      <c r="BV212" s="806"/>
      <c r="BW212" s="807"/>
      <c r="BX212" s="95"/>
      <c r="BY212" s="95"/>
      <c r="BZ212" s="95"/>
      <c r="CA212" s="96"/>
      <c r="CB212" s="95"/>
      <c r="CC212" s="95"/>
      <c r="CD212" s="125"/>
      <c r="CE212" s="125"/>
      <c r="CF212" s="801"/>
      <c r="CG212" s="801"/>
      <c r="CH212" s="728"/>
      <c r="CI212" s="798"/>
      <c r="CJ212" s="798"/>
      <c r="CK212" s="798"/>
      <c r="CL212" s="798"/>
      <c r="CM212" s="798"/>
      <c r="CN212" s="798"/>
      <c r="CO212" s="798"/>
      <c r="CP212" s="798"/>
      <c r="CQ212" s="798"/>
      <c r="CR212" s="798"/>
      <c r="CS212" s="798"/>
      <c r="CT212" s="798"/>
      <c r="CU212" s="798"/>
      <c r="CV212" s="798"/>
      <c r="CW212" s="798"/>
      <c r="CX212" s="798"/>
      <c r="CY212" s="798"/>
      <c r="CZ212" s="798"/>
      <c r="DA212" s="798"/>
      <c r="DB212" s="798"/>
      <c r="DC212" s="798"/>
      <c r="DD212" s="798"/>
      <c r="DE212" s="798"/>
      <c r="DF212" s="798"/>
      <c r="DG212" s="798"/>
      <c r="DH212" s="798"/>
      <c r="DI212" s="798"/>
      <c r="DJ212" s="798"/>
      <c r="DK212" s="798"/>
      <c r="DL212" s="798"/>
      <c r="DM212" s="801"/>
      <c r="DN212" s="801"/>
      <c r="DO212" s="728"/>
      <c r="DP212" s="798"/>
      <c r="DQ212" s="798"/>
      <c r="DR212" s="798"/>
      <c r="DS212" s="798"/>
      <c r="DT212" s="798"/>
      <c r="DU212" s="798"/>
      <c r="DV212" s="798"/>
      <c r="DW212" s="798"/>
      <c r="DX212" s="798"/>
      <c r="DY212" s="798"/>
      <c r="DZ212" s="798"/>
      <c r="EA212" s="798"/>
      <c r="EB212" s="798"/>
      <c r="EC212" s="798"/>
      <c r="ED212" s="798"/>
      <c r="EE212" s="798"/>
      <c r="EF212" s="798"/>
      <c r="EG212" s="798"/>
      <c r="EH212" s="798"/>
      <c r="EI212" s="798"/>
      <c r="EJ212" s="798"/>
      <c r="EK212" s="798"/>
      <c r="EL212" s="798"/>
      <c r="EM212" s="798"/>
      <c r="EN212" s="798"/>
      <c r="EO212" s="798"/>
      <c r="EP212" s="798"/>
      <c r="EQ212" s="798"/>
      <c r="ER212" s="798"/>
      <c r="ES212" s="798"/>
      <c r="ET212" s="813"/>
      <c r="EU212" s="813"/>
      <c r="EV212" s="813"/>
      <c r="EW212" s="813"/>
      <c r="EX212" s="813"/>
      <c r="EY212" s="813"/>
      <c r="EZ212" s="813"/>
      <c r="FB212" s="340"/>
      <c r="FC212" s="341"/>
      <c r="FD212" s="375"/>
      <c r="FE212" s="375"/>
      <c r="FF212" s="375"/>
      <c r="FG212" s="364"/>
      <c r="FH212" s="365"/>
      <c r="FI212" s="366"/>
      <c r="FJ212" s="365"/>
      <c r="FK212" s="367"/>
      <c r="FL212" s="341"/>
      <c r="FM212" s="340"/>
      <c r="FN212" s="340"/>
    </row>
    <row r="213" spans="1:170" ht="9.25" customHeight="1" thickBot="1">
      <c r="A213" s="125"/>
      <c r="B213" s="125"/>
      <c r="C213" s="801"/>
      <c r="D213" s="801"/>
      <c r="E213" s="728"/>
      <c r="F213" s="727"/>
      <c r="G213" s="727"/>
      <c r="H213" s="727"/>
      <c r="I213" s="727"/>
      <c r="J213" s="727"/>
      <c r="K213" s="727"/>
      <c r="L213" s="727"/>
      <c r="M213" s="727"/>
      <c r="N213" s="727"/>
      <c r="O213" s="727"/>
      <c r="P213" s="727"/>
      <c r="Q213" s="727"/>
      <c r="R213" s="727"/>
      <c r="S213" s="727"/>
      <c r="T213" s="727"/>
      <c r="U213" s="727"/>
      <c r="V213" s="727"/>
      <c r="W213" s="727"/>
      <c r="X213" s="727"/>
      <c r="Y213" s="727"/>
      <c r="Z213" s="727"/>
      <c r="AA213" s="727"/>
      <c r="AB213" s="727"/>
      <c r="AC213" s="727"/>
      <c r="AD213" s="727"/>
      <c r="AE213" s="727"/>
      <c r="AF213" s="727"/>
      <c r="AG213" s="727"/>
      <c r="AH213" s="727"/>
      <c r="AI213" s="727"/>
      <c r="AJ213" s="801"/>
      <c r="AK213" s="801"/>
      <c r="AL213" s="728"/>
      <c r="AM213" s="798"/>
      <c r="AN213" s="798"/>
      <c r="AO213" s="798"/>
      <c r="AP213" s="798"/>
      <c r="AQ213" s="798"/>
      <c r="AR213" s="798"/>
      <c r="AS213" s="798"/>
      <c r="AT213" s="798"/>
      <c r="AU213" s="798"/>
      <c r="AV213" s="798"/>
      <c r="AW213" s="798"/>
      <c r="AX213" s="798"/>
      <c r="AY213" s="798"/>
      <c r="AZ213" s="798"/>
      <c r="BA213" s="798"/>
      <c r="BB213" s="798"/>
      <c r="BC213" s="798"/>
      <c r="BD213" s="798"/>
      <c r="BE213" s="798"/>
      <c r="BF213" s="798"/>
      <c r="BG213" s="798"/>
      <c r="BH213" s="798"/>
      <c r="BI213" s="798"/>
      <c r="BJ213" s="798"/>
      <c r="BK213" s="798"/>
      <c r="BL213" s="798"/>
      <c r="BM213" s="798"/>
      <c r="BN213" s="798"/>
      <c r="BO213" s="798"/>
      <c r="BP213" s="798"/>
      <c r="BQ213" s="805"/>
      <c r="BR213" s="806"/>
      <c r="BS213" s="806"/>
      <c r="BT213" s="806"/>
      <c r="BU213" s="806"/>
      <c r="BV213" s="806"/>
      <c r="BW213" s="807"/>
      <c r="BX213" s="95"/>
      <c r="BY213" s="95"/>
      <c r="BZ213" s="95"/>
      <c r="CA213" s="96"/>
      <c r="CB213" s="95"/>
      <c r="CC213" s="95"/>
      <c r="CD213" s="125"/>
      <c r="CE213" s="125"/>
      <c r="CF213" s="801"/>
      <c r="CG213" s="801"/>
      <c r="CH213" s="728"/>
      <c r="CI213" s="798"/>
      <c r="CJ213" s="798"/>
      <c r="CK213" s="798"/>
      <c r="CL213" s="798"/>
      <c r="CM213" s="798"/>
      <c r="CN213" s="798"/>
      <c r="CO213" s="798"/>
      <c r="CP213" s="798"/>
      <c r="CQ213" s="798"/>
      <c r="CR213" s="798"/>
      <c r="CS213" s="798"/>
      <c r="CT213" s="798"/>
      <c r="CU213" s="798"/>
      <c r="CV213" s="798"/>
      <c r="CW213" s="798"/>
      <c r="CX213" s="798"/>
      <c r="CY213" s="798"/>
      <c r="CZ213" s="798"/>
      <c r="DA213" s="798"/>
      <c r="DB213" s="798"/>
      <c r="DC213" s="798"/>
      <c r="DD213" s="798"/>
      <c r="DE213" s="798"/>
      <c r="DF213" s="798"/>
      <c r="DG213" s="798"/>
      <c r="DH213" s="798"/>
      <c r="DI213" s="798"/>
      <c r="DJ213" s="798"/>
      <c r="DK213" s="798"/>
      <c r="DL213" s="798"/>
      <c r="DM213" s="801"/>
      <c r="DN213" s="801"/>
      <c r="DO213" s="728"/>
      <c r="DP213" s="798"/>
      <c r="DQ213" s="798"/>
      <c r="DR213" s="798"/>
      <c r="DS213" s="798"/>
      <c r="DT213" s="798"/>
      <c r="DU213" s="798"/>
      <c r="DV213" s="798"/>
      <c r="DW213" s="798"/>
      <c r="DX213" s="798"/>
      <c r="DY213" s="798"/>
      <c r="DZ213" s="798"/>
      <c r="EA213" s="798"/>
      <c r="EB213" s="798"/>
      <c r="EC213" s="798"/>
      <c r="ED213" s="798"/>
      <c r="EE213" s="798"/>
      <c r="EF213" s="798"/>
      <c r="EG213" s="798"/>
      <c r="EH213" s="798"/>
      <c r="EI213" s="798"/>
      <c r="EJ213" s="798"/>
      <c r="EK213" s="798"/>
      <c r="EL213" s="798"/>
      <c r="EM213" s="798"/>
      <c r="EN213" s="798"/>
      <c r="EO213" s="798"/>
      <c r="EP213" s="798"/>
      <c r="EQ213" s="798"/>
      <c r="ER213" s="798"/>
      <c r="ES213" s="798"/>
      <c r="ET213" s="813"/>
      <c r="EU213" s="813"/>
      <c r="EV213" s="813"/>
      <c r="EW213" s="813"/>
      <c r="EX213" s="813"/>
      <c r="EY213" s="813"/>
      <c r="EZ213" s="813"/>
      <c r="FB213" s="340"/>
      <c r="FC213" s="341"/>
      <c r="FD213" s="368" t="s">
        <v>900</v>
      </c>
      <c r="FE213" s="368"/>
      <c r="FF213" s="368"/>
      <c r="FG213" s="352"/>
      <c r="FH213" s="353"/>
      <c r="FI213" s="352"/>
      <c r="FJ213" s="353"/>
      <c r="FK213" s="354"/>
      <c r="FL213" s="341"/>
      <c r="FM213" s="340"/>
      <c r="FN213" s="340"/>
    </row>
    <row r="214" spans="1:170" ht="9.25" customHeight="1" thickBot="1">
      <c r="A214" s="125"/>
      <c r="B214" s="125"/>
      <c r="C214" s="801"/>
      <c r="D214" s="801"/>
      <c r="E214" s="728"/>
      <c r="F214" s="727"/>
      <c r="G214" s="727"/>
      <c r="H214" s="727"/>
      <c r="I214" s="727"/>
      <c r="J214" s="727"/>
      <c r="K214" s="727"/>
      <c r="L214" s="727"/>
      <c r="M214" s="727"/>
      <c r="N214" s="727"/>
      <c r="O214" s="727"/>
      <c r="P214" s="727"/>
      <c r="Q214" s="727"/>
      <c r="R214" s="727"/>
      <c r="S214" s="727"/>
      <c r="T214" s="727"/>
      <c r="U214" s="727"/>
      <c r="V214" s="727"/>
      <c r="W214" s="727"/>
      <c r="X214" s="727"/>
      <c r="Y214" s="727"/>
      <c r="Z214" s="727"/>
      <c r="AA214" s="727"/>
      <c r="AB214" s="727"/>
      <c r="AC214" s="727"/>
      <c r="AD214" s="727"/>
      <c r="AE214" s="727"/>
      <c r="AF214" s="727"/>
      <c r="AG214" s="727"/>
      <c r="AH214" s="727"/>
      <c r="AI214" s="727"/>
      <c r="AJ214" s="801"/>
      <c r="AK214" s="801"/>
      <c r="AL214" s="728"/>
      <c r="AM214" s="798"/>
      <c r="AN214" s="798"/>
      <c r="AO214" s="798"/>
      <c r="AP214" s="798"/>
      <c r="AQ214" s="798"/>
      <c r="AR214" s="798"/>
      <c r="AS214" s="798"/>
      <c r="AT214" s="798"/>
      <c r="AU214" s="798"/>
      <c r="AV214" s="798"/>
      <c r="AW214" s="798"/>
      <c r="AX214" s="798"/>
      <c r="AY214" s="798"/>
      <c r="AZ214" s="798"/>
      <c r="BA214" s="798"/>
      <c r="BB214" s="798"/>
      <c r="BC214" s="798"/>
      <c r="BD214" s="798"/>
      <c r="BE214" s="798"/>
      <c r="BF214" s="798"/>
      <c r="BG214" s="798"/>
      <c r="BH214" s="798"/>
      <c r="BI214" s="798"/>
      <c r="BJ214" s="798"/>
      <c r="BK214" s="798"/>
      <c r="BL214" s="798"/>
      <c r="BM214" s="798"/>
      <c r="BN214" s="798"/>
      <c r="BO214" s="798"/>
      <c r="BP214" s="798"/>
      <c r="BQ214" s="808"/>
      <c r="BR214" s="809"/>
      <c r="BS214" s="809"/>
      <c r="BT214" s="809"/>
      <c r="BU214" s="809"/>
      <c r="BV214" s="809"/>
      <c r="BW214" s="810"/>
      <c r="BX214" s="95"/>
      <c r="BY214" s="95"/>
      <c r="BZ214" s="95"/>
      <c r="CA214" s="96"/>
      <c r="CB214" s="95"/>
      <c r="CC214" s="95"/>
      <c r="CD214" s="125"/>
      <c r="CE214" s="125"/>
      <c r="CF214" s="801"/>
      <c r="CG214" s="801"/>
      <c r="CH214" s="728"/>
      <c r="CI214" s="798"/>
      <c r="CJ214" s="798"/>
      <c r="CK214" s="798"/>
      <c r="CL214" s="798"/>
      <c r="CM214" s="798"/>
      <c r="CN214" s="798"/>
      <c r="CO214" s="798"/>
      <c r="CP214" s="798"/>
      <c r="CQ214" s="798"/>
      <c r="CR214" s="798"/>
      <c r="CS214" s="798"/>
      <c r="CT214" s="798"/>
      <c r="CU214" s="798"/>
      <c r="CV214" s="798"/>
      <c r="CW214" s="798"/>
      <c r="CX214" s="798"/>
      <c r="CY214" s="798"/>
      <c r="CZ214" s="798"/>
      <c r="DA214" s="798"/>
      <c r="DB214" s="798"/>
      <c r="DC214" s="798"/>
      <c r="DD214" s="798"/>
      <c r="DE214" s="798"/>
      <c r="DF214" s="798"/>
      <c r="DG214" s="798"/>
      <c r="DH214" s="798"/>
      <c r="DI214" s="798"/>
      <c r="DJ214" s="798"/>
      <c r="DK214" s="798"/>
      <c r="DL214" s="798"/>
      <c r="DM214" s="801"/>
      <c r="DN214" s="801"/>
      <c r="DO214" s="728"/>
      <c r="DP214" s="798"/>
      <c r="DQ214" s="798"/>
      <c r="DR214" s="798"/>
      <c r="DS214" s="798"/>
      <c r="DT214" s="798"/>
      <c r="DU214" s="798"/>
      <c r="DV214" s="798"/>
      <c r="DW214" s="798"/>
      <c r="DX214" s="798"/>
      <c r="DY214" s="798"/>
      <c r="DZ214" s="798"/>
      <c r="EA214" s="798"/>
      <c r="EB214" s="798"/>
      <c r="EC214" s="798"/>
      <c r="ED214" s="798"/>
      <c r="EE214" s="798"/>
      <c r="EF214" s="798"/>
      <c r="EG214" s="798"/>
      <c r="EH214" s="798"/>
      <c r="EI214" s="798"/>
      <c r="EJ214" s="798"/>
      <c r="EK214" s="798"/>
      <c r="EL214" s="798"/>
      <c r="EM214" s="798"/>
      <c r="EN214" s="798"/>
      <c r="EO214" s="798"/>
      <c r="EP214" s="798"/>
      <c r="EQ214" s="798"/>
      <c r="ER214" s="798"/>
      <c r="ES214" s="798"/>
      <c r="ET214" s="813"/>
      <c r="EU214" s="813"/>
      <c r="EV214" s="813"/>
      <c r="EW214" s="813"/>
      <c r="EX214" s="813"/>
      <c r="EY214" s="813"/>
      <c r="EZ214" s="813"/>
      <c r="FB214" s="340"/>
      <c r="FC214" s="341"/>
      <c r="FD214" s="368"/>
      <c r="FE214" s="368"/>
      <c r="FF214" s="368"/>
      <c r="FG214" s="352"/>
      <c r="FH214" s="353"/>
      <c r="FI214" s="352"/>
      <c r="FJ214" s="353"/>
      <c r="FK214" s="354"/>
      <c r="FL214" s="341"/>
      <c r="FM214" s="340"/>
      <c r="FN214" s="340"/>
    </row>
    <row r="215" spans="1:170" ht="9.25" customHeight="1" thickBot="1">
      <c r="A215" s="125"/>
      <c r="B215" s="125"/>
      <c r="C215" s="801" t="s">
        <v>146</v>
      </c>
      <c r="D215" s="801"/>
      <c r="E215" s="801"/>
      <c r="F215" s="801" t="s">
        <v>147</v>
      </c>
      <c r="G215" s="801"/>
      <c r="H215" s="801"/>
      <c r="I215" s="801" t="s">
        <v>148</v>
      </c>
      <c r="J215" s="801"/>
      <c r="K215" s="801"/>
      <c r="L215" s="801" t="s">
        <v>149</v>
      </c>
      <c r="M215" s="801"/>
      <c r="N215" s="801"/>
      <c r="O215" s="801" t="s">
        <v>16</v>
      </c>
      <c r="P215" s="801"/>
      <c r="Q215" s="801"/>
      <c r="R215" s="811" t="s">
        <v>150</v>
      </c>
      <c r="S215" s="811"/>
      <c r="T215" s="811"/>
      <c r="U215" s="811"/>
      <c r="V215" s="811"/>
      <c r="W215" s="811"/>
      <c r="X215" s="811"/>
      <c r="Y215" s="811"/>
      <c r="Z215" s="817" t="s">
        <v>304</v>
      </c>
      <c r="AA215" s="818"/>
      <c r="AB215" s="818"/>
      <c r="AC215" s="819"/>
      <c r="AD215" s="817" t="s">
        <v>305</v>
      </c>
      <c r="AE215" s="818"/>
      <c r="AF215" s="818"/>
      <c r="AG215" s="819"/>
      <c r="AH215" s="801" t="s">
        <v>303</v>
      </c>
      <c r="AI215" s="801"/>
      <c r="AJ215" s="801"/>
      <c r="AK215" s="829" t="str">
        <f>IF(AK103="","",AK103)</f>
        <v/>
      </c>
      <c r="AL215" s="830"/>
      <c r="AM215" s="831"/>
      <c r="AN215" s="728" t="s">
        <v>151</v>
      </c>
      <c r="AO215" s="728"/>
      <c r="AP215" s="728"/>
      <c r="AQ215" s="728"/>
      <c r="AR215" s="728"/>
      <c r="AS215" s="728"/>
      <c r="AT215" s="728"/>
      <c r="AU215" s="728"/>
      <c r="AV215" s="728"/>
      <c r="AW215" s="728"/>
      <c r="AX215" s="728"/>
      <c r="AY215" s="728"/>
      <c r="AZ215" s="728"/>
      <c r="BA215" s="728"/>
      <c r="BB215" s="728"/>
      <c r="BC215" s="728" t="s">
        <v>152</v>
      </c>
      <c r="BD215" s="728"/>
      <c r="BE215" s="728"/>
      <c r="BF215" s="728"/>
      <c r="BG215" s="728"/>
      <c r="BH215" s="728"/>
      <c r="BI215" s="728"/>
      <c r="BJ215" s="728"/>
      <c r="BK215" s="728"/>
      <c r="BL215" s="728"/>
      <c r="BM215" s="728"/>
      <c r="BN215" s="728"/>
      <c r="BO215" s="728"/>
      <c r="BP215" s="728"/>
      <c r="BQ215" s="728"/>
      <c r="BR215" s="728"/>
      <c r="BS215" s="728"/>
      <c r="BT215" s="728"/>
      <c r="BU215" s="728"/>
      <c r="BV215" s="728"/>
      <c r="BW215" s="728"/>
      <c r="BX215" s="95"/>
      <c r="BY215" s="95"/>
      <c r="BZ215" s="95"/>
      <c r="CA215" s="96"/>
      <c r="CB215" s="95"/>
      <c r="CC215" s="95"/>
      <c r="CD215" s="125"/>
      <c r="CE215" s="125"/>
      <c r="CF215" s="801" t="s">
        <v>146</v>
      </c>
      <c r="CG215" s="801"/>
      <c r="CH215" s="801"/>
      <c r="CI215" s="801" t="s">
        <v>147</v>
      </c>
      <c r="CJ215" s="801"/>
      <c r="CK215" s="801"/>
      <c r="CL215" s="801" t="s">
        <v>148</v>
      </c>
      <c r="CM215" s="801"/>
      <c r="CN215" s="801"/>
      <c r="CO215" s="801" t="s">
        <v>149</v>
      </c>
      <c r="CP215" s="801"/>
      <c r="CQ215" s="801"/>
      <c r="CR215" s="801" t="s">
        <v>16</v>
      </c>
      <c r="CS215" s="801"/>
      <c r="CT215" s="801"/>
      <c r="CU215" s="811" t="s">
        <v>150</v>
      </c>
      <c r="CV215" s="811"/>
      <c r="CW215" s="811"/>
      <c r="CX215" s="811"/>
      <c r="CY215" s="811"/>
      <c r="CZ215" s="811"/>
      <c r="DA215" s="811"/>
      <c r="DB215" s="811"/>
      <c r="DC215" s="817" t="s">
        <v>304</v>
      </c>
      <c r="DD215" s="818"/>
      <c r="DE215" s="818"/>
      <c r="DF215" s="819"/>
      <c r="DG215" s="817" t="s">
        <v>305</v>
      </c>
      <c r="DH215" s="818"/>
      <c r="DI215" s="818"/>
      <c r="DJ215" s="819"/>
      <c r="DK215" s="801" t="s">
        <v>303</v>
      </c>
      <c r="DL215" s="801"/>
      <c r="DM215" s="801"/>
      <c r="DN215" s="829" t="str">
        <f>IF(AK103="","",AK103)</f>
        <v/>
      </c>
      <c r="DO215" s="830"/>
      <c r="DP215" s="831"/>
      <c r="DQ215" s="728" t="s">
        <v>151</v>
      </c>
      <c r="DR215" s="728"/>
      <c r="DS215" s="728"/>
      <c r="DT215" s="728"/>
      <c r="DU215" s="728"/>
      <c r="DV215" s="728"/>
      <c r="DW215" s="728"/>
      <c r="DX215" s="728"/>
      <c r="DY215" s="728"/>
      <c r="DZ215" s="728"/>
      <c r="EA215" s="728"/>
      <c r="EB215" s="728"/>
      <c r="EC215" s="728"/>
      <c r="ED215" s="728"/>
      <c r="EE215" s="728"/>
      <c r="EF215" s="728" t="s">
        <v>152</v>
      </c>
      <c r="EG215" s="728"/>
      <c r="EH215" s="728"/>
      <c r="EI215" s="728"/>
      <c r="EJ215" s="728"/>
      <c r="EK215" s="728"/>
      <c r="EL215" s="728"/>
      <c r="EM215" s="728"/>
      <c r="EN215" s="728"/>
      <c r="EO215" s="728"/>
      <c r="EP215" s="728"/>
      <c r="EQ215" s="728"/>
      <c r="ER215" s="728"/>
      <c r="ES215" s="728"/>
      <c r="ET215" s="728"/>
      <c r="EU215" s="728"/>
      <c r="EV215" s="728"/>
      <c r="EW215" s="728"/>
      <c r="EX215" s="728"/>
      <c r="EY215" s="728"/>
      <c r="EZ215" s="728"/>
      <c r="FB215" s="340"/>
      <c r="FC215" s="341"/>
      <c r="FD215" s="370" t="s">
        <v>16</v>
      </c>
      <c r="FE215" s="370"/>
      <c r="FF215" s="370"/>
      <c r="FG215" s="371" t="s">
        <v>901</v>
      </c>
      <c r="FH215" s="372"/>
      <c r="FI215" s="373"/>
      <c r="FJ215" s="372"/>
      <c r="FK215" s="374"/>
      <c r="FL215" s="341"/>
      <c r="FM215" s="340"/>
      <c r="FN215" s="340"/>
    </row>
    <row r="216" spans="1:170" ht="9.25" customHeight="1" thickBot="1">
      <c r="A216" s="125"/>
      <c r="B216" s="125"/>
      <c r="C216" s="801"/>
      <c r="D216" s="801"/>
      <c r="E216" s="801"/>
      <c r="F216" s="801"/>
      <c r="G216" s="801"/>
      <c r="H216" s="801"/>
      <c r="I216" s="801"/>
      <c r="J216" s="801"/>
      <c r="K216" s="801"/>
      <c r="L216" s="801"/>
      <c r="M216" s="801"/>
      <c r="N216" s="801"/>
      <c r="O216" s="801"/>
      <c r="P216" s="801"/>
      <c r="Q216" s="801"/>
      <c r="R216" s="811"/>
      <c r="S216" s="811"/>
      <c r="T216" s="811"/>
      <c r="U216" s="811"/>
      <c r="V216" s="811"/>
      <c r="W216" s="811"/>
      <c r="X216" s="811"/>
      <c r="Y216" s="811"/>
      <c r="Z216" s="820"/>
      <c r="AA216" s="821"/>
      <c r="AB216" s="821"/>
      <c r="AC216" s="822"/>
      <c r="AD216" s="820"/>
      <c r="AE216" s="821"/>
      <c r="AF216" s="821"/>
      <c r="AG216" s="822"/>
      <c r="AH216" s="801"/>
      <c r="AI216" s="801"/>
      <c r="AJ216" s="801"/>
      <c r="AK216" s="832"/>
      <c r="AL216" s="833"/>
      <c r="AM216" s="834"/>
      <c r="AN216" s="728"/>
      <c r="AO216" s="728"/>
      <c r="AP216" s="728"/>
      <c r="AQ216" s="728"/>
      <c r="AR216" s="728"/>
      <c r="AS216" s="728"/>
      <c r="AT216" s="728"/>
      <c r="AU216" s="728"/>
      <c r="AV216" s="728"/>
      <c r="AW216" s="728"/>
      <c r="AX216" s="728"/>
      <c r="AY216" s="728"/>
      <c r="AZ216" s="728"/>
      <c r="BA216" s="728"/>
      <c r="BB216" s="728"/>
      <c r="BC216" s="728"/>
      <c r="BD216" s="728"/>
      <c r="BE216" s="728"/>
      <c r="BF216" s="728"/>
      <c r="BG216" s="728"/>
      <c r="BH216" s="728"/>
      <c r="BI216" s="728"/>
      <c r="BJ216" s="728"/>
      <c r="BK216" s="728"/>
      <c r="BL216" s="728"/>
      <c r="BM216" s="728"/>
      <c r="BN216" s="728"/>
      <c r="BO216" s="728"/>
      <c r="BP216" s="728"/>
      <c r="BQ216" s="728"/>
      <c r="BR216" s="728"/>
      <c r="BS216" s="728"/>
      <c r="BT216" s="728"/>
      <c r="BU216" s="728"/>
      <c r="BV216" s="728"/>
      <c r="BW216" s="728"/>
      <c r="BX216" s="95"/>
      <c r="BY216" s="95"/>
      <c r="BZ216" s="95"/>
      <c r="CA216" s="96"/>
      <c r="CB216" s="95"/>
      <c r="CC216" s="95"/>
      <c r="CD216" s="125"/>
      <c r="CE216" s="125"/>
      <c r="CF216" s="801"/>
      <c r="CG216" s="801"/>
      <c r="CH216" s="801"/>
      <c r="CI216" s="801"/>
      <c r="CJ216" s="801"/>
      <c r="CK216" s="801"/>
      <c r="CL216" s="801"/>
      <c r="CM216" s="801"/>
      <c r="CN216" s="801"/>
      <c r="CO216" s="801"/>
      <c r="CP216" s="801"/>
      <c r="CQ216" s="801"/>
      <c r="CR216" s="801"/>
      <c r="CS216" s="801"/>
      <c r="CT216" s="801"/>
      <c r="CU216" s="811"/>
      <c r="CV216" s="811"/>
      <c r="CW216" s="811"/>
      <c r="CX216" s="811"/>
      <c r="CY216" s="811"/>
      <c r="CZ216" s="811"/>
      <c r="DA216" s="811"/>
      <c r="DB216" s="811"/>
      <c r="DC216" s="820"/>
      <c r="DD216" s="821"/>
      <c r="DE216" s="821"/>
      <c r="DF216" s="822"/>
      <c r="DG216" s="820"/>
      <c r="DH216" s="821"/>
      <c r="DI216" s="821"/>
      <c r="DJ216" s="822"/>
      <c r="DK216" s="801"/>
      <c r="DL216" s="801"/>
      <c r="DM216" s="801"/>
      <c r="DN216" s="832"/>
      <c r="DO216" s="833"/>
      <c r="DP216" s="834"/>
      <c r="DQ216" s="728"/>
      <c r="DR216" s="728"/>
      <c r="DS216" s="728"/>
      <c r="DT216" s="728"/>
      <c r="DU216" s="728"/>
      <c r="DV216" s="728"/>
      <c r="DW216" s="728"/>
      <c r="DX216" s="728"/>
      <c r="DY216" s="728"/>
      <c r="DZ216" s="728"/>
      <c r="EA216" s="728"/>
      <c r="EB216" s="728"/>
      <c r="EC216" s="728"/>
      <c r="ED216" s="728"/>
      <c r="EE216" s="728"/>
      <c r="EF216" s="728"/>
      <c r="EG216" s="728"/>
      <c r="EH216" s="728"/>
      <c r="EI216" s="728"/>
      <c r="EJ216" s="728"/>
      <c r="EK216" s="728"/>
      <c r="EL216" s="728"/>
      <c r="EM216" s="728"/>
      <c r="EN216" s="728"/>
      <c r="EO216" s="728"/>
      <c r="EP216" s="728"/>
      <c r="EQ216" s="728"/>
      <c r="ER216" s="728"/>
      <c r="ES216" s="728"/>
      <c r="ET216" s="728"/>
      <c r="EU216" s="728"/>
      <c r="EV216" s="728"/>
      <c r="EW216" s="728"/>
      <c r="EX216" s="728"/>
      <c r="EY216" s="728"/>
      <c r="EZ216" s="728"/>
      <c r="FB216" s="340"/>
      <c r="FC216" s="341"/>
      <c r="FD216" s="370"/>
      <c r="FE216" s="370"/>
      <c r="FF216" s="370"/>
      <c r="FG216" s="371"/>
      <c r="FH216" s="372"/>
      <c r="FI216" s="373"/>
      <c r="FJ216" s="372"/>
      <c r="FK216" s="374"/>
      <c r="FL216" s="341"/>
      <c r="FM216" s="340"/>
      <c r="FN216" s="340"/>
    </row>
    <row r="217" spans="1:170" ht="9.25" customHeight="1" thickBot="1">
      <c r="A217" s="125"/>
      <c r="B217" s="125"/>
      <c r="C217" s="801"/>
      <c r="D217" s="801"/>
      <c r="E217" s="801"/>
      <c r="F217" s="801"/>
      <c r="G217" s="801"/>
      <c r="H217" s="801"/>
      <c r="I217" s="801"/>
      <c r="J217" s="801"/>
      <c r="K217" s="801"/>
      <c r="L217" s="801"/>
      <c r="M217" s="801"/>
      <c r="N217" s="801"/>
      <c r="O217" s="801"/>
      <c r="P217" s="801"/>
      <c r="Q217" s="801"/>
      <c r="R217" s="801" t="s">
        <v>153</v>
      </c>
      <c r="S217" s="801"/>
      <c r="T217" s="801"/>
      <c r="U217" s="801"/>
      <c r="V217" s="801" t="s">
        <v>36</v>
      </c>
      <c r="W217" s="801"/>
      <c r="X217" s="801"/>
      <c r="Y217" s="801"/>
      <c r="Z217" s="820"/>
      <c r="AA217" s="821"/>
      <c r="AB217" s="821"/>
      <c r="AC217" s="822"/>
      <c r="AD217" s="820"/>
      <c r="AE217" s="821"/>
      <c r="AF217" s="821"/>
      <c r="AG217" s="822"/>
      <c r="AH217" s="801"/>
      <c r="AI217" s="801"/>
      <c r="AJ217" s="801"/>
      <c r="AK217" s="832"/>
      <c r="AL217" s="833"/>
      <c r="AM217" s="834"/>
      <c r="AN217" s="728" t="s">
        <v>154</v>
      </c>
      <c r="AO217" s="728"/>
      <c r="AP217" s="728"/>
      <c r="AQ217" s="728" t="s">
        <v>155</v>
      </c>
      <c r="AR217" s="728"/>
      <c r="AS217" s="728"/>
      <c r="AT217" s="728" t="s">
        <v>11</v>
      </c>
      <c r="AU217" s="728"/>
      <c r="AV217" s="728"/>
      <c r="AW217" s="728" t="s">
        <v>12</v>
      </c>
      <c r="AX217" s="728"/>
      <c r="AY217" s="728"/>
      <c r="AZ217" s="728" t="s">
        <v>40</v>
      </c>
      <c r="BA217" s="728"/>
      <c r="BB217" s="728"/>
      <c r="BC217" s="758" t="s">
        <v>302</v>
      </c>
      <c r="BD217" s="738"/>
      <c r="BE217" s="738"/>
      <c r="BF217" s="738"/>
      <c r="BG217" s="738"/>
      <c r="BH217" s="738"/>
      <c r="BI217" s="738"/>
      <c r="BJ217" s="738"/>
      <c r="BK217" s="738"/>
      <c r="BL217" s="738"/>
      <c r="BM217" s="738"/>
      <c r="BN217" s="759"/>
      <c r="BO217" s="728" t="s">
        <v>11</v>
      </c>
      <c r="BP217" s="728"/>
      <c r="BQ217" s="728"/>
      <c r="BR217" s="728" t="s">
        <v>12</v>
      </c>
      <c r="BS217" s="728"/>
      <c r="BT217" s="728"/>
      <c r="BU217" s="728" t="s">
        <v>40</v>
      </c>
      <c r="BV217" s="728"/>
      <c r="BW217" s="728"/>
      <c r="BX217" s="95"/>
      <c r="BY217" s="95"/>
      <c r="BZ217" s="95"/>
      <c r="CA217" s="96"/>
      <c r="CB217" s="95"/>
      <c r="CC217" s="95"/>
      <c r="CD217" s="125"/>
      <c r="CE217" s="125"/>
      <c r="CF217" s="801"/>
      <c r="CG217" s="801"/>
      <c r="CH217" s="801"/>
      <c r="CI217" s="801"/>
      <c r="CJ217" s="801"/>
      <c r="CK217" s="801"/>
      <c r="CL217" s="801"/>
      <c r="CM217" s="801"/>
      <c r="CN217" s="801"/>
      <c r="CO217" s="801"/>
      <c r="CP217" s="801"/>
      <c r="CQ217" s="801"/>
      <c r="CR217" s="801"/>
      <c r="CS217" s="801"/>
      <c r="CT217" s="801"/>
      <c r="CU217" s="801" t="s">
        <v>153</v>
      </c>
      <c r="CV217" s="801"/>
      <c r="CW217" s="801"/>
      <c r="CX217" s="801"/>
      <c r="CY217" s="801" t="s">
        <v>36</v>
      </c>
      <c r="CZ217" s="801"/>
      <c r="DA217" s="801"/>
      <c r="DB217" s="801"/>
      <c r="DC217" s="820"/>
      <c r="DD217" s="821"/>
      <c r="DE217" s="821"/>
      <c r="DF217" s="822"/>
      <c r="DG217" s="820"/>
      <c r="DH217" s="821"/>
      <c r="DI217" s="821"/>
      <c r="DJ217" s="822"/>
      <c r="DK217" s="801"/>
      <c r="DL217" s="801"/>
      <c r="DM217" s="801"/>
      <c r="DN217" s="832"/>
      <c r="DO217" s="833"/>
      <c r="DP217" s="834"/>
      <c r="DQ217" s="728" t="s">
        <v>154</v>
      </c>
      <c r="DR217" s="728"/>
      <c r="DS217" s="728"/>
      <c r="DT217" s="728" t="s">
        <v>155</v>
      </c>
      <c r="DU217" s="728"/>
      <c r="DV217" s="728"/>
      <c r="DW217" s="728" t="s">
        <v>11</v>
      </c>
      <c r="DX217" s="728"/>
      <c r="DY217" s="728"/>
      <c r="DZ217" s="728" t="s">
        <v>12</v>
      </c>
      <c r="EA217" s="728"/>
      <c r="EB217" s="728"/>
      <c r="EC217" s="728" t="s">
        <v>40</v>
      </c>
      <c r="ED217" s="728"/>
      <c r="EE217" s="728"/>
      <c r="EF217" s="758" t="s">
        <v>302</v>
      </c>
      <c r="EG217" s="738"/>
      <c r="EH217" s="738"/>
      <c r="EI217" s="738"/>
      <c r="EJ217" s="738"/>
      <c r="EK217" s="738"/>
      <c r="EL217" s="738"/>
      <c r="EM217" s="738"/>
      <c r="EN217" s="738"/>
      <c r="EO217" s="738"/>
      <c r="EP217" s="738"/>
      <c r="EQ217" s="759"/>
      <c r="ER217" s="728" t="s">
        <v>11</v>
      </c>
      <c r="ES217" s="728"/>
      <c r="ET217" s="728"/>
      <c r="EU217" s="728" t="s">
        <v>12</v>
      </c>
      <c r="EV217" s="728"/>
      <c r="EW217" s="728"/>
      <c r="EX217" s="728" t="s">
        <v>40</v>
      </c>
      <c r="EY217" s="728"/>
      <c r="EZ217" s="728"/>
      <c r="FB217" s="340"/>
      <c r="FC217" s="341"/>
      <c r="FD217" s="368" t="s">
        <v>150</v>
      </c>
      <c r="FE217" s="368"/>
      <c r="FF217" s="368"/>
      <c r="FG217" s="352"/>
      <c r="FH217" s="353"/>
      <c r="FI217" s="352"/>
      <c r="FJ217" s="368" t="s">
        <v>902</v>
      </c>
      <c r="FK217" s="354"/>
      <c r="FL217" s="341"/>
      <c r="FM217" s="340"/>
      <c r="FN217" s="340"/>
    </row>
    <row r="218" spans="1:170" ht="9.25" customHeight="1" thickBot="1">
      <c r="A218" s="814" t="s">
        <v>145</v>
      </c>
      <c r="B218" s="814"/>
      <c r="C218" s="801"/>
      <c r="D218" s="801"/>
      <c r="E218" s="801"/>
      <c r="F218" s="801"/>
      <c r="G218" s="801"/>
      <c r="H218" s="801"/>
      <c r="I218" s="801"/>
      <c r="J218" s="801"/>
      <c r="K218" s="801"/>
      <c r="L218" s="801"/>
      <c r="M218" s="801"/>
      <c r="N218" s="801"/>
      <c r="O218" s="801"/>
      <c r="P218" s="801"/>
      <c r="Q218" s="801"/>
      <c r="R218" s="801"/>
      <c r="S218" s="801"/>
      <c r="T218" s="801"/>
      <c r="U218" s="801"/>
      <c r="V218" s="801"/>
      <c r="W218" s="801"/>
      <c r="X218" s="801"/>
      <c r="Y218" s="801"/>
      <c r="Z218" s="820"/>
      <c r="AA218" s="821"/>
      <c r="AB218" s="821"/>
      <c r="AC218" s="822"/>
      <c r="AD218" s="820"/>
      <c r="AE218" s="821"/>
      <c r="AF218" s="821"/>
      <c r="AG218" s="822"/>
      <c r="AH218" s="801"/>
      <c r="AI218" s="801"/>
      <c r="AJ218" s="801"/>
      <c r="AK218" s="832"/>
      <c r="AL218" s="833"/>
      <c r="AM218" s="834"/>
      <c r="AN218" s="728"/>
      <c r="AO218" s="728"/>
      <c r="AP218" s="728"/>
      <c r="AQ218" s="728"/>
      <c r="AR218" s="728"/>
      <c r="AS218" s="728"/>
      <c r="AT218" s="728"/>
      <c r="AU218" s="728"/>
      <c r="AV218" s="728"/>
      <c r="AW218" s="728"/>
      <c r="AX218" s="728"/>
      <c r="AY218" s="728"/>
      <c r="AZ218" s="728"/>
      <c r="BA218" s="728"/>
      <c r="BB218" s="728"/>
      <c r="BC218" s="739"/>
      <c r="BD218" s="740"/>
      <c r="BE218" s="740"/>
      <c r="BF218" s="740"/>
      <c r="BG218" s="740"/>
      <c r="BH218" s="740"/>
      <c r="BI218" s="740"/>
      <c r="BJ218" s="740"/>
      <c r="BK218" s="740"/>
      <c r="BL218" s="740"/>
      <c r="BM218" s="740"/>
      <c r="BN218" s="812"/>
      <c r="BO218" s="728"/>
      <c r="BP218" s="728"/>
      <c r="BQ218" s="728"/>
      <c r="BR218" s="728"/>
      <c r="BS218" s="728"/>
      <c r="BT218" s="728"/>
      <c r="BU218" s="728"/>
      <c r="BV218" s="728"/>
      <c r="BW218" s="728"/>
      <c r="BX218" s="95"/>
      <c r="BY218" s="95"/>
      <c r="BZ218" s="95"/>
      <c r="CA218" s="96"/>
      <c r="CB218" s="95"/>
      <c r="CC218" s="95"/>
      <c r="CD218" s="814" t="s">
        <v>145</v>
      </c>
      <c r="CE218" s="814"/>
      <c r="CF218" s="801"/>
      <c r="CG218" s="801"/>
      <c r="CH218" s="801"/>
      <c r="CI218" s="801"/>
      <c r="CJ218" s="801"/>
      <c r="CK218" s="801"/>
      <c r="CL218" s="801"/>
      <c r="CM218" s="801"/>
      <c r="CN218" s="801"/>
      <c r="CO218" s="801"/>
      <c r="CP218" s="801"/>
      <c r="CQ218" s="801"/>
      <c r="CR218" s="801"/>
      <c r="CS218" s="801"/>
      <c r="CT218" s="801"/>
      <c r="CU218" s="801"/>
      <c r="CV218" s="801"/>
      <c r="CW218" s="801"/>
      <c r="CX218" s="801"/>
      <c r="CY218" s="801"/>
      <c r="CZ218" s="801"/>
      <c r="DA218" s="801"/>
      <c r="DB218" s="801"/>
      <c r="DC218" s="820"/>
      <c r="DD218" s="821"/>
      <c r="DE218" s="821"/>
      <c r="DF218" s="822"/>
      <c r="DG218" s="820"/>
      <c r="DH218" s="821"/>
      <c r="DI218" s="821"/>
      <c r="DJ218" s="822"/>
      <c r="DK218" s="801"/>
      <c r="DL218" s="801"/>
      <c r="DM218" s="801"/>
      <c r="DN218" s="832"/>
      <c r="DO218" s="833"/>
      <c r="DP218" s="834"/>
      <c r="DQ218" s="728"/>
      <c r="DR218" s="728"/>
      <c r="DS218" s="728"/>
      <c r="DT218" s="728"/>
      <c r="DU218" s="728"/>
      <c r="DV218" s="728"/>
      <c r="DW218" s="728"/>
      <c r="DX218" s="728"/>
      <c r="DY218" s="728"/>
      <c r="DZ218" s="728"/>
      <c r="EA218" s="728"/>
      <c r="EB218" s="728"/>
      <c r="EC218" s="728"/>
      <c r="ED218" s="728"/>
      <c r="EE218" s="728"/>
      <c r="EF218" s="739"/>
      <c r="EG218" s="740"/>
      <c r="EH218" s="740"/>
      <c r="EI218" s="740"/>
      <c r="EJ218" s="740"/>
      <c r="EK218" s="740"/>
      <c r="EL218" s="740"/>
      <c r="EM218" s="740"/>
      <c r="EN218" s="740"/>
      <c r="EO218" s="740"/>
      <c r="EP218" s="740"/>
      <c r="EQ218" s="812"/>
      <c r="ER218" s="728"/>
      <c r="ES218" s="728"/>
      <c r="ET218" s="728"/>
      <c r="EU218" s="728"/>
      <c r="EV218" s="728"/>
      <c r="EW218" s="728"/>
      <c r="EX218" s="728"/>
      <c r="EY218" s="728"/>
      <c r="EZ218" s="728"/>
      <c r="FB218" s="340"/>
      <c r="FC218" s="341"/>
      <c r="FD218" s="368"/>
      <c r="FE218" s="368"/>
      <c r="FF218" s="368"/>
      <c r="FG218" s="352"/>
      <c r="FH218" s="353"/>
      <c r="FI218" s="352"/>
      <c r="FJ218" s="368"/>
      <c r="FK218" s="354"/>
      <c r="FL218" s="341"/>
      <c r="FM218" s="340"/>
      <c r="FN218" s="340"/>
    </row>
    <row r="219" spans="1:170" ht="9.25" customHeight="1" thickBot="1">
      <c r="A219" s="814"/>
      <c r="B219" s="814"/>
      <c r="C219" s="801"/>
      <c r="D219" s="801"/>
      <c r="E219" s="801"/>
      <c r="F219" s="801"/>
      <c r="G219" s="801"/>
      <c r="H219" s="801"/>
      <c r="I219" s="801"/>
      <c r="J219" s="801"/>
      <c r="K219" s="801"/>
      <c r="L219" s="801"/>
      <c r="M219" s="801"/>
      <c r="N219" s="801"/>
      <c r="O219" s="801"/>
      <c r="P219" s="801"/>
      <c r="Q219" s="801"/>
      <c r="R219" s="801"/>
      <c r="S219" s="801"/>
      <c r="T219" s="801"/>
      <c r="U219" s="801"/>
      <c r="V219" s="801"/>
      <c r="W219" s="801"/>
      <c r="X219" s="801"/>
      <c r="Y219" s="801"/>
      <c r="Z219" s="823"/>
      <c r="AA219" s="824"/>
      <c r="AB219" s="824"/>
      <c r="AC219" s="825"/>
      <c r="AD219" s="823"/>
      <c r="AE219" s="824"/>
      <c r="AF219" s="824"/>
      <c r="AG219" s="825"/>
      <c r="AH219" s="801"/>
      <c r="AI219" s="801"/>
      <c r="AJ219" s="801"/>
      <c r="AK219" s="832"/>
      <c r="AL219" s="833"/>
      <c r="AM219" s="834"/>
      <c r="AN219" s="728"/>
      <c r="AO219" s="728"/>
      <c r="AP219" s="728"/>
      <c r="AQ219" s="728"/>
      <c r="AR219" s="728"/>
      <c r="AS219" s="728"/>
      <c r="AT219" s="728"/>
      <c r="AU219" s="728"/>
      <c r="AV219" s="728"/>
      <c r="AW219" s="728"/>
      <c r="AX219" s="728"/>
      <c r="AY219" s="728"/>
      <c r="AZ219" s="728"/>
      <c r="BA219" s="728"/>
      <c r="BB219" s="728"/>
      <c r="BC219" s="741"/>
      <c r="BD219" s="742"/>
      <c r="BE219" s="742"/>
      <c r="BF219" s="742"/>
      <c r="BG219" s="742"/>
      <c r="BH219" s="742"/>
      <c r="BI219" s="742"/>
      <c r="BJ219" s="742"/>
      <c r="BK219" s="742"/>
      <c r="BL219" s="742"/>
      <c r="BM219" s="742"/>
      <c r="BN219" s="760"/>
      <c r="BO219" s="728"/>
      <c r="BP219" s="728"/>
      <c r="BQ219" s="728"/>
      <c r="BR219" s="728"/>
      <c r="BS219" s="728"/>
      <c r="BT219" s="728"/>
      <c r="BU219" s="728"/>
      <c r="BV219" s="728"/>
      <c r="BW219" s="728"/>
      <c r="BX219" s="95"/>
      <c r="BY219" s="95"/>
      <c r="BZ219" s="95"/>
      <c r="CA219" s="96"/>
      <c r="CB219" s="95"/>
      <c r="CC219" s="95"/>
      <c r="CD219" s="814"/>
      <c r="CE219" s="814"/>
      <c r="CF219" s="801"/>
      <c r="CG219" s="801"/>
      <c r="CH219" s="801"/>
      <c r="CI219" s="801"/>
      <c r="CJ219" s="801"/>
      <c r="CK219" s="801"/>
      <c r="CL219" s="801"/>
      <c r="CM219" s="801"/>
      <c r="CN219" s="801"/>
      <c r="CO219" s="801"/>
      <c r="CP219" s="801"/>
      <c r="CQ219" s="801"/>
      <c r="CR219" s="801"/>
      <c r="CS219" s="801"/>
      <c r="CT219" s="801"/>
      <c r="CU219" s="801"/>
      <c r="CV219" s="801"/>
      <c r="CW219" s="801"/>
      <c r="CX219" s="801"/>
      <c r="CY219" s="801"/>
      <c r="CZ219" s="801"/>
      <c r="DA219" s="801"/>
      <c r="DB219" s="801"/>
      <c r="DC219" s="823"/>
      <c r="DD219" s="824"/>
      <c r="DE219" s="824"/>
      <c r="DF219" s="825"/>
      <c r="DG219" s="823"/>
      <c r="DH219" s="824"/>
      <c r="DI219" s="824"/>
      <c r="DJ219" s="825"/>
      <c r="DK219" s="801"/>
      <c r="DL219" s="801"/>
      <c r="DM219" s="801"/>
      <c r="DN219" s="832"/>
      <c r="DO219" s="833"/>
      <c r="DP219" s="834"/>
      <c r="DQ219" s="728"/>
      <c r="DR219" s="728"/>
      <c r="DS219" s="728"/>
      <c r="DT219" s="728"/>
      <c r="DU219" s="728"/>
      <c r="DV219" s="728"/>
      <c r="DW219" s="728"/>
      <c r="DX219" s="728"/>
      <c r="DY219" s="728"/>
      <c r="DZ219" s="728"/>
      <c r="EA219" s="728"/>
      <c r="EB219" s="728"/>
      <c r="EC219" s="728"/>
      <c r="ED219" s="728"/>
      <c r="EE219" s="728"/>
      <c r="EF219" s="741"/>
      <c r="EG219" s="742"/>
      <c r="EH219" s="742"/>
      <c r="EI219" s="742"/>
      <c r="EJ219" s="742"/>
      <c r="EK219" s="742"/>
      <c r="EL219" s="742"/>
      <c r="EM219" s="742"/>
      <c r="EN219" s="742"/>
      <c r="EO219" s="742"/>
      <c r="EP219" s="742"/>
      <c r="EQ219" s="760"/>
      <c r="ER219" s="728"/>
      <c r="ES219" s="728"/>
      <c r="ET219" s="728"/>
      <c r="EU219" s="728"/>
      <c r="EV219" s="728"/>
      <c r="EW219" s="728"/>
      <c r="EX219" s="728"/>
      <c r="EY219" s="728"/>
      <c r="EZ219" s="728"/>
      <c r="FB219" s="340"/>
      <c r="FC219" s="341"/>
      <c r="FD219" s="345"/>
      <c r="FE219" s="351" t="s">
        <v>903</v>
      </c>
      <c r="FF219" s="351"/>
      <c r="FG219" s="369" t="s">
        <v>904</v>
      </c>
      <c r="FH219" s="353"/>
      <c r="FI219" s="352"/>
      <c r="FJ219" s="368" t="s">
        <v>902</v>
      </c>
      <c r="FK219" s="354"/>
      <c r="FL219" s="341"/>
      <c r="FM219" s="340"/>
      <c r="FN219" s="340"/>
    </row>
    <row r="220" spans="1:170" ht="9.25" customHeight="1" thickBot="1">
      <c r="A220" s="815" t="s">
        <v>256</v>
      </c>
      <c r="B220" s="816"/>
      <c r="C220" s="727" t="str">
        <f>IF(C103="","",C103)</f>
        <v/>
      </c>
      <c r="D220" s="727"/>
      <c r="E220" s="727"/>
      <c r="F220" s="727" t="str">
        <f>IF(F103="","",F103)</f>
        <v/>
      </c>
      <c r="G220" s="727"/>
      <c r="H220" s="727"/>
      <c r="I220" s="727" t="str">
        <f>IF(I103="","",I103)</f>
        <v/>
      </c>
      <c r="J220" s="727"/>
      <c r="K220" s="727"/>
      <c r="L220" s="727" t="str">
        <f>IF(L103="","",L103)</f>
        <v/>
      </c>
      <c r="M220" s="727"/>
      <c r="N220" s="727"/>
      <c r="O220" s="727" t="str">
        <f>IF(O103="","",O103)</f>
        <v/>
      </c>
      <c r="P220" s="727"/>
      <c r="Q220" s="727"/>
      <c r="R220" s="727" t="str">
        <f>IF(R103="","",R103)</f>
        <v/>
      </c>
      <c r="S220" s="727"/>
      <c r="T220" s="727"/>
      <c r="U220" s="727"/>
      <c r="V220" s="727" t="str">
        <f>IF(V103="","",V103)</f>
        <v/>
      </c>
      <c r="W220" s="727"/>
      <c r="X220" s="727"/>
      <c r="Y220" s="727"/>
      <c r="Z220" s="727" t="str">
        <f>IF(Z103="","",Z103)</f>
        <v/>
      </c>
      <c r="AA220" s="727"/>
      <c r="AB220" s="727"/>
      <c r="AC220" s="727"/>
      <c r="AD220" s="727" t="str">
        <f>IF(AD103="","",AD103)</f>
        <v/>
      </c>
      <c r="AE220" s="727"/>
      <c r="AF220" s="727"/>
      <c r="AG220" s="727"/>
      <c r="AH220" s="727" t="str">
        <f>IF(AH103="","",AH103)</f>
        <v/>
      </c>
      <c r="AI220" s="727"/>
      <c r="AJ220" s="727"/>
      <c r="AK220" s="832"/>
      <c r="AL220" s="833"/>
      <c r="AM220" s="834"/>
      <c r="AN220" s="727" t="str">
        <f>IF(AN103="","",AN103)</f>
        <v/>
      </c>
      <c r="AO220" s="727"/>
      <c r="AP220" s="727"/>
      <c r="AQ220" s="727" t="str">
        <f>IF(AQ103="","",AQ103)</f>
        <v/>
      </c>
      <c r="AR220" s="727"/>
      <c r="AS220" s="727"/>
      <c r="AT220" s="727">
        <f>IF(AT103="","",AT103)</f>
        <v>5</v>
      </c>
      <c r="AU220" s="727"/>
      <c r="AV220" s="727"/>
      <c r="AW220" s="727" t="str">
        <f>IF(AW103="","",AW103)</f>
        <v/>
      </c>
      <c r="AX220" s="727"/>
      <c r="AY220" s="727"/>
      <c r="AZ220" s="727" t="str">
        <f>IF(AZ103="","",AZ103)</f>
        <v/>
      </c>
      <c r="BA220" s="727"/>
      <c r="BB220" s="727"/>
      <c r="BC220" s="716" t="str">
        <f>IF(BC103="","",BC103)</f>
        <v>昭和</v>
      </c>
      <c r="BD220" s="851"/>
      <c r="BE220" s="851"/>
      <c r="BF220" s="851"/>
      <c r="BG220" s="851"/>
      <c r="BH220" s="851"/>
      <c r="BI220" s="851"/>
      <c r="BJ220" s="851"/>
      <c r="BK220" s="851"/>
      <c r="BL220" s="851"/>
      <c r="BM220" s="851"/>
      <c r="BN220" s="717"/>
      <c r="BO220" s="727" t="str">
        <f>IF(BO103="","",BO103)</f>
        <v/>
      </c>
      <c r="BP220" s="727"/>
      <c r="BQ220" s="727"/>
      <c r="BR220" s="727" t="str">
        <f>IF(BR103="","",BR103)</f>
        <v/>
      </c>
      <c r="BS220" s="727"/>
      <c r="BT220" s="727"/>
      <c r="BU220" s="727" t="str">
        <f>IF(BU103="","",BU103)</f>
        <v/>
      </c>
      <c r="BV220" s="727"/>
      <c r="BW220" s="727"/>
      <c r="BX220" s="95"/>
      <c r="BY220" s="95"/>
      <c r="BZ220" s="95"/>
      <c r="CA220" s="96"/>
      <c r="CB220" s="95"/>
      <c r="CC220" s="95"/>
      <c r="CD220" s="815" t="s">
        <v>159</v>
      </c>
      <c r="CE220" s="815"/>
      <c r="CF220" s="727" t="str">
        <f>IF(C103="","",C103)</f>
        <v/>
      </c>
      <c r="CG220" s="727"/>
      <c r="CH220" s="727"/>
      <c r="CI220" s="727" t="str">
        <f>IF(F103="","",F103)</f>
        <v/>
      </c>
      <c r="CJ220" s="727"/>
      <c r="CK220" s="727"/>
      <c r="CL220" s="727" t="str">
        <f>IF(I103="","",I103)</f>
        <v/>
      </c>
      <c r="CM220" s="727"/>
      <c r="CN220" s="727"/>
      <c r="CO220" s="727" t="str">
        <f>IF(L103="","",L103)</f>
        <v/>
      </c>
      <c r="CP220" s="727"/>
      <c r="CQ220" s="727"/>
      <c r="CR220" s="727" t="str">
        <f>IF(O103="","",O103)</f>
        <v/>
      </c>
      <c r="CS220" s="727"/>
      <c r="CT220" s="727"/>
      <c r="CU220" s="727" t="str">
        <f>IF(R103="","",R103)</f>
        <v/>
      </c>
      <c r="CV220" s="727"/>
      <c r="CW220" s="727"/>
      <c r="CX220" s="727"/>
      <c r="CY220" s="727" t="str">
        <f>IF(V103="","",V103)</f>
        <v/>
      </c>
      <c r="CZ220" s="727"/>
      <c r="DA220" s="727"/>
      <c r="DB220" s="727"/>
      <c r="DC220" s="727" t="str">
        <f>IF(Z103="","",Z103)</f>
        <v/>
      </c>
      <c r="DD220" s="727"/>
      <c r="DE220" s="727"/>
      <c r="DF220" s="727"/>
      <c r="DG220" s="727" t="str">
        <f>IF(AD103="","",AD103)</f>
        <v/>
      </c>
      <c r="DH220" s="727"/>
      <c r="DI220" s="727"/>
      <c r="DJ220" s="727"/>
      <c r="DK220" s="727" t="str">
        <f>IF(AH103="","",AH103)</f>
        <v/>
      </c>
      <c r="DL220" s="727"/>
      <c r="DM220" s="727"/>
      <c r="DN220" s="832"/>
      <c r="DO220" s="833"/>
      <c r="DP220" s="834"/>
      <c r="DQ220" s="727" t="str">
        <f>IF(AN103="","",AN103)</f>
        <v/>
      </c>
      <c r="DR220" s="727"/>
      <c r="DS220" s="727"/>
      <c r="DT220" s="727" t="str">
        <f>IF(AQ103="","",AQ103)</f>
        <v/>
      </c>
      <c r="DU220" s="727"/>
      <c r="DV220" s="727"/>
      <c r="DW220" s="727">
        <f>IF(AT103="","",AT103)</f>
        <v>5</v>
      </c>
      <c r="DX220" s="727"/>
      <c r="DY220" s="727"/>
      <c r="DZ220" s="727" t="str">
        <f>IF(AW103="","",AW103)</f>
        <v/>
      </c>
      <c r="EA220" s="727"/>
      <c r="EB220" s="727"/>
      <c r="EC220" s="727" t="str">
        <f>IF(AZ103="","",AZ103)</f>
        <v/>
      </c>
      <c r="ED220" s="727"/>
      <c r="EE220" s="727"/>
      <c r="EF220" s="716" t="str">
        <f>IF(BC103="","",BC103)</f>
        <v>昭和</v>
      </c>
      <c r="EG220" s="851"/>
      <c r="EH220" s="851"/>
      <c r="EI220" s="851"/>
      <c r="EJ220" s="851"/>
      <c r="EK220" s="851"/>
      <c r="EL220" s="851"/>
      <c r="EM220" s="851"/>
      <c r="EN220" s="851"/>
      <c r="EO220" s="851"/>
      <c r="EP220" s="851"/>
      <c r="EQ220" s="717"/>
      <c r="ER220" s="727" t="str">
        <f>IF(BO103="","",BO103)</f>
        <v/>
      </c>
      <c r="ES220" s="727"/>
      <c r="ET220" s="727"/>
      <c r="EU220" s="727" t="str">
        <f>IF(BR103="","",BR103)</f>
        <v/>
      </c>
      <c r="EV220" s="727"/>
      <c r="EW220" s="727"/>
      <c r="EX220" s="727" t="str">
        <f>IF(BU103="","",BU103)</f>
        <v/>
      </c>
      <c r="EY220" s="727"/>
      <c r="EZ220" s="727"/>
      <c r="FB220" s="340"/>
      <c r="FC220" s="341"/>
      <c r="FD220" s="345"/>
      <c r="FE220" s="351"/>
      <c r="FF220" s="351"/>
      <c r="FG220" s="369"/>
      <c r="FH220" s="353"/>
      <c r="FI220" s="352"/>
      <c r="FJ220" s="368"/>
      <c r="FK220" s="354"/>
      <c r="FL220" s="341"/>
      <c r="FM220" s="340"/>
      <c r="FN220" s="340"/>
    </row>
    <row r="221" spans="1:170" ht="9.25" customHeight="1" thickBot="1">
      <c r="A221" s="815"/>
      <c r="B221" s="816"/>
      <c r="C221" s="727"/>
      <c r="D221" s="727"/>
      <c r="E221" s="727"/>
      <c r="F221" s="727"/>
      <c r="G221" s="727"/>
      <c r="H221" s="727"/>
      <c r="I221" s="727"/>
      <c r="J221" s="727"/>
      <c r="K221" s="727"/>
      <c r="L221" s="727"/>
      <c r="M221" s="727"/>
      <c r="N221" s="727"/>
      <c r="O221" s="727"/>
      <c r="P221" s="727"/>
      <c r="Q221" s="727"/>
      <c r="R221" s="727"/>
      <c r="S221" s="727"/>
      <c r="T221" s="727"/>
      <c r="U221" s="727"/>
      <c r="V221" s="727"/>
      <c r="W221" s="727"/>
      <c r="X221" s="727"/>
      <c r="Y221" s="727"/>
      <c r="Z221" s="727"/>
      <c r="AA221" s="727"/>
      <c r="AB221" s="727"/>
      <c r="AC221" s="727"/>
      <c r="AD221" s="727"/>
      <c r="AE221" s="727"/>
      <c r="AF221" s="727"/>
      <c r="AG221" s="727"/>
      <c r="AH221" s="727"/>
      <c r="AI221" s="727"/>
      <c r="AJ221" s="727"/>
      <c r="AK221" s="835"/>
      <c r="AL221" s="836"/>
      <c r="AM221" s="837"/>
      <c r="AN221" s="727"/>
      <c r="AO221" s="727"/>
      <c r="AP221" s="727"/>
      <c r="AQ221" s="727"/>
      <c r="AR221" s="727"/>
      <c r="AS221" s="727"/>
      <c r="AT221" s="727"/>
      <c r="AU221" s="727"/>
      <c r="AV221" s="727"/>
      <c r="AW221" s="727"/>
      <c r="AX221" s="727"/>
      <c r="AY221" s="727"/>
      <c r="AZ221" s="727"/>
      <c r="BA221" s="727"/>
      <c r="BB221" s="727"/>
      <c r="BC221" s="718"/>
      <c r="BD221" s="762"/>
      <c r="BE221" s="762"/>
      <c r="BF221" s="762"/>
      <c r="BG221" s="762"/>
      <c r="BH221" s="762"/>
      <c r="BI221" s="762"/>
      <c r="BJ221" s="762"/>
      <c r="BK221" s="762"/>
      <c r="BL221" s="762"/>
      <c r="BM221" s="762"/>
      <c r="BN221" s="719"/>
      <c r="BO221" s="727"/>
      <c r="BP221" s="727"/>
      <c r="BQ221" s="727"/>
      <c r="BR221" s="727"/>
      <c r="BS221" s="727"/>
      <c r="BT221" s="727"/>
      <c r="BU221" s="727"/>
      <c r="BV221" s="727"/>
      <c r="BW221" s="727"/>
      <c r="BX221" s="95"/>
      <c r="BY221" s="95"/>
      <c r="BZ221" s="95"/>
      <c r="CA221" s="96"/>
      <c r="CB221" s="95"/>
      <c r="CC221" s="95"/>
      <c r="CD221" s="815"/>
      <c r="CE221" s="815"/>
      <c r="CF221" s="727"/>
      <c r="CG221" s="727"/>
      <c r="CH221" s="727"/>
      <c r="CI221" s="727"/>
      <c r="CJ221" s="727"/>
      <c r="CK221" s="727"/>
      <c r="CL221" s="727"/>
      <c r="CM221" s="727"/>
      <c r="CN221" s="727"/>
      <c r="CO221" s="727"/>
      <c r="CP221" s="727"/>
      <c r="CQ221" s="727"/>
      <c r="CR221" s="727"/>
      <c r="CS221" s="727"/>
      <c r="CT221" s="727"/>
      <c r="CU221" s="727"/>
      <c r="CV221" s="727"/>
      <c r="CW221" s="727"/>
      <c r="CX221" s="727"/>
      <c r="CY221" s="727"/>
      <c r="CZ221" s="727"/>
      <c r="DA221" s="727"/>
      <c r="DB221" s="727"/>
      <c r="DC221" s="727"/>
      <c r="DD221" s="727"/>
      <c r="DE221" s="727"/>
      <c r="DF221" s="727"/>
      <c r="DG221" s="727"/>
      <c r="DH221" s="727"/>
      <c r="DI221" s="727"/>
      <c r="DJ221" s="727"/>
      <c r="DK221" s="727"/>
      <c r="DL221" s="727"/>
      <c r="DM221" s="727"/>
      <c r="DN221" s="835"/>
      <c r="DO221" s="836"/>
      <c r="DP221" s="837"/>
      <c r="DQ221" s="727"/>
      <c r="DR221" s="727"/>
      <c r="DS221" s="727"/>
      <c r="DT221" s="727"/>
      <c r="DU221" s="727"/>
      <c r="DV221" s="727"/>
      <c r="DW221" s="727"/>
      <c r="DX221" s="727"/>
      <c r="DY221" s="727"/>
      <c r="DZ221" s="727"/>
      <c r="EA221" s="727"/>
      <c r="EB221" s="727"/>
      <c r="EC221" s="727"/>
      <c r="ED221" s="727"/>
      <c r="EE221" s="727"/>
      <c r="EF221" s="718"/>
      <c r="EG221" s="762"/>
      <c r="EH221" s="762"/>
      <c r="EI221" s="762"/>
      <c r="EJ221" s="762"/>
      <c r="EK221" s="762"/>
      <c r="EL221" s="762"/>
      <c r="EM221" s="762"/>
      <c r="EN221" s="762"/>
      <c r="EO221" s="762"/>
      <c r="EP221" s="762"/>
      <c r="EQ221" s="719"/>
      <c r="ER221" s="727"/>
      <c r="ES221" s="727"/>
      <c r="ET221" s="727"/>
      <c r="EU221" s="727"/>
      <c r="EV221" s="727"/>
      <c r="EW221" s="727"/>
      <c r="EX221" s="727"/>
      <c r="EY221" s="727"/>
      <c r="EZ221" s="727"/>
      <c r="FB221" s="340"/>
      <c r="FC221" s="341"/>
      <c r="FD221" s="370" t="s">
        <v>905</v>
      </c>
      <c r="FE221" s="370"/>
      <c r="FF221" s="370"/>
      <c r="FG221" s="371" t="s">
        <v>904</v>
      </c>
      <c r="FH221" s="372"/>
      <c r="FI221" s="373"/>
      <c r="FJ221" s="370" t="s">
        <v>902</v>
      </c>
      <c r="FK221" s="374"/>
      <c r="FL221" s="341"/>
      <c r="FM221" s="340"/>
      <c r="FN221" s="340"/>
    </row>
    <row r="222" spans="1:170" ht="9.25" customHeight="1" thickBot="1">
      <c r="A222" s="815"/>
      <c r="B222" s="816"/>
      <c r="C222" s="713" t="s">
        <v>156</v>
      </c>
      <c r="D222" s="713"/>
      <c r="E222" s="713"/>
      <c r="F222" s="826" t="s">
        <v>257</v>
      </c>
      <c r="G222" s="827"/>
      <c r="H222" s="827"/>
      <c r="I222" s="827"/>
      <c r="J222" s="827"/>
      <c r="K222" s="827"/>
      <c r="L222" s="827"/>
      <c r="M222" s="827"/>
      <c r="N222" s="827"/>
      <c r="O222" s="828" t="str">
        <f>IF(O105="","",O105)</f>
        <v/>
      </c>
      <c r="P222" s="828"/>
      <c r="Q222" s="828" t="str">
        <f>IF(Q105="","",Q105)</f>
        <v/>
      </c>
      <c r="R222" s="828"/>
      <c r="S222" s="828" t="str">
        <f>IF(S105="","",S105)</f>
        <v/>
      </c>
      <c r="T222" s="828"/>
      <c r="U222" s="828" t="str">
        <f>IF(U105="","",U105)</f>
        <v/>
      </c>
      <c r="V222" s="828"/>
      <c r="W222" s="828" t="str">
        <f>IF(W105="","",W105)</f>
        <v/>
      </c>
      <c r="X222" s="828"/>
      <c r="Y222" s="828" t="str">
        <f>IF(Y105="","",Y105)</f>
        <v/>
      </c>
      <c r="Z222" s="828"/>
      <c r="AA222" s="828" t="str">
        <f>IF(AA105="","",AA105)</f>
        <v/>
      </c>
      <c r="AB222" s="828"/>
      <c r="AC222" s="828" t="str">
        <f>IF(AC105="","",AC105)</f>
        <v/>
      </c>
      <c r="AD222" s="828"/>
      <c r="AE222" s="828" t="str">
        <f>IF(AE105="","",AE105)</f>
        <v/>
      </c>
      <c r="AF222" s="828"/>
      <c r="AG222" s="828" t="str">
        <f>IF(AG105="","",AG105)</f>
        <v/>
      </c>
      <c r="AH222" s="828"/>
      <c r="AI222" s="828" t="str">
        <f>IF(AI105="","",AI105)</f>
        <v/>
      </c>
      <c r="AJ222" s="828"/>
      <c r="AK222" s="828" t="str">
        <f>IF(AK105="","",AK105)</f>
        <v/>
      </c>
      <c r="AL222" s="828"/>
      <c r="AM222" s="828" t="str">
        <f>IF(AM105="","",AM105)</f>
        <v/>
      </c>
      <c r="AN222" s="828"/>
      <c r="AO222" s="847" t="s">
        <v>258</v>
      </c>
      <c r="AP222" s="848"/>
      <c r="AQ222" s="848"/>
      <c r="AR222" s="848"/>
      <c r="AS222" s="848"/>
      <c r="AT222" s="848"/>
      <c r="AU222" s="848"/>
      <c r="AV222" s="848"/>
      <c r="AW222" s="848"/>
      <c r="AX222" s="848"/>
      <c r="AY222" s="848"/>
      <c r="AZ222" s="848"/>
      <c r="BA222" s="848"/>
      <c r="BB222" s="848"/>
      <c r="BC222" s="848"/>
      <c r="BD222" s="848"/>
      <c r="BE222" s="848"/>
      <c r="BF222" s="848"/>
      <c r="BG222" s="848"/>
      <c r="BH222" s="848"/>
      <c r="BI222" s="848"/>
      <c r="BJ222" s="848"/>
      <c r="BK222" s="848"/>
      <c r="BL222" s="848"/>
      <c r="BM222" s="848"/>
      <c r="BN222" s="848"/>
      <c r="BO222" s="848"/>
      <c r="BP222" s="848"/>
      <c r="BQ222" s="848"/>
      <c r="BR222" s="848"/>
      <c r="BS222" s="848"/>
      <c r="BT222" s="848"/>
      <c r="BU222" s="848"/>
      <c r="BV222" s="848"/>
      <c r="BW222" s="848"/>
      <c r="BX222" s="95"/>
      <c r="BY222" s="95"/>
      <c r="BZ222" s="95"/>
      <c r="CA222" s="96"/>
      <c r="CB222" s="95"/>
      <c r="CC222" s="95"/>
      <c r="CD222" s="815"/>
      <c r="CE222" s="815"/>
      <c r="CF222" s="713" t="s">
        <v>156</v>
      </c>
      <c r="CG222" s="713"/>
      <c r="CH222" s="713"/>
      <c r="CI222" s="813"/>
      <c r="CJ222" s="813"/>
      <c r="CK222" s="813"/>
      <c r="CL222" s="813"/>
      <c r="CM222" s="813"/>
      <c r="CN222" s="813"/>
      <c r="CO222" s="813"/>
      <c r="CP222" s="813"/>
      <c r="CQ222" s="813"/>
      <c r="CR222" s="813"/>
      <c r="CS222" s="813"/>
      <c r="CT222" s="813"/>
      <c r="CU222" s="813"/>
      <c r="CV222" s="813"/>
      <c r="CW222" s="813"/>
      <c r="CX222" s="813"/>
      <c r="CY222" s="813"/>
      <c r="CZ222" s="813"/>
      <c r="DA222" s="813"/>
      <c r="DB222" s="813"/>
      <c r="DC222" s="813"/>
      <c r="DD222" s="813"/>
      <c r="DE222" s="813"/>
      <c r="DF222" s="813"/>
      <c r="DG222" s="813"/>
      <c r="DH222" s="813"/>
      <c r="DI222" s="813"/>
      <c r="DJ222" s="813"/>
      <c r="DK222" s="813"/>
      <c r="DL222" s="813"/>
      <c r="DM222" s="813"/>
      <c r="DN222" s="813"/>
      <c r="DO222" s="813"/>
      <c r="DP222" s="813"/>
      <c r="DQ222" s="813"/>
      <c r="DR222" s="813"/>
      <c r="DS222" s="813"/>
      <c r="DT222" s="813"/>
      <c r="DU222" s="813"/>
      <c r="DV222" s="813"/>
      <c r="DW222" s="813"/>
      <c r="DX222" s="813"/>
      <c r="DY222" s="813"/>
      <c r="DZ222" s="813"/>
      <c r="EA222" s="813"/>
      <c r="EB222" s="813"/>
      <c r="EC222" s="813"/>
      <c r="ED222" s="813"/>
      <c r="EE222" s="813"/>
      <c r="EF222" s="813"/>
      <c r="EG222" s="813"/>
      <c r="EH222" s="813"/>
      <c r="EI222" s="813"/>
      <c r="EJ222" s="813"/>
      <c r="EK222" s="813"/>
      <c r="EL222" s="813"/>
      <c r="EM222" s="813"/>
      <c r="EN222" s="813"/>
      <c r="EO222" s="813"/>
      <c r="EP222" s="813"/>
      <c r="EQ222" s="813"/>
      <c r="ER222" s="813"/>
      <c r="ES222" s="813"/>
      <c r="ET222" s="813"/>
      <c r="EU222" s="813"/>
      <c r="EV222" s="813"/>
      <c r="EW222" s="813"/>
      <c r="EX222" s="813"/>
      <c r="EY222" s="813"/>
      <c r="EZ222" s="813"/>
      <c r="FB222" s="340"/>
      <c r="FC222" s="341"/>
      <c r="FD222" s="370"/>
      <c r="FE222" s="370"/>
      <c r="FF222" s="370"/>
      <c r="FG222" s="371"/>
      <c r="FH222" s="372"/>
      <c r="FI222" s="373"/>
      <c r="FJ222" s="370"/>
      <c r="FK222" s="374"/>
      <c r="FL222" s="341"/>
      <c r="FM222" s="340"/>
      <c r="FN222" s="340"/>
    </row>
    <row r="223" spans="1:170" ht="9.25" customHeight="1" thickBot="1">
      <c r="A223" s="815"/>
      <c r="B223" s="816"/>
      <c r="C223" s="713"/>
      <c r="D223" s="713"/>
      <c r="E223" s="713"/>
      <c r="F223" s="827"/>
      <c r="G223" s="827"/>
      <c r="H223" s="827"/>
      <c r="I223" s="827"/>
      <c r="J223" s="827"/>
      <c r="K223" s="827"/>
      <c r="L223" s="827"/>
      <c r="M223" s="827"/>
      <c r="N223" s="827"/>
      <c r="O223" s="828"/>
      <c r="P223" s="828"/>
      <c r="Q223" s="828"/>
      <c r="R223" s="828"/>
      <c r="S223" s="828"/>
      <c r="T223" s="828"/>
      <c r="U223" s="828"/>
      <c r="V223" s="828"/>
      <c r="W223" s="828"/>
      <c r="X223" s="828"/>
      <c r="Y223" s="828"/>
      <c r="Z223" s="828"/>
      <c r="AA223" s="828"/>
      <c r="AB223" s="828"/>
      <c r="AC223" s="828"/>
      <c r="AD223" s="828"/>
      <c r="AE223" s="828"/>
      <c r="AF223" s="828"/>
      <c r="AG223" s="828"/>
      <c r="AH223" s="828"/>
      <c r="AI223" s="828"/>
      <c r="AJ223" s="828"/>
      <c r="AK223" s="828"/>
      <c r="AL223" s="828"/>
      <c r="AM223" s="828"/>
      <c r="AN223" s="828"/>
      <c r="AO223" s="848"/>
      <c r="AP223" s="848"/>
      <c r="AQ223" s="848"/>
      <c r="AR223" s="848"/>
      <c r="AS223" s="848"/>
      <c r="AT223" s="848"/>
      <c r="AU223" s="848"/>
      <c r="AV223" s="848"/>
      <c r="AW223" s="848"/>
      <c r="AX223" s="848"/>
      <c r="AY223" s="848"/>
      <c r="AZ223" s="848"/>
      <c r="BA223" s="848"/>
      <c r="BB223" s="848"/>
      <c r="BC223" s="848"/>
      <c r="BD223" s="848"/>
      <c r="BE223" s="848"/>
      <c r="BF223" s="848"/>
      <c r="BG223" s="848"/>
      <c r="BH223" s="848"/>
      <c r="BI223" s="848"/>
      <c r="BJ223" s="848"/>
      <c r="BK223" s="848"/>
      <c r="BL223" s="848"/>
      <c r="BM223" s="848"/>
      <c r="BN223" s="848"/>
      <c r="BO223" s="848"/>
      <c r="BP223" s="848"/>
      <c r="BQ223" s="848"/>
      <c r="BR223" s="848"/>
      <c r="BS223" s="848"/>
      <c r="BT223" s="848"/>
      <c r="BU223" s="848"/>
      <c r="BV223" s="848"/>
      <c r="BW223" s="848"/>
      <c r="BX223" s="95"/>
      <c r="BY223" s="95"/>
      <c r="BZ223" s="95"/>
      <c r="CA223" s="96"/>
      <c r="CB223" s="95"/>
      <c r="CC223" s="95"/>
      <c r="CD223" s="815"/>
      <c r="CE223" s="815"/>
      <c r="CF223" s="713"/>
      <c r="CG223" s="713"/>
      <c r="CH223" s="713"/>
      <c r="CI223" s="813"/>
      <c r="CJ223" s="813"/>
      <c r="CK223" s="813"/>
      <c r="CL223" s="813"/>
      <c r="CM223" s="813"/>
      <c r="CN223" s="813"/>
      <c r="CO223" s="813"/>
      <c r="CP223" s="813"/>
      <c r="CQ223" s="813"/>
      <c r="CR223" s="813"/>
      <c r="CS223" s="813"/>
      <c r="CT223" s="813"/>
      <c r="CU223" s="813"/>
      <c r="CV223" s="813"/>
      <c r="CW223" s="813"/>
      <c r="CX223" s="813"/>
      <c r="CY223" s="813"/>
      <c r="CZ223" s="813"/>
      <c r="DA223" s="813"/>
      <c r="DB223" s="813"/>
      <c r="DC223" s="813"/>
      <c r="DD223" s="813"/>
      <c r="DE223" s="813"/>
      <c r="DF223" s="813"/>
      <c r="DG223" s="813"/>
      <c r="DH223" s="813"/>
      <c r="DI223" s="813"/>
      <c r="DJ223" s="813"/>
      <c r="DK223" s="813"/>
      <c r="DL223" s="813"/>
      <c r="DM223" s="813"/>
      <c r="DN223" s="813"/>
      <c r="DO223" s="813"/>
      <c r="DP223" s="813"/>
      <c r="DQ223" s="813"/>
      <c r="DR223" s="813"/>
      <c r="DS223" s="813"/>
      <c r="DT223" s="813"/>
      <c r="DU223" s="813"/>
      <c r="DV223" s="813"/>
      <c r="DW223" s="813"/>
      <c r="DX223" s="813"/>
      <c r="DY223" s="813"/>
      <c r="DZ223" s="813"/>
      <c r="EA223" s="813"/>
      <c r="EB223" s="813"/>
      <c r="EC223" s="813"/>
      <c r="ED223" s="813"/>
      <c r="EE223" s="813"/>
      <c r="EF223" s="813"/>
      <c r="EG223" s="813"/>
      <c r="EH223" s="813"/>
      <c r="EI223" s="813"/>
      <c r="EJ223" s="813"/>
      <c r="EK223" s="813"/>
      <c r="EL223" s="813"/>
      <c r="EM223" s="813"/>
      <c r="EN223" s="813"/>
      <c r="EO223" s="813"/>
      <c r="EP223" s="813"/>
      <c r="EQ223" s="813"/>
      <c r="ER223" s="813"/>
      <c r="ES223" s="813"/>
      <c r="ET223" s="813"/>
      <c r="EU223" s="813"/>
      <c r="EV223" s="813"/>
      <c r="EW223" s="813"/>
      <c r="EX223" s="813"/>
      <c r="EY223" s="813"/>
      <c r="EZ223" s="813"/>
      <c r="FB223" s="340"/>
      <c r="FC223" s="341"/>
      <c r="FD223" s="368" t="s">
        <v>906</v>
      </c>
      <c r="FE223" s="368"/>
      <c r="FF223" s="368"/>
      <c r="FG223" s="352"/>
      <c r="FH223" s="353"/>
      <c r="FI223" s="352"/>
      <c r="FJ223" s="353"/>
      <c r="FK223" s="354"/>
      <c r="FL223" s="341"/>
      <c r="FM223" s="340"/>
      <c r="FN223" s="340"/>
    </row>
    <row r="224" spans="1:170" ht="9.25" customHeight="1" thickBot="1">
      <c r="A224" s="815"/>
      <c r="B224" s="816"/>
      <c r="C224" s="713"/>
      <c r="D224" s="713"/>
      <c r="E224" s="713"/>
      <c r="F224" s="827"/>
      <c r="G224" s="827"/>
      <c r="H224" s="827"/>
      <c r="I224" s="827"/>
      <c r="J224" s="827"/>
      <c r="K224" s="827"/>
      <c r="L224" s="827"/>
      <c r="M224" s="827"/>
      <c r="N224" s="827"/>
      <c r="O224" s="828"/>
      <c r="P224" s="828"/>
      <c r="Q224" s="828"/>
      <c r="R224" s="828"/>
      <c r="S224" s="828"/>
      <c r="T224" s="828"/>
      <c r="U224" s="828"/>
      <c r="V224" s="828"/>
      <c r="W224" s="828"/>
      <c r="X224" s="828"/>
      <c r="Y224" s="828"/>
      <c r="Z224" s="828"/>
      <c r="AA224" s="828"/>
      <c r="AB224" s="828"/>
      <c r="AC224" s="828"/>
      <c r="AD224" s="828"/>
      <c r="AE224" s="828"/>
      <c r="AF224" s="828"/>
      <c r="AG224" s="828"/>
      <c r="AH224" s="828"/>
      <c r="AI224" s="828"/>
      <c r="AJ224" s="828"/>
      <c r="AK224" s="828"/>
      <c r="AL224" s="828"/>
      <c r="AM224" s="828"/>
      <c r="AN224" s="828"/>
      <c r="AO224" s="848"/>
      <c r="AP224" s="848"/>
      <c r="AQ224" s="848"/>
      <c r="AR224" s="848"/>
      <c r="AS224" s="848"/>
      <c r="AT224" s="848"/>
      <c r="AU224" s="848"/>
      <c r="AV224" s="848"/>
      <c r="AW224" s="848"/>
      <c r="AX224" s="848"/>
      <c r="AY224" s="848"/>
      <c r="AZ224" s="848"/>
      <c r="BA224" s="848"/>
      <c r="BB224" s="848"/>
      <c r="BC224" s="848"/>
      <c r="BD224" s="848"/>
      <c r="BE224" s="848"/>
      <c r="BF224" s="848"/>
      <c r="BG224" s="848"/>
      <c r="BH224" s="848"/>
      <c r="BI224" s="848"/>
      <c r="BJ224" s="848"/>
      <c r="BK224" s="848"/>
      <c r="BL224" s="848"/>
      <c r="BM224" s="848"/>
      <c r="BN224" s="848"/>
      <c r="BO224" s="848"/>
      <c r="BP224" s="848"/>
      <c r="BQ224" s="848"/>
      <c r="BR224" s="848"/>
      <c r="BS224" s="848"/>
      <c r="BT224" s="848"/>
      <c r="BU224" s="848"/>
      <c r="BV224" s="848"/>
      <c r="BW224" s="848"/>
      <c r="BX224" s="95"/>
      <c r="BY224" s="95"/>
      <c r="BZ224" s="95"/>
      <c r="CA224" s="96"/>
      <c r="CB224" s="95"/>
      <c r="CC224" s="95"/>
      <c r="CD224" s="815"/>
      <c r="CE224" s="815"/>
      <c r="CF224" s="713"/>
      <c r="CG224" s="713"/>
      <c r="CH224" s="713"/>
      <c r="CI224" s="813"/>
      <c r="CJ224" s="813"/>
      <c r="CK224" s="813"/>
      <c r="CL224" s="813"/>
      <c r="CM224" s="813"/>
      <c r="CN224" s="813"/>
      <c r="CO224" s="813"/>
      <c r="CP224" s="813"/>
      <c r="CQ224" s="813"/>
      <c r="CR224" s="813"/>
      <c r="CS224" s="813"/>
      <c r="CT224" s="813"/>
      <c r="CU224" s="813"/>
      <c r="CV224" s="813"/>
      <c r="CW224" s="813"/>
      <c r="CX224" s="813"/>
      <c r="CY224" s="813"/>
      <c r="CZ224" s="813"/>
      <c r="DA224" s="813"/>
      <c r="DB224" s="813"/>
      <c r="DC224" s="813"/>
      <c r="DD224" s="813"/>
      <c r="DE224" s="813"/>
      <c r="DF224" s="813"/>
      <c r="DG224" s="813"/>
      <c r="DH224" s="813"/>
      <c r="DI224" s="813"/>
      <c r="DJ224" s="813"/>
      <c r="DK224" s="813"/>
      <c r="DL224" s="813"/>
      <c r="DM224" s="813"/>
      <c r="DN224" s="813"/>
      <c r="DO224" s="813"/>
      <c r="DP224" s="813"/>
      <c r="DQ224" s="813"/>
      <c r="DR224" s="813"/>
      <c r="DS224" s="813"/>
      <c r="DT224" s="813"/>
      <c r="DU224" s="813"/>
      <c r="DV224" s="813"/>
      <c r="DW224" s="813"/>
      <c r="DX224" s="813"/>
      <c r="DY224" s="813"/>
      <c r="DZ224" s="813"/>
      <c r="EA224" s="813"/>
      <c r="EB224" s="813"/>
      <c r="EC224" s="813"/>
      <c r="ED224" s="813"/>
      <c r="EE224" s="813"/>
      <c r="EF224" s="813"/>
      <c r="EG224" s="813"/>
      <c r="EH224" s="813"/>
      <c r="EI224" s="813"/>
      <c r="EJ224" s="813"/>
      <c r="EK224" s="813"/>
      <c r="EL224" s="813"/>
      <c r="EM224" s="813"/>
      <c r="EN224" s="813"/>
      <c r="EO224" s="813"/>
      <c r="EP224" s="813"/>
      <c r="EQ224" s="813"/>
      <c r="ER224" s="813"/>
      <c r="ES224" s="813"/>
      <c r="ET224" s="813"/>
      <c r="EU224" s="813"/>
      <c r="EV224" s="813"/>
      <c r="EW224" s="813"/>
      <c r="EX224" s="813"/>
      <c r="EY224" s="813"/>
      <c r="EZ224" s="813"/>
      <c r="FB224" s="340"/>
      <c r="FC224" s="341"/>
      <c r="FD224" s="368"/>
      <c r="FE224" s="368"/>
      <c r="FF224" s="368"/>
      <c r="FG224" s="352"/>
      <c r="FH224" s="353"/>
      <c r="FI224" s="352"/>
      <c r="FJ224" s="353"/>
      <c r="FK224" s="354"/>
      <c r="FL224" s="341"/>
      <c r="FM224" s="340"/>
      <c r="FN224" s="340"/>
    </row>
    <row r="225" spans="1:170" ht="9.25" customHeight="1" thickBot="1">
      <c r="A225" s="815"/>
      <c r="B225" s="816"/>
      <c r="C225" s="713"/>
      <c r="D225" s="713"/>
      <c r="E225" s="713"/>
      <c r="F225" s="726" t="s">
        <v>259</v>
      </c>
      <c r="G225" s="727"/>
      <c r="H225" s="727"/>
      <c r="I225" s="727"/>
      <c r="J225" s="727"/>
      <c r="K225" s="727"/>
      <c r="L225" s="727"/>
      <c r="M225" s="727"/>
      <c r="N225" s="727"/>
      <c r="O225" s="839" t="str">
        <f>IF(O108="","",O108)</f>
        <v/>
      </c>
      <c r="P225" s="839"/>
      <c r="Q225" s="839"/>
      <c r="R225" s="839"/>
      <c r="S225" s="839"/>
      <c r="T225" s="839"/>
      <c r="U225" s="839"/>
      <c r="V225" s="839"/>
      <c r="W225" s="839"/>
      <c r="X225" s="839"/>
      <c r="Y225" s="839"/>
      <c r="Z225" s="839"/>
      <c r="AA225" s="839"/>
      <c r="AB225" s="839"/>
      <c r="AC225" s="839"/>
      <c r="AD225" s="839"/>
      <c r="AE225" s="839"/>
      <c r="AF225" s="839"/>
      <c r="AG225" s="839"/>
      <c r="AH225" s="839"/>
      <c r="AI225" s="839"/>
      <c r="AJ225" s="839"/>
      <c r="AK225" s="839"/>
      <c r="AL225" s="839"/>
      <c r="AM225" s="839"/>
      <c r="AN225" s="839"/>
      <c r="AO225" s="839"/>
      <c r="AP225" s="839"/>
      <c r="AQ225" s="839"/>
      <c r="AR225" s="839"/>
      <c r="AS225" s="839"/>
      <c r="AT225" s="839"/>
      <c r="AU225" s="839"/>
      <c r="AV225" s="839"/>
      <c r="AW225" s="839"/>
      <c r="AX225" s="839"/>
      <c r="AY225" s="839"/>
      <c r="AZ225" s="839"/>
      <c r="BA225" s="839"/>
      <c r="BB225" s="839"/>
      <c r="BC225" s="839"/>
      <c r="BD225" s="839"/>
      <c r="BE225" s="839"/>
      <c r="BF225" s="839"/>
      <c r="BG225" s="839"/>
      <c r="BH225" s="839"/>
      <c r="BI225" s="839"/>
      <c r="BJ225" s="839"/>
      <c r="BK225" s="839"/>
      <c r="BL225" s="839"/>
      <c r="BM225" s="839"/>
      <c r="BN225" s="839"/>
      <c r="BO225" s="839"/>
      <c r="BP225" s="839"/>
      <c r="BQ225" s="839"/>
      <c r="BR225" s="839"/>
      <c r="BS225" s="839"/>
      <c r="BT225" s="839"/>
      <c r="BU225" s="839"/>
      <c r="BV225" s="839"/>
      <c r="BW225" s="839"/>
      <c r="BX225" s="95"/>
      <c r="BY225" s="95"/>
      <c r="BZ225" s="95"/>
      <c r="CA225" s="96"/>
      <c r="CB225" s="95"/>
      <c r="CC225" s="95"/>
      <c r="CD225" s="815"/>
      <c r="CE225" s="815"/>
      <c r="CF225" s="713"/>
      <c r="CG225" s="713"/>
      <c r="CH225" s="713"/>
      <c r="CI225" s="726" t="s">
        <v>259</v>
      </c>
      <c r="CJ225" s="727"/>
      <c r="CK225" s="727"/>
      <c r="CL225" s="727"/>
      <c r="CM225" s="727"/>
      <c r="CN225" s="727"/>
      <c r="CO225" s="727"/>
      <c r="CP225" s="727"/>
      <c r="CQ225" s="727"/>
      <c r="CR225" s="839" t="str">
        <f>IF(O108="","",O108)</f>
        <v/>
      </c>
      <c r="CS225" s="839"/>
      <c r="CT225" s="839"/>
      <c r="CU225" s="839"/>
      <c r="CV225" s="839"/>
      <c r="CW225" s="839"/>
      <c r="CX225" s="839"/>
      <c r="CY225" s="839"/>
      <c r="CZ225" s="839"/>
      <c r="DA225" s="839"/>
      <c r="DB225" s="839"/>
      <c r="DC225" s="839"/>
      <c r="DD225" s="839"/>
      <c r="DE225" s="839"/>
      <c r="DF225" s="839"/>
      <c r="DG225" s="839"/>
      <c r="DH225" s="839"/>
      <c r="DI225" s="839"/>
      <c r="DJ225" s="839"/>
      <c r="DK225" s="839"/>
      <c r="DL225" s="839"/>
      <c r="DM225" s="839"/>
      <c r="DN225" s="839"/>
      <c r="DO225" s="839"/>
      <c r="DP225" s="839"/>
      <c r="DQ225" s="839"/>
      <c r="DR225" s="839"/>
      <c r="DS225" s="839"/>
      <c r="DT225" s="839"/>
      <c r="DU225" s="839"/>
      <c r="DV225" s="839"/>
      <c r="DW225" s="839"/>
      <c r="DX225" s="839"/>
      <c r="DY225" s="839"/>
      <c r="DZ225" s="839"/>
      <c r="EA225" s="839"/>
      <c r="EB225" s="839"/>
      <c r="EC225" s="839"/>
      <c r="ED225" s="839"/>
      <c r="EE225" s="839"/>
      <c r="EF225" s="839"/>
      <c r="EG225" s="839"/>
      <c r="EH225" s="839"/>
      <c r="EI225" s="839"/>
      <c r="EJ225" s="839"/>
      <c r="EK225" s="839"/>
      <c r="EL225" s="839"/>
      <c r="EM225" s="839"/>
      <c r="EN225" s="839"/>
      <c r="EO225" s="839"/>
      <c r="EP225" s="839"/>
      <c r="EQ225" s="839"/>
      <c r="ER225" s="839"/>
      <c r="ES225" s="839"/>
      <c r="ET225" s="839"/>
      <c r="EU225" s="839"/>
      <c r="EV225" s="839"/>
      <c r="EW225" s="839"/>
      <c r="EX225" s="839"/>
      <c r="EY225" s="839"/>
      <c r="EZ225" s="839"/>
      <c r="FB225" s="340"/>
      <c r="FC225" s="341"/>
      <c r="FD225" s="345"/>
      <c r="FE225" s="351" t="s">
        <v>907</v>
      </c>
      <c r="FF225" s="351"/>
      <c r="FG225" s="352"/>
      <c r="FH225" s="353"/>
      <c r="FI225" s="352"/>
      <c r="FJ225" s="353"/>
      <c r="FK225" s="354"/>
      <c r="FL225" s="341"/>
      <c r="FM225" s="340"/>
      <c r="FN225" s="340"/>
    </row>
    <row r="226" spans="1:170" ht="9.25" customHeight="1" thickBot="1">
      <c r="A226" s="815"/>
      <c r="B226" s="816"/>
      <c r="C226" s="713"/>
      <c r="D226" s="713"/>
      <c r="E226" s="713"/>
      <c r="F226" s="727"/>
      <c r="G226" s="727"/>
      <c r="H226" s="727"/>
      <c r="I226" s="727"/>
      <c r="J226" s="727"/>
      <c r="K226" s="727"/>
      <c r="L226" s="727"/>
      <c r="M226" s="727"/>
      <c r="N226" s="727"/>
      <c r="O226" s="839"/>
      <c r="P226" s="839"/>
      <c r="Q226" s="839"/>
      <c r="R226" s="839"/>
      <c r="S226" s="839"/>
      <c r="T226" s="839"/>
      <c r="U226" s="839"/>
      <c r="V226" s="839"/>
      <c r="W226" s="839"/>
      <c r="X226" s="839"/>
      <c r="Y226" s="839"/>
      <c r="Z226" s="839"/>
      <c r="AA226" s="839"/>
      <c r="AB226" s="839"/>
      <c r="AC226" s="839"/>
      <c r="AD226" s="839"/>
      <c r="AE226" s="839"/>
      <c r="AF226" s="839"/>
      <c r="AG226" s="839"/>
      <c r="AH226" s="839"/>
      <c r="AI226" s="839"/>
      <c r="AJ226" s="839"/>
      <c r="AK226" s="839"/>
      <c r="AL226" s="839"/>
      <c r="AM226" s="839"/>
      <c r="AN226" s="839"/>
      <c r="AO226" s="839"/>
      <c r="AP226" s="839"/>
      <c r="AQ226" s="839"/>
      <c r="AR226" s="839"/>
      <c r="AS226" s="839"/>
      <c r="AT226" s="839"/>
      <c r="AU226" s="839"/>
      <c r="AV226" s="839"/>
      <c r="AW226" s="839"/>
      <c r="AX226" s="839"/>
      <c r="AY226" s="839"/>
      <c r="AZ226" s="839"/>
      <c r="BA226" s="839"/>
      <c r="BB226" s="839"/>
      <c r="BC226" s="839"/>
      <c r="BD226" s="839"/>
      <c r="BE226" s="839"/>
      <c r="BF226" s="839"/>
      <c r="BG226" s="839"/>
      <c r="BH226" s="839"/>
      <c r="BI226" s="839"/>
      <c r="BJ226" s="839"/>
      <c r="BK226" s="839"/>
      <c r="BL226" s="839"/>
      <c r="BM226" s="839"/>
      <c r="BN226" s="839"/>
      <c r="BO226" s="839"/>
      <c r="BP226" s="839"/>
      <c r="BQ226" s="839"/>
      <c r="BR226" s="839"/>
      <c r="BS226" s="839"/>
      <c r="BT226" s="839"/>
      <c r="BU226" s="839"/>
      <c r="BV226" s="839"/>
      <c r="BW226" s="839"/>
      <c r="BX226" s="95"/>
      <c r="BY226" s="95"/>
      <c r="BZ226" s="95"/>
      <c r="CA226" s="96"/>
      <c r="CB226" s="95"/>
      <c r="CC226" s="95"/>
      <c r="CD226" s="815"/>
      <c r="CE226" s="815"/>
      <c r="CF226" s="713"/>
      <c r="CG226" s="713"/>
      <c r="CH226" s="713"/>
      <c r="CI226" s="727"/>
      <c r="CJ226" s="727"/>
      <c r="CK226" s="727"/>
      <c r="CL226" s="727"/>
      <c r="CM226" s="727"/>
      <c r="CN226" s="727"/>
      <c r="CO226" s="727"/>
      <c r="CP226" s="727"/>
      <c r="CQ226" s="727"/>
      <c r="CR226" s="839"/>
      <c r="CS226" s="839"/>
      <c r="CT226" s="839"/>
      <c r="CU226" s="839"/>
      <c r="CV226" s="839"/>
      <c r="CW226" s="839"/>
      <c r="CX226" s="839"/>
      <c r="CY226" s="839"/>
      <c r="CZ226" s="839"/>
      <c r="DA226" s="839"/>
      <c r="DB226" s="839"/>
      <c r="DC226" s="839"/>
      <c r="DD226" s="839"/>
      <c r="DE226" s="839"/>
      <c r="DF226" s="839"/>
      <c r="DG226" s="839"/>
      <c r="DH226" s="839"/>
      <c r="DI226" s="839"/>
      <c r="DJ226" s="839"/>
      <c r="DK226" s="839"/>
      <c r="DL226" s="839"/>
      <c r="DM226" s="839"/>
      <c r="DN226" s="839"/>
      <c r="DO226" s="839"/>
      <c r="DP226" s="839"/>
      <c r="DQ226" s="839"/>
      <c r="DR226" s="839"/>
      <c r="DS226" s="839"/>
      <c r="DT226" s="839"/>
      <c r="DU226" s="839"/>
      <c r="DV226" s="839"/>
      <c r="DW226" s="839"/>
      <c r="DX226" s="839"/>
      <c r="DY226" s="839"/>
      <c r="DZ226" s="839"/>
      <c r="EA226" s="839"/>
      <c r="EB226" s="839"/>
      <c r="EC226" s="839"/>
      <c r="ED226" s="839"/>
      <c r="EE226" s="839"/>
      <c r="EF226" s="839"/>
      <c r="EG226" s="839"/>
      <c r="EH226" s="839"/>
      <c r="EI226" s="839"/>
      <c r="EJ226" s="839"/>
      <c r="EK226" s="839"/>
      <c r="EL226" s="839"/>
      <c r="EM226" s="839"/>
      <c r="EN226" s="839"/>
      <c r="EO226" s="839"/>
      <c r="EP226" s="839"/>
      <c r="EQ226" s="839"/>
      <c r="ER226" s="839"/>
      <c r="ES226" s="839"/>
      <c r="ET226" s="839"/>
      <c r="EU226" s="839"/>
      <c r="EV226" s="839"/>
      <c r="EW226" s="839"/>
      <c r="EX226" s="839"/>
      <c r="EY226" s="839"/>
      <c r="EZ226" s="839"/>
      <c r="FB226" s="340"/>
      <c r="FC226" s="341"/>
      <c r="FD226" s="345"/>
      <c r="FE226" s="351"/>
      <c r="FF226" s="351"/>
      <c r="FG226" s="352"/>
      <c r="FH226" s="353"/>
      <c r="FI226" s="352"/>
      <c r="FJ226" s="353"/>
      <c r="FK226" s="354"/>
      <c r="FL226" s="341"/>
      <c r="FM226" s="340"/>
      <c r="FN226" s="340"/>
    </row>
    <row r="227" spans="1:170" ht="9.25" customHeight="1" thickBot="1">
      <c r="A227" s="815"/>
      <c r="B227" s="816"/>
      <c r="C227" s="713"/>
      <c r="D227" s="713"/>
      <c r="E227" s="713"/>
      <c r="F227" s="727"/>
      <c r="G227" s="727"/>
      <c r="H227" s="727"/>
      <c r="I227" s="727"/>
      <c r="J227" s="727"/>
      <c r="K227" s="727"/>
      <c r="L227" s="727"/>
      <c r="M227" s="727"/>
      <c r="N227" s="727"/>
      <c r="O227" s="839"/>
      <c r="P227" s="839"/>
      <c r="Q227" s="839"/>
      <c r="R227" s="839"/>
      <c r="S227" s="839"/>
      <c r="T227" s="839"/>
      <c r="U227" s="839"/>
      <c r="V227" s="839"/>
      <c r="W227" s="839"/>
      <c r="X227" s="839"/>
      <c r="Y227" s="839"/>
      <c r="Z227" s="839"/>
      <c r="AA227" s="839"/>
      <c r="AB227" s="839"/>
      <c r="AC227" s="839"/>
      <c r="AD227" s="839"/>
      <c r="AE227" s="839"/>
      <c r="AF227" s="839"/>
      <c r="AG227" s="839"/>
      <c r="AH227" s="839"/>
      <c r="AI227" s="839"/>
      <c r="AJ227" s="839"/>
      <c r="AK227" s="839"/>
      <c r="AL227" s="839"/>
      <c r="AM227" s="839"/>
      <c r="AN227" s="839"/>
      <c r="AO227" s="839"/>
      <c r="AP227" s="839"/>
      <c r="AQ227" s="839"/>
      <c r="AR227" s="839"/>
      <c r="AS227" s="839"/>
      <c r="AT227" s="839"/>
      <c r="AU227" s="839"/>
      <c r="AV227" s="839"/>
      <c r="AW227" s="839"/>
      <c r="AX227" s="839"/>
      <c r="AY227" s="839"/>
      <c r="AZ227" s="839"/>
      <c r="BA227" s="839"/>
      <c r="BB227" s="839"/>
      <c r="BC227" s="839"/>
      <c r="BD227" s="839"/>
      <c r="BE227" s="839"/>
      <c r="BF227" s="839"/>
      <c r="BG227" s="839"/>
      <c r="BH227" s="839"/>
      <c r="BI227" s="839"/>
      <c r="BJ227" s="839"/>
      <c r="BK227" s="839"/>
      <c r="BL227" s="839"/>
      <c r="BM227" s="839"/>
      <c r="BN227" s="839"/>
      <c r="BO227" s="839"/>
      <c r="BP227" s="839"/>
      <c r="BQ227" s="839"/>
      <c r="BR227" s="839"/>
      <c r="BS227" s="839"/>
      <c r="BT227" s="839"/>
      <c r="BU227" s="839"/>
      <c r="BV227" s="839"/>
      <c r="BW227" s="839"/>
      <c r="BX227" s="95"/>
      <c r="BY227" s="95"/>
      <c r="BZ227" s="95"/>
      <c r="CA227" s="96"/>
      <c r="CB227" s="95"/>
      <c r="CC227" s="95"/>
      <c r="CD227" s="815"/>
      <c r="CE227" s="815"/>
      <c r="CF227" s="713"/>
      <c r="CG227" s="713"/>
      <c r="CH227" s="713"/>
      <c r="CI227" s="727"/>
      <c r="CJ227" s="727"/>
      <c r="CK227" s="727"/>
      <c r="CL227" s="727"/>
      <c r="CM227" s="727"/>
      <c r="CN227" s="727"/>
      <c r="CO227" s="727"/>
      <c r="CP227" s="727"/>
      <c r="CQ227" s="727"/>
      <c r="CR227" s="839"/>
      <c r="CS227" s="839"/>
      <c r="CT227" s="839"/>
      <c r="CU227" s="839"/>
      <c r="CV227" s="839"/>
      <c r="CW227" s="839"/>
      <c r="CX227" s="839"/>
      <c r="CY227" s="839"/>
      <c r="CZ227" s="839"/>
      <c r="DA227" s="839"/>
      <c r="DB227" s="839"/>
      <c r="DC227" s="839"/>
      <c r="DD227" s="839"/>
      <c r="DE227" s="839"/>
      <c r="DF227" s="839"/>
      <c r="DG227" s="839"/>
      <c r="DH227" s="839"/>
      <c r="DI227" s="839"/>
      <c r="DJ227" s="839"/>
      <c r="DK227" s="839"/>
      <c r="DL227" s="839"/>
      <c r="DM227" s="839"/>
      <c r="DN227" s="839"/>
      <c r="DO227" s="839"/>
      <c r="DP227" s="839"/>
      <c r="DQ227" s="839"/>
      <c r="DR227" s="839"/>
      <c r="DS227" s="839"/>
      <c r="DT227" s="839"/>
      <c r="DU227" s="839"/>
      <c r="DV227" s="839"/>
      <c r="DW227" s="839"/>
      <c r="DX227" s="839"/>
      <c r="DY227" s="839"/>
      <c r="DZ227" s="839"/>
      <c r="EA227" s="839"/>
      <c r="EB227" s="839"/>
      <c r="EC227" s="839"/>
      <c r="ED227" s="839"/>
      <c r="EE227" s="839"/>
      <c r="EF227" s="839"/>
      <c r="EG227" s="839"/>
      <c r="EH227" s="839"/>
      <c r="EI227" s="839"/>
      <c r="EJ227" s="839"/>
      <c r="EK227" s="839"/>
      <c r="EL227" s="839"/>
      <c r="EM227" s="839"/>
      <c r="EN227" s="839"/>
      <c r="EO227" s="839"/>
      <c r="EP227" s="839"/>
      <c r="EQ227" s="839"/>
      <c r="ER227" s="839"/>
      <c r="ES227" s="839"/>
      <c r="ET227" s="839"/>
      <c r="EU227" s="839"/>
      <c r="EV227" s="839"/>
      <c r="EW227" s="839"/>
      <c r="EX227" s="839"/>
      <c r="EY227" s="839"/>
      <c r="EZ227" s="839"/>
      <c r="FB227" s="340"/>
      <c r="FC227" s="341"/>
      <c r="FD227" s="345"/>
      <c r="FE227" s="351" t="s">
        <v>908</v>
      </c>
      <c r="FF227" s="351"/>
      <c r="FG227" s="352"/>
      <c r="FH227" s="353"/>
      <c r="FI227" s="352"/>
      <c r="FJ227" s="353"/>
      <c r="FK227" s="354"/>
      <c r="FL227" s="341"/>
      <c r="FM227" s="340"/>
      <c r="FN227" s="340"/>
    </row>
    <row r="228" spans="1:170" ht="9.25" customHeight="1" thickBot="1">
      <c r="A228" s="815"/>
      <c r="B228" s="816"/>
      <c r="C228" s="713"/>
      <c r="D228" s="713"/>
      <c r="E228" s="713"/>
      <c r="F228" s="727"/>
      <c r="G228" s="727"/>
      <c r="H228" s="727"/>
      <c r="I228" s="727"/>
      <c r="J228" s="727"/>
      <c r="K228" s="727"/>
      <c r="L228" s="727"/>
      <c r="M228" s="727"/>
      <c r="N228" s="727"/>
      <c r="O228" s="839"/>
      <c r="P228" s="839"/>
      <c r="Q228" s="839"/>
      <c r="R228" s="839"/>
      <c r="S228" s="839"/>
      <c r="T228" s="839"/>
      <c r="U228" s="839"/>
      <c r="V228" s="839"/>
      <c r="W228" s="839"/>
      <c r="X228" s="839"/>
      <c r="Y228" s="839"/>
      <c r="Z228" s="839"/>
      <c r="AA228" s="839"/>
      <c r="AB228" s="839"/>
      <c r="AC228" s="839"/>
      <c r="AD228" s="839"/>
      <c r="AE228" s="839"/>
      <c r="AF228" s="839"/>
      <c r="AG228" s="839"/>
      <c r="AH228" s="839"/>
      <c r="AI228" s="839"/>
      <c r="AJ228" s="839"/>
      <c r="AK228" s="839"/>
      <c r="AL228" s="839"/>
      <c r="AM228" s="839"/>
      <c r="AN228" s="839"/>
      <c r="AO228" s="839"/>
      <c r="AP228" s="839"/>
      <c r="AQ228" s="839"/>
      <c r="AR228" s="839"/>
      <c r="AS228" s="839"/>
      <c r="AT228" s="839"/>
      <c r="AU228" s="839"/>
      <c r="AV228" s="839"/>
      <c r="AW228" s="839"/>
      <c r="AX228" s="839"/>
      <c r="AY228" s="839"/>
      <c r="AZ228" s="839"/>
      <c r="BA228" s="839"/>
      <c r="BB228" s="839"/>
      <c r="BC228" s="839"/>
      <c r="BD228" s="839"/>
      <c r="BE228" s="839"/>
      <c r="BF228" s="839"/>
      <c r="BG228" s="839"/>
      <c r="BH228" s="839"/>
      <c r="BI228" s="839"/>
      <c r="BJ228" s="839"/>
      <c r="BK228" s="839"/>
      <c r="BL228" s="839"/>
      <c r="BM228" s="839"/>
      <c r="BN228" s="839"/>
      <c r="BO228" s="839"/>
      <c r="BP228" s="839"/>
      <c r="BQ228" s="839"/>
      <c r="BR228" s="839"/>
      <c r="BS228" s="839"/>
      <c r="BT228" s="839"/>
      <c r="BU228" s="839"/>
      <c r="BV228" s="839"/>
      <c r="BW228" s="839"/>
      <c r="BX228" s="95"/>
      <c r="BY228" s="95"/>
      <c r="BZ228" s="95"/>
      <c r="CA228" s="96"/>
      <c r="CB228" s="95"/>
      <c r="CC228" s="95"/>
      <c r="CD228" s="815"/>
      <c r="CE228" s="815"/>
      <c r="CF228" s="713"/>
      <c r="CG228" s="713"/>
      <c r="CH228" s="713"/>
      <c r="CI228" s="727"/>
      <c r="CJ228" s="727"/>
      <c r="CK228" s="727"/>
      <c r="CL228" s="727"/>
      <c r="CM228" s="727"/>
      <c r="CN228" s="727"/>
      <c r="CO228" s="727"/>
      <c r="CP228" s="727"/>
      <c r="CQ228" s="727"/>
      <c r="CR228" s="839"/>
      <c r="CS228" s="839"/>
      <c r="CT228" s="839"/>
      <c r="CU228" s="839"/>
      <c r="CV228" s="839"/>
      <c r="CW228" s="839"/>
      <c r="CX228" s="839"/>
      <c r="CY228" s="839"/>
      <c r="CZ228" s="839"/>
      <c r="DA228" s="839"/>
      <c r="DB228" s="839"/>
      <c r="DC228" s="839"/>
      <c r="DD228" s="839"/>
      <c r="DE228" s="839"/>
      <c r="DF228" s="839"/>
      <c r="DG228" s="839"/>
      <c r="DH228" s="839"/>
      <c r="DI228" s="839"/>
      <c r="DJ228" s="839"/>
      <c r="DK228" s="839"/>
      <c r="DL228" s="839"/>
      <c r="DM228" s="839"/>
      <c r="DN228" s="839"/>
      <c r="DO228" s="839"/>
      <c r="DP228" s="839"/>
      <c r="DQ228" s="839"/>
      <c r="DR228" s="839"/>
      <c r="DS228" s="839"/>
      <c r="DT228" s="839"/>
      <c r="DU228" s="839"/>
      <c r="DV228" s="839"/>
      <c r="DW228" s="839"/>
      <c r="DX228" s="839"/>
      <c r="DY228" s="839"/>
      <c r="DZ228" s="839"/>
      <c r="EA228" s="839"/>
      <c r="EB228" s="839"/>
      <c r="EC228" s="839"/>
      <c r="ED228" s="839"/>
      <c r="EE228" s="839"/>
      <c r="EF228" s="839"/>
      <c r="EG228" s="839"/>
      <c r="EH228" s="839"/>
      <c r="EI228" s="839"/>
      <c r="EJ228" s="839"/>
      <c r="EK228" s="839"/>
      <c r="EL228" s="839"/>
      <c r="EM228" s="839"/>
      <c r="EN228" s="839"/>
      <c r="EO228" s="839"/>
      <c r="EP228" s="839"/>
      <c r="EQ228" s="839"/>
      <c r="ER228" s="839"/>
      <c r="ES228" s="839"/>
      <c r="ET228" s="839"/>
      <c r="EU228" s="839"/>
      <c r="EV228" s="839"/>
      <c r="EW228" s="839"/>
      <c r="EX228" s="839"/>
      <c r="EY228" s="839"/>
      <c r="EZ228" s="839"/>
      <c r="FB228" s="340"/>
      <c r="FC228" s="341"/>
      <c r="FD228" s="345"/>
      <c r="FE228" s="351"/>
      <c r="FF228" s="351"/>
      <c r="FG228" s="352"/>
      <c r="FH228" s="353"/>
      <c r="FI228" s="352"/>
      <c r="FJ228" s="353"/>
      <c r="FK228" s="354"/>
      <c r="FL228" s="341"/>
      <c r="FM228" s="340"/>
      <c r="FN228" s="340"/>
    </row>
    <row r="229" spans="1:170" ht="9.25" customHeight="1" thickBot="1">
      <c r="A229" s="815"/>
      <c r="B229" s="816"/>
      <c r="C229" s="713"/>
      <c r="D229" s="713"/>
      <c r="E229" s="713"/>
      <c r="F229" s="727" t="s">
        <v>157</v>
      </c>
      <c r="G229" s="727"/>
      <c r="H229" s="727"/>
      <c r="I229" s="727"/>
      <c r="J229" s="727"/>
      <c r="K229" s="727"/>
      <c r="L229" s="727"/>
      <c r="M229" s="727"/>
      <c r="N229" s="727"/>
      <c r="O229" s="840" t="str">
        <f>IF(O112="","",O112)</f>
        <v/>
      </c>
      <c r="P229" s="841"/>
      <c r="Q229" s="841"/>
      <c r="R229" s="841"/>
      <c r="S229" s="841"/>
      <c r="T229" s="841"/>
      <c r="U229" s="841"/>
      <c r="V229" s="841"/>
      <c r="W229" s="841"/>
      <c r="X229" s="841"/>
      <c r="Y229" s="841"/>
      <c r="Z229" s="841"/>
      <c r="AA229" s="841"/>
      <c r="AB229" s="841"/>
      <c r="AC229" s="841"/>
      <c r="AD229" s="841"/>
      <c r="AE229" s="841"/>
      <c r="AF229" s="841"/>
      <c r="AG229" s="841"/>
      <c r="AH229" s="841"/>
      <c r="AI229" s="841"/>
      <c r="AJ229" s="841"/>
      <c r="AK229" s="841"/>
      <c r="AL229" s="841"/>
      <c r="AM229" s="841"/>
      <c r="AN229" s="841"/>
      <c r="AO229" s="841"/>
      <c r="AP229" s="841"/>
      <c r="AQ229" s="841"/>
      <c r="AR229" s="841"/>
      <c r="AS229" s="841"/>
      <c r="AT229" s="841"/>
      <c r="AU229" s="841"/>
      <c r="AV229" s="841"/>
      <c r="AW229" s="841"/>
      <c r="AX229" s="841"/>
      <c r="AY229" s="841"/>
      <c r="AZ229" s="841"/>
      <c r="BA229" s="730"/>
      <c r="BB229" s="730"/>
      <c r="BC229" s="730"/>
      <c r="BD229" s="730"/>
      <c r="BE229" s="730"/>
      <c r="BF229" s="730"/>
      <c r="BG229" s="730"/>
      <c r="BH229" s="730"/>
      <c r="BI229" s="730"/>
      <c r="BJ229" s="730"/>
      <c r="BK229" s="730"/>
      <c r="BL229" s="730"/>
      <c r="BM229" s="730"/>
      <c r="BN229" s="730"/>
      <c r="BO229" s="730"/>
      <c r="BP229" s="730"/>
      <c r="BQ229" s="730"/>
      <c r="BR229" s="730"/>
      <c r="BS229" s="730"/>
      <c r="BT229" s="730"/>
      <c r="BU229" s="730"/>
      <c r="BV229" s="730"/>
      <c r="BW229" s="846"/>
      <c r="BX229" s="95"/>
      <c r="BY229" s="95"/>
      <c r="BZ229" s="95"/>
      <c r="CA229" s="96"/>
      <c r="CB229" s="95"/>
      <c r="CC229" s="95"/>
      <c r="CD229" s="815"/>
      <c r="CE229" s="815"/>
      <c r="CF229" s="713"/>
      <c r="CG229" s="713"/>
      <c r="CH229" s="713"/>
      <c r="CI229" s="727" t="s">
        <v>157</v>
      </c>
      <c r="CJ229" s="727"/>
      <c r="CK229" s="727"/>
      <c r="CL229" s="727"/>
      <c r="CM229" s="727"/>
      <c r="CN229" s="727"/>
      <c r="CO229" s="727"/>
      <c r="CP229" s="727"/>
      <c r="CQ229" s="727"/>
      <c r="CR229" s="840" t="str">
        <f>IF(O112="","",O112)</f>
        <v/>
      </c>
      <c r="CS229" s="841"/>
      <c r="CT229" s="841"/>
      <c r="CU229" s="841"/>
      <c r="CV229" s="841"/>
      <c r="CW229" s="841"/>
      <c r="CX229" s="841"/>
      <c r="CY229" s="841"/>
      <c r="CZ229" s="841"/>
      <c r="DA229" s="841"/>
      <c r="DB229" s="841"/>
      <c r="DC229" s="841"/>
      <c r="DD229" s="841"/>
      <c r="DE229" s="841"/>
      <c r="DF229" s="841"/>
      <c r="DG229" s="841"/>
      <c r="DH229" s="841"/>
      <c r="DI229" s="841"/>
      <c r="DJ229" s="841"/>
      <c r="DK229" s="841"/>
      <c r="DL229" s="841"/>
      <c r="DM229" s="841"/>
      <c r="DN229" s="841"/>
      <c r="DO229" s="841"/>
      <c r="DP229" s="841"/>
      <c r="DQ229" s="841"/>
      <c r="DR229" s="841"/>
      <c r="DS229" s="841"/>
      <c r="DT229" s="841"/>
      <c r="DU229" s="841"/>
      <c r="DV229" s="841"/>
      <c r="DW229" s="841"/>
      <c r="DX229" s="841"/>
      <c r="DY229" s="841"/>
      <c r="DZ229" s="841"/>
      <c r="EA229" s="841"/>
      <c r="EB229" s="841"/>
      <c r="EC229" s="841"/>
      <c r="ED229" s="730"/>
      <c r="EE229" s="730"/>
      <c r="EF229" s="730"/>
      <c r="EG229" s="730"/>
      <c r="EH229" s="730"/>
      <c r="EI229" s="730"/>
      <c r="EJ229" s="730"/>
      <c r="EK229" s="730"/>
      <c r="EL229" s="730"/>
      <c r="EM229" s="730"/>
      <c r="EN229" s="730"/>
      <c r="EO229" s="730"/>
      <c r="EP229" s="730"/>
      <c r="EQ229" s="730"/>
      <c r="ER229" s="730"/>
      <c r="ES229" s="730"/>
      <c r="ET229" s="730"/>
      <c r="EU229" s="730"/>
      <c r="EV229" s="730"/>
      <c r="EW229" s="730"/>
      <c r="EX229" s="730"/>
      <c r="EY229" s="730"/>
      <c r="EZ229" s="846"/>
      <c r="FB229" s="340"/>
      <c r="FC229" s="341"/>
      <c r="FD229" s="359" t="s">
        <v>909</v>
      </c>
      <c r="FE229" s="359"/>
      <c r="FF229" s="359"/>
      <c r="FG229" s="360"/>
      <c r="FH229" s="361"/>
      <c r="FI229" s="360"/>
      <c r="FJ229" s="361"/>
      <c r="FK229" s="362"/>
      <c r="FL229" s="341"/>
      <c r="FM229" s="340"/>
      <c r="FN229" s="340"/>
    </row>
    <row r="230" spans="1:170" ht="9.25" customHeight="1" thickBot="1">
      <c r="A230" s="838" t="s">
        <v>145</v>
      </c>
      <c r="B230" s="838"/>
      <c r="C230" s="713"/>
      <c r="D230" s="713"/>
      <c r="E230" s="713"/>
      <c r="F230" s="727"/>
      <c r="G230" s="727"/>
      <c r="H230" s="727"/>
      <c r="I230" s="727"/>
      <c r="J230" s="727"/>
      <c r="K230" s="727"/>
      <c r="L230" s="727"/>
      <c r="M230" s="727"/>
      <c r="N230" s="727"/>
      <c r="O230" s="842"/>
      <c r="P230" s="843"/>
      <c r="Q230" s="843"/>
      <c r="R230" s="843"/>
      <c r="S230" s="843"/>
      <c r="T230" s="843"/>
      <c r="U230" s="843"/>
      <c r="V230" s="843"/>
      <c r="W230" s="843"/>
      <c r="X230" s="843"/>
      <c r="Y230" s="843"/>
      <c r="Z230" s="843"/>
      <c r="AA230" s="843"/>
      <c r="AB230" s="843"/>
      <c r="AC230" s="843"/>
      <c r="AD230" s="843"/>
      <c r="AE230" s="843"/>
      <c r="AF230" s="843"/>
      <c r="AG230" s="843"/>
      <c r="AH230" s="843"/>
      <c r="AI230" s="843"/>
      <c r="AJ230" s="843"/>
      <c r="AK230" s="843"/>
      <c r="AL230" s="843"/>
      <c r="AM230" s="843"/>
      <c r="AN230" s="843"/>
      <c r="AO230" s="843"/>
      <c r="AP230" s="843"/>
      <c r="AQ230" s="843"/>
      <c r="AR230" s="843"/>
      <c r="AS230" s="843"/>
      <c r="AT230" s="843"/>
      <c r="AU230" s="843"/>
      <c r="AV230" s="843"/>
      <c r="AW230" s="843"/>
      <c r="AX230" s="843"/>
      <c r="AY230" s="843"/>
      <c r="AZ230" s="843"/>
      <c r="BA230" s="520" t="s">
        <v>158</v>
      </c>
      <c r="BB230" s="520"/>
      <c r="BC230" s="520"/>
      <c r="BD230" s="520"/>
      <c r="BE230" s="593" t="str">
        <f>IF(BE113="","",BE113)</f>
        <v/>
      </c>
      <c r="BF230" s="593"/>
      <c r="BG230" s="593"/>
      <c r="BH230" s="593"/>
      <c r="BI230" s="593"/>
      <c r="BJ230" s="593"/>
      <c r="BK230" s="593"/>
      <c r="BL230" s="593"/>
      <c r="BM230" s="593"/>
      <c r="BN230" s="593"/>
      <c r="BO230" s="593"/>
      <c r="BP230" s="593"/>
      <c r="BQ230" s="593"/>
      <c r="BR230" s="593"/>
      <c r="BS230" s="593"/>
      <c r="BT230" s="593"/>
      <c r="BU230" s="593"/>
      <c r="BV230" s="593"/>
      <c r="BW230" s="712"/>
      <c r="BX230" s="95"/>
      <c r="BY230" s="95"/>
      <c r="BZ230" s="95"/>
      <c r="CA230" s="96"/>
      <c r="CB230" s="95"/>
      <c r="CC230" s="95"/>
      <c r="CD230" s="838" t="s">
        <v>145</v>
      </c>
      <c r="CE230" s="838"/>
      <c r="CF230" s="713"/>
      <c r="CG230" s="713"/>
      <c r="CH230" s="713"/>
      <c r="CI230" s="727"/>
      <c r="CJ230" s="727"/>
      <c r="CK230" s="727"/>
      <c r="CL230" s="727"/>
      <c r="CM230" s="727"/>
      <c r="CN230" s="727"/>
      <c r="CO230" s="727"/>
      <c r="CP230" s="727"/>
      <c r="CQ230" s="727"/>
      <c r="CR230" s="842"/>
      <c r="CS230" s="843"/>
      <c r="CT230" s="843"/>
      <c r="CU230" s="843"/>
      <c r="CV230" s="843"/>
      <c r="CW230" s="843"/>
      <c r="CX230" s="843"/>
      <c r="CY230" s="843"/>
      <c r="CZ230" s="843"/>
      <c r="DA230" s="843"/>
      <c r="DB230" s="843"/>
      <c r="DC230" s="843"/>
      <c r="DD230" s="843"/>
      <c r="DE230" s="843"/>
      <c r="DF230" s="843"/>
      <c r="DG230" s="843"/>
      <c r="DH230" s="843"/>
      <c r="DI230" s="843"/>
      <c r="DJ230" s="843"/>
      <c r="DK230" s="843"/>
      <c r="DL230" s="843"/>
      <c r="DM230" s="843"/>
      <c r="DN230" s="843"/>
      <c r="DO230" s="843"/>
      <c r="DP230" s="843"/>
      <c r="DQ230" s="843"/>
      <c r="DR230" s="843"/>
      <c r="DS230" s="843"/>
      <c r="DT230" s="843"/>
      <c r="DU230" s="843"/>
      <c r="DV230" s="843"/>
      <c r="DW230" s="843"/>
      <c r="DX230" s="843"/>
      <c r="DY230" s="843"/>
      <c r="DZ230" s="843"/>
      <c r="EA230" s="843"/>
      <c r="EB230" s="843"/>
      <c r="EC230" s="843"/>
      <c r="ED230" s="520" t="s">
        <v>158</v>
      </c>
      <c r="EE230" s="520"/>
      <c r="EF230" s="520"/>
      <c r="EG230" s="520"/>
      <c r="EH230" s="593" t="str">
        <f>IF(BE113="","",BE113)</f>
        <v/>
      </c>
      <c r="EI230" s="593"/>
      <c r="EJ230" s="593"/>
      <c r="EK230" s="593"/>
      <c r="EL230" s="593"/>
      <c r="EM230" s="593"/>
      <c r="EN230" s="593"/>
      <c r="EO230" s="593"/>
      <c r="EP230" s="593"/>
      <c r="EQ230" s="593"/>
      <c r="ER230" s="593"/>
      <c r="ES230" s="593"/>
      <c r="ET230" s="593"/>
      <c r="EU230" s="593"/>
      <c r="EV230" s="593"/>
      <c r="EW230" s="593"/>
      <c r="EX230" s="593"/>
      <c r="EY230" s="593"/>
      <c r="EZ230" s="712"/>
      <c r="FB230" s="340"/>
      <c r="FC230" s="341"/>
      <c r="FD230" s="359"/>
      <c r="FE230" s="359"/>
      <c r="FF230" s="359"/>
      <c r="FG230" s="360"/>
      <c r="FH230" s="361"/>
      <c r="FI230" s="360"/>
      <c r="FJ230" s="361"/>
      <c r="FK230" s="362"/>
      <c r="FL230" s="341"/>
      <c r="FM230" s="340"/>
      <c r="FN230" s="340"/>
    </row>
    <row r="231" spans="1:170" ht="9.25" customHeight="1" thickBot="1">
      <c r="A231" s="838"/>
      <c r="B231" s="838"/>
      <c r="C231" s="713"/>
      <c r="D231" s="713"/>
      <c r="E231" s="713"/>
      <c r="F231" s="727"/>
      <c r="G231" s="727"/>
      <c r="H231" s="727"/>
      <c r="I231" s="727"/>
      <c r="J231" s="727"/>
      <c r="K231" s="727"/>
      <c r="L231" s="727"/>
      <c r="M231" s="727"/>
      <c r="N231" s="727"/>
      <c r="O231" s="844"/>
      <c r="P231" s="845"/>
      <c r="Q231" s="845"/>
      <c r="R231" s="845"/>
      <c r="S231" s="845"/>
      <c r="T231" s="845"/>
      <c r="U231" s="845"/>
      <c r="V231" s="845"/>
      <c r="W231" s="845"/>
      <c r="X231" s="845"/>
      <c r="Y231" s="845"/>
      <c r="Z231" s="845"/>
      <c r="AA231" s="845"/>
      <c r="AB231" s="845"/>
      <c r="AC231" s="845"/>
      <c r="AD231" s="845"/>
      <c r="AE231" s="845"/>
      <c r="AF231" s="845"/>
      <c r="AG231" s="845"/>
      <c r="AH231" s="845"/>
      <c r="AI231" s="845"/>
      <c r="AJ231" s="845"/>
      <c r="AK231" s="845"/>
      <c r="AL231" s="845"/>
      <c r="AM231" s="845"/>
      <c r="AN231" s="845"/>
      <c r="AO231" s="845"/>
      <c r="AP231" s="845"/>
      <c r="AQ231" s="845"/>
      <c r="AR231" s="845"/>
      <c r="AS231" s="845"/>
      <c r="AT231" s="845"/>
      <c r="AU231" s="845"/>
      <c r="AV231" s="845"/>
      <c r="AW231" s="845"/>
      <c r="AX231" s="845"/>
      <c r="AY231" s="845"/>
      <c r="AZ231" s="845"/>
      <c r="BA231" s="762"/>
      <c r="BB231" s="762"/>
      <c r="BC231" s="762"/>
      <c r="BD231" s="762"/>
      <c r="BE231" s="774"/>
      <c r="BF231" s="774"/>
      <c r="BG231" s="774"/>
      <c r="BH231" s="774"/>
      <c r="BI231" s="774"/>
      <c r="BJ231" s="774"/>
      <c r="BK231" s="774"/>
      <c r="BL231" s="774"/>
      <c r="BM231" s="774"/>
      <c r="BN231" s="774"/>
      <c r="BO231" s="774"/>
      <c r="BP231" s="774"/>
      <c r="BQ231" s="774"/>
      <c r="BR231" s="774"/>
      <c r="BS231" s="774"/>
      <c r="BT231" s="774"/>
      <c r="BU231" s="774"/>
      <c r="BV231" s="774"/>
      <c r="BW231" s="775"/>
      <c r="BX231" s="95"/>
      <c r="BY231" s="95"/>
      <c r="BZ231" s="95"/>
      <c r="CA231" s="96"/>
      <c r="CB231" s="95"/>
      <c r="CC231" s="95"/>
      <c r="CD231" s="838"/>
      <c r="CE231" s="838"/>
      <c r="CF231" s="713"/>
      <c r="CG231" s="713"/>
      <c r="CH231" s="713"/>
      <c r="CI231" s="727"/>
      <c r="CJ231" s="727"/>
      <c r="CK231" s="727"/>
      <c r="CL231" s="727"/>
      <c r="CM231" s="727"/>
      <c r="CN231" s="727"/>
      <c r="CO231" s="727"/>
      <c r="CP231" s="727"/>
      <c r="CQ231" s="727"/>
      <c r="CR231" s="844"/>
      <c r="CS231" s="845"/>
      <c r="CT231" s="845"/>
      <c r="CU231" s="845"/>
      <c r="CV231" s="845"/>
      <c r="CW231" s="845"/>
      <c r="CX231" s="845"/>
      <c r="CY231" s="845"/>
      <c r="CZ231" s="845"/>
      <c r="DA231" s="845"/>
      <c r="DB231" s="845"/>
      <c r="DC231" s="845"/>
      <c r="DD231" s="845"/>
      <c r="DE231" s="845"/>
      <c r="DF231" s="845"/>
      <c r="DG231" s="845"/>
      <c r="DH231" s="845"/>
      <c r="DI231" s="845"/>
      <c r="DJ231" s="845"/>
      <c r="DK231" s="845"/>
      <c r="DL231" s="845"/>
      <c r="DM231" s="845"/>
      <c r="DN231" s="845"/>
      <c r="DO231" s="845"/>
      <c r="DP231" s="845"/>
      <c r="DQ231" s="845"/>
      <c r="DR231" s="845"/>
      <c r="DS231" s="845"/>
      <c r="DT231" s="845"/>
      <c r="DU231" s="845"/>
      <c r="DV231" s="845"/>
      <c r="DW231" s="845"/>
      <c r="DX231" s="845"/>
      <c r="DY231" s="845"/>
      <c r="DZ231" s="845"/>
      <c r="EA231" s="845"/>
      <c r="EB231" s="845"/>
      <c r="EC231" s="845"/>
      <c r="ED231" s="762"/>
      <c r="EE231" s="762"/>
      <c r="EF231" s="762"/>
      <c r="EG231" s="762"/>
      <c r="EH231" s="774"/>
      <c r="EI231" s="774"/>
      <c r="EJ231" s="774"/>
      <c r="EK231" s="774"/>
      <c r="EL231" s="774"/>
      <c r="EM231" s="774"/>
      <c r="EN231" s="774"/>
      <c r="EO231" s="774"/>
      <c r="EP231" s="774"/>
      <c r="EQ231" s="774"/>
      <c r="ER231" s="774"/>
      <c r="ES231" s="774"/>
      <c r="ET231" s="774"/>
      <c r="EU231" s="774"/>
      <c r="EV231" s="774"/>
      <c r="EW231" s="774"/>
      <c r="EX231" s="774"/>
      <c r="EY231" s="774"/>
      <c r="EZ231" s="775"/>
      <c r="FB231" s="340"/>
      <c r="FC231" s="341"/>
      <c r="FD231" s="345"/>
      <c r="FE231" s="363" t="s">
        <v>910</v>
      </c>
      <c r="FF231" s="363"/>
      <c r="FG231" s="364" t="s">
        <v>911</v>
      </c>
      <c r="FH231" s="365"/>
      <c r="FI231" s="366"/>
      <c r="FJ231" s="365"/>
      <c r="FK231" s="367"/>
      <c r="FL231" s="341"/>
      <c r="FM231" s="340"/>
      <c r="FN231" s="340"/>
    </row>
    <row r="232" spans="1:170" ht="9.25" customHeight="1">
      <c r="A232" s="98"/>
      <c r="B232" s="98"/>
      <c r="C232" s="2103" t="s">
        <v>980</v>
      </c>
      <c r="D232" s="2103"/>
      <c r="E232" s="2103"/>
      <c r="F232" s="2103"/>
      <c r="G232" s="2103"/>
      <c r="H232" s="2103"/>
      <c r="I232" s="2103"/>
      <c r="J232" s="2103"/>
      <c r="K232" s="2103"/>
      <c r="L232" s="2103"/>
      <c r="M232" s="2103"/>
      <c r="N232" s="2103"/>
      <c r="O232" s="2104"/>
      <c r="P232" s="2104"/>
      <c r="Q232" s="2104"/>
      <c r="R232" s="2104"/>
      <c r="S232" s="2104"/>
      <c r="T232" s="2104"/>
      <c r="U232" s="2104"/>
      <c r="V232" s="2104"/>
      <c r="W232" s="2104"/>
      <c r="X232" s="2104"/>
      <c r="Y232" s="2104"/>
      <c r="Z232" s="2104"/>
      <c r="AA232" s="2104"/>
      <c r="AB232" s="2104"/>
      <c r="AC232" s="2104"/>
      <c r="AD232" s="2104"/>
      <c r="AE232" s="2104"/>
      <c r="AF232" s="2104"/>
      <c r="AG232" s="2104"/>
      <c r="AH232" s="2104"/>
      <c r="AI232" s="2104"/>
      <c r="AJ232" s="2104"/>
      <c r="AK232" s="2104"/>
      <c r="AL232" s="2104"/>
      <c r="AM232" s="2104"/>
      <c r="AN232" s="2104"/>
      <c r="AO232" s="2104"/>
      <c r="AP232" s="2104"/>
      <c r="AQ232" s="2104"/>
      <c r="AR232" s="2104"/>
      <c r="AS232" s="2104"/>
      <c r="AT232" s="2104"/>
      <c r="AU232" s="2104"/>
      <c r="AV232" s="2104"/>
      <c r="AW232" s="2104"/>
      <c r="AX232" s="2104"/>
      <c r="AY232" s="126"/>
      <c r="AZ232" s="126"/>
      <c r="BA232" s="126"/>
      <c r="BB232" s="126"/>
      <c r="BC232" s="126"/>
      <c r="BD232" s="126"/>
      <c r="BE232" s="126"/>
      <c r="BF232" s="126"/>
      <c r="BG232" s="126"/>
      <c r="BH232" s="126"/>
      <c r="BI232" s="126"/>
      <c r="BJ232" s="126"/>
      <c r="BK232" s="126"/>
      <c r="BL232" s="126"/>
      <c r="BM232" s="126"/>
      <c r="BN232" s="126"/>
      <c r="BO232" s="126"/>
      <c r="BP232" s="126"/>
      <c r="BQ232" s="126"/>
      <c r="BR232" s="126"/>
      <c r="BS232" s="126"/>
      <c r="BT232" s="126"/>
      <c r="BU232" s="127"/>
      <c r="BV232" s="126"/>
      <c r="BW232" s="126"/>
      <c r="CD232" s="125"/>
      <c r="CE232" s="125"/>
      <c r="FB232" s="340"/>
      <c r="FC232" s="341"/>
      <c r="FD232" s="349"/>
      <c r="FE232" s="363"/>
      <c r="FF232" s="363"/>
      <c r="FG232" s="364"/>
      <c r="FH232" s="365"/>
      <c r="FI232" s="366"/>
      <c r="FJ232" s="365"/>
      <c r="FK232" s="367"/>
      <c r="FL232" s="341"/>
      <c r="FM232" s="340"/>
      <c r="FN232" s="340"/>
    </row>
    <row r="233" spans="1:170" ht="9.25" customHeight="1" thickBot="1">
      <c r="C233" s="2105"/>
      <c r="D233" s="2105"/>
      <c r="E233" s="2105"/>
      <c r="F233" s="2105"/>
      <c r="G233" s="2105"/>
      <c r="H233" s="2105"/>
      <c r="I233" s="2105"/>
      <c r="J233" s="2105"/>
      <c r="K233" s="2105"/>
      <c r="L233" s="2105"/>
      <c r="M233" s="2105"/>
      <c r="N233" s="2105"/>
      <c r="O233" s="2106"/>
      <c r="P233" s="2106"/>
      <c r="Q233" s="2106"/>
      <c r="R233" s="2106"/>
      <c r="S233" s="2106"/>
      <c r="T233" s="2106"/>
      <c r="U233" s="2106"/>
      <c r="V233" s="2106"/>
      <c r="W233" s="2106"/>
      <c r="X233" s="2106"/>
      <c r="Y233" s="2106"/>
      <c r="Z233" s="2106"/>
      <c r="AA233" s="2106"/>
      <c r="AB233" s="2106"/>
      <c r="AC233" s="2106"/>
      <c r="AD233" s="2106"/>
      <c r="AE233" s="2106"/>
      <c r="AF233" s="2106"/>
      <c r="AG233" s="2106"/>
      <c r="AH233" s="2106"/>
      <c r="AI233" s="2106"/>
      <c r="AJ233" s="2106"/>
      <c r="AK233" s="2106"/>
      <c r="AL233" s="2106"/>
      <c r="AM233" s="2106"/>
      <c r="AN233" s="2106"/>
      <c r="AO233" s="2106"/>
      <c r="AP233" s="2106"/>
      <c r="AQ233" s="2106"/>
      <c r="AR233" s="2106"/>
      <c r="AS233" s="2106"/>
      <c r="AT233" s="2106"/>
      <c r="AU233" s="2106"/>
      <c r="AV233" s="2106"/>
      <c r="AW233" s="2106"/>
      <c r="AX233" s="2106"/>
      <c r="AY233" s="95"/>
      <c r="AZ233" s="95"/>
      <c r="BA233" s="95"/>
      <c r="BB233" s="95"/>
      <c r="BC233" s="95"/>
      <c r="BD233" s="95"/>
      <c r="BE233" s="95"/>
      <c r="BF233" s="95"/>
      <c r="BG233" s="95"/>
      <c r="BH233" s="95"/>
      <c r="BI233" s="95"/>
      <c r="BJ233" s="95"/>
      <c r="BK233" s="95"/>
      <c r="BL233" s="95"/>
      <c r="BM233" s="95"/>
      <c r="BN233" s="95"/>
      <c r="BO233" s="95"/>
      <c r="BP233" s="95"/>
      <c r="BQ233" s="95"/>
      <c r="BR233" s="95"/>
      <c r="BS233" s="95"/>
      <c r="BT233" s="95"/>
      <c r="BU233" s="95"/>
      <c r="BV233" s="95"/>
      <c r="BW233" s="95"/>
      <c r="CD233" s="125"/>
      <c r="CE233" s="125"/>
      <c r="FB233" s="340"/>
      <c r="FC233" s="341"/>
      <c r="FD233" s="368" t="s">
        <v>156</v>
      </c>
      <c r="FE233" s="368"/>
      <c r="FF233" s="368"/>
      <c r="FG233" s="352"/>
      <c r="FH233" s="353"/>
      <c r="FI233" s="352"/>
      <c r="FJ233" s="353"/>
      <c r="FK233" s="354"/>
      <c r="FL233" s="341"/>
      <c r="FM233" s="340"/>
      <c r="FN233" s="340"/>
    </row>
    <row r="234" spans="1:170" ht="9.25" customHeight="1">
      <c r="CD234" s="125"/>
      <c r="CE234" s="125"/>
      <c r="FB234" s="340"/>
      <c r="FC234" s="341"/>
      <c r="FD234" s="368"/>
      <c r="FE234" s="368"/>
      <c r="FF234" s="368"/>
      <c r="FG234" s="352"/>
      <c r="FH234" s="353"/>
      <c r="FI234" s="352"/>
      <c r="FJ234" s="353"/>
      <c r="FK234" s="354"/>
      <c r="FL234" s="341"/>
      <c r="FM234" s="340"/>
      <c r="FN234" s="340"/>
    </row>
    <row r="235" spans="1:170" ht="9.25" customHeight="1">
      <c r="CD235" s="125"/>
      <c r="CE235" s="125"/>
      <c r="FB235" s="340"/>
      <c r="FC235" s="341"/>
      <c r="FD235" s="345"/>
      <c r="FE235" s="351" t="s">
        <v>912</v>
      </c>
      <c r="FF235" s="351"/>
      <c r="FG235" s="352"/>
      <c r="FH235" s="353"/>
      <c r="FI235" s="352"/>
      <c r="FJ235" s="353" t="s">
        <v>915</v>
      </c>
      <c r="FK235" s="354"/>
      <c r="FL235" s="341"/>
      <c r="FM235" s="340"/>
      <c r="FN235" s="340"/>
    </row>
    <row r="236" spans="1:170" ht="9.25" customHeight="1">
      <c r="CD236" s="125"/>
      <c r="CE236" s="125"/>
      <c r="FB236" s="340"/>
      <c r="FC236" s="341"/>
      <c r="FD236" s="345"/>
      <c r="FE236" s="351"/>
      <c r="FF236" s="351"/>
      <c r="FG236" s="352"/>
      <c r="FH236" s="353"/>
      <c r="FI236" s="352"/>
      <c r="FJ236" s="353"/>
      <c r="FK236" s="354"/>
      <c r="FL236" s="341"/>
      <c r="FM236" s="340"/>
      <c r="FN236" s="340"/>
    </row>
    <row r="237" spans="1:170" ht="9.25" customHeight="1">
      <c r="CD237" s="125"/>
      <c r="CE237" s="125"/>
      <c r="FB237" s="340"/>
      <c r="FC237" s="341"/>
      <c r="FD237" s="345"/>
      <c r="FE237" s="351" t="s">
        <v>913</v>
      </c>
      <c r="FF237" s="351"/>
      <c r="FG237" s="352"/>
      <c r="FH237" s="353"/>
      <c r="FI237" s="352"/>
      <c r="FJ237" s="353" t="s">
        <v>916</v>
      </c>
      <c r="FK237" s="354"/>
      <c r="FL237" s="341"/>
      <c r="FM237" s="340"/>
      <c r="FN237" s="340"/>
    </row>
    <row r="238" spans="1:170">
      <c r="CD238" s="125"/>
      <c r="CE238" s="125"/>
      <c r="FB238" s="340"/>
      <c r="FC238" s="341"/>
      <c r="FD238" s="345"/>
      <c r="FE238" s="351"/>
      <c r="FF238" s="351"/>
      <c r="FG238" s="352"/>
      <c r="FH238" s="353"/>
      <c r="FI238" s="352"/>
      <c r="FJ238" s="353"/>
      <c r="FK238" s="354"/>
      <c r="FL238" s="341"/>
      <c r="FM238" s="340"/>
      <c r="FN238" s="340"/>
    </row>
    <row r="239" spans="1:170" ht="14.5" thickBot="1">
      <c r="CD239" s="125"/>
      <c r="CE239" s="125"/>
      <c r="FB239" s="340"/>
      <c r="FC239" s="341"/>
      <c r="FD239" s="345"/>
      <c r="FE239" s="355" t="s">
        <v>914</v>
      </c>
      <c r="FF239" s="355"/>
      <c r="FG239" s="356"/>
      <c r="FH239" s="357"/>
      <c r="FI239" s="356"/>
      <c r="FJ239" s="357" t="s">
        <v>917</v>
      </c>
      <c r="FK239" s="358"/>
      <c r="FL239" s="341"/>
      <c r="FM239" s="340"/>
      <c r="FN239" s="340"/>
    </row>
    <row r="240" spans="1:170" ht="14.5" thickBot="1">
      <c r="CD240" s="125"/>
      <c r="CE240" s="125"/>
      <c r="FB240" s="340"/>
      <c r="FC240" s="341"/>
      <c r="FD240" s="350"/>
      <c r="FE240" s="355"/>
      <c r="FF240" s="355"/>
      <c r="FG240" s="356"/>
      <c r="FH240" s="357"/>
      <c r="FI240" s="356"/>
      <c r="FJ240" s="357"/>
      <c r="FK240" s="358"/>
      <c r="FL240" s="341"/>
      <c r="FM240" s="340"/>
      <c r="FN240" s="340"/>
    </row>
    <row r="241" spans="82:170">
      <c r="CD241" s="125"/>
      <c r="CE241" s="125"/>
      <c r="FB241" s="340"/>
      <c r="FC241" s="341"/>
      <c r="FD241" s="341"/>
      <c r="FE241" s="341"/>
      <c r="FF241" s="341"/>
      <c r="FG241" s="342"/>
      <c r="FH241" s="341"/>
      <c r="FI241" s="341"/>
      <c r="FJ241" s="341"/>
      <c r="FK241" s="341"/>
      <c r="FL241" s="341"/>
      <c r="FM241" s="340"/>
      <c r="FN241" s="340"/>
    </row>
    <row r="242" spans="82:170">
      <c r="FB242" s="340"/>
      <c r="FC242" s="341"/>
      <c r="FD242" s="341"/>
      <c r="FE242" s="341"/>
      <c r="FF242" s="341"/>
      <c r="FG242" s="341"/>
      <c r="FH242" s="341"/>
      <c r="FI242" s="341"/>
      <c r="FJ242" s="341"/>
      <c r="FK242" s="341"/>
      <c r="FL242" s="341"/>
      <c r="FM242" s="340"/>
      <c r="FN242" s="340"/>
    </row>
    <row r="243" spans="82:170">
      <c r="FB243" s="340"/>
      <c r="FC243" s="341"/>
      <c r="FD243" s="341"/>
      <c r="FE243" s="341"/>
      <c r="FF243" s="341"/>
      <c r="FG243" s="341"/>
      <c r="FH243" s="341"/>
      <c r="FI243" s="341"/>
      <c r="FJ243" s="341"/>
      <c r="FK243" s="341"/>
      <c r="FL243" s="341"/>
      <c r="FM243" s="340"/>
      <c r="FN243" s="340"/>
    </row>
    <row r="244" spans="82:170">
      <c r="FB244" s="340"/>
      <c r="FC244" s="341"/>
      <c r="FD244" s="341"/>
      <c r="FE244" s="341"/>
      <c r="FF244" s="341"/>
      <c r="FG244" s="341"/>
      <c r="FH244" s="341"/>
      <c r="FI244" s="341"/>
      <c r="FJ244" s="341"/>
      <c r="FK244" s="341"/>
      <c r="FL244" s="341"/>
      <c r="FM244" s="340"/>
      <c r="FN244" s="340"/>
    </row>
    <row r="245" spans="82:170">
      <c r="FB245" s="340"/>
      <c r="FC245" s="341"/>
      <c r="FD245" s="341"/>
      <c r="FE245" s="341"/>
      <c r="FF245" s="341"/>
      <c r="FG245" s="341"/>
      <c r="FH245" s="341"/>
      <c r="FI245" s="341"/>
      <c r="FJ245" s="341"/>
      <c r="FK245" s="341"/>
      <c r="FL245" s="341"/>
      <c r="FM245" s="340"/>
      <c r="FN245" s="340"/>
    </row>
    <row r="246" spans="82:170">
      <c r="FB246" s="340"/>
      <c r="FC246" s="341"/>
      <c r="FD246" s="341"/>
      <c r="FE246" s="341"/>
      <c r="FF246" s="341"/>
      <c r="FG246" s="341"/>
      <c r="FH246" s="341"/>
      <c r="FI246" s="341"/>
      <c r="FJ246" s="341"/>
      <c r="FK246" s="341"/>
      <c r="FL246" s="341"/>
      <c r="FM246" s="340"/>
      <c r="FN246" s="340"/>
    </row>
    <row r="247" spans="82:170">
      <c r="FB247" s="340"/>
      <c r="FC247" s="341"/>
      <c r="FD247" s="341"/>
      <c r="FE247" s="341"/>
      <c r="FF247" s="341"/>
      <c r="FG247" s="341"/>
      <c r="FH247" s="341"/>
      <c r="FI247" s="341"/>
      <c r="FJ247" s="341"/>
      <c r="FK247" s="341"/>
      <c r="FL247" s="341"/>
      <c r="FM247" s="340"/>
      <c r="FN247" s="340"/>
    </row>
    <row r="248" spans="82:170">
      <c r="FC248" s="318"/>
      <c r="FD248"/>
      <c r="FE248"/>
      <c r="FF248"/>
      <c r="FG248"/>
      <c r="FH248"/>
      <c r="FI248"/>
      <c r="FJ248"/>
      <c r="FK248" s="318"/>
      <c r="FL248" s="318"/>
    </row>
    <row r="249" spans="82:170">
      <c r="FC249" s="318"/>
      <c r="FD249"/>
      <c r="FE249"/>
      <c r="FF249"/>
      <c r="FG249"/>
      <c r="FH249"/>
      <c r="FI249"/>
      <c r="FJ249"/>
      <c r="FK249"/>
      <c r="FL249" s="318"/>
    </row>
    <row r="250" spans="82:170">
      <c r="FC250" s="318"/>
      <c r="FD250"/>
      <c r="FE250"/>
      <c r="FF250"/>
      <c r="FG250"/>
      <c r="FH250"/>
      <c r="FI250"/>
      <c r="FJ250"/>
      <c r="FK250" s="318"/>
      <c r="FL250" s="318"/>
    </row>
  </sheetData>
  <mergeCells count="2100">
    <mergeCell ref="AH232:AX233"/>
    <mergeCell ref="C175:C182"/>
    <mergeCell ref="D175:D182"/>
    <mergeCell ref="E176:E181"/>
    <mergeCell ref="CF175:CF182"/>
    <mergeCell ref="CG175:CG182"/>
    <mergeCell ref="CH176:CH181"/>
    <mergeCell ref="C58:C65"/>
    <mergeCell ref="D58:D65"/>
    <mergeCell ref="E59:E64"/>
    <mergeCell ref="CF58:CF65"/>
    <mergeCell ref="CG58:CG65"/>
    <mergeCell ref="CH59:CH64"/>
    <mergeCell ref="EM58:ER61"/>
    <mergeCell ref="DZ62:EE65"/>
    <mergeCell ref="EM62:ER65"/>
    <mergeCell ref="EM175:ER178"/>
    <mergeCell ref="DZ175:EE178"/>
    <mergeCell ref="DZ179:EE182"/>
    <mergeCell ref="EM179:ER182"/>
    <mergeCell ref="AW175:BB178"/>
    <mergeCell ref="AW179:BB182"/>
    <mergeCell ref="ES176:EZ178"/>
    <mergeCell ref="EU220:EW221"/>
    <mergeCell ref="ES180:EZ182"/>
    <mergeCell ref="BP176:BW178"/>
    <mergeCell ref="BP180:BW182"/>
    <mergeCell ref="BP59:BW61"/>
    <mergeCell ref="BP63:BW65"/>
    <mergeCell ref="ES59:EZ61"/>
    <mergeCell ref="ES63:EZ65"/>
    <mergeCell ref="BC217:BN219"/>
    <mergeCell ref="EF217:EQ219"/>
    <mergeCell ref="EF100:EQ102"/>
    <mergeCell ref="BC100:BN102"/>
    <mergeCell ref="EF220:EQ221"/>
    <mergeCell ref="BC220:BN221"/>
    <mergeCell ref="EF103:EQ104"/>
    <mergeCell ref="BC103:BN104"/>
    <mergeCell ref="DC98:DF102"/>
    <mergeCell ref="DG98:DJ102"/>
    <mergeCell ref="DC215:DF219"/>
    <mergeCell ref="DG215:DJ219"/>
    <mergeCell ref="DN98:DP104"/>
    <mergeCell ref="CD220:CE229"/>
    <mergeCell ref="CF220:CH221"/>
    <mergeCell ref="BJ179:BO182"/>
    <mergeCell ref="BC176:BI178"/>
    <mergeCell ref="BC180:BI182"/>
    <mergeCell ref="BC59:BI61"/>
    <mergeCell ref="BC63:BI65"/>
    <mergeCell ref="EF59:EL61"/>
    <mergeCell ref="EF63:EL65"/>
    <mergeCell ref="EF176:EL178"/>
    <mergeCell ref="EF180:EL182"/>
    <mergeCell ref="AI222:AJ224"/>
    <mergeCell ref="AK222:AL224"/>
    <mergeCell ref="AM222:AN224"/>
    <mergeCell ref="AO222:BW224"/>
    <mergeCell ref="AT220:AV221"/>
    <mergeCell ref="AW220:AY221"/>
    <mergeCell ref="AZ220:BB221"/>
    <mergeCell ref="AH212:AI214"/>
    <mergeCell ref="AM212:BP214"/>
    <mergeCell ref="CI212:DL214"/>
    <mergeCell ref="DP212:ES214"/>
    <mergeCell ref="AK215:AM221"/>
    <mergeCell ref="AN220:AP221"/>
    <mergeCell ref="A230:B231"/>
    <mergeCell ref="BA230:BD231"/>
    <mergeCell ref="BE230:BW231"/>
    <mergeCell ref="CD230:CE231"/>
    <mergeCell ref="ED230:EG231"/>
    <mergeCell ref="EH230:EZ231"/>
    <mergeCell ref="F225:N228"/>
    <mergeCell ref="O225:BW228"/>
    <mergeCell ref="CI225:CQ228"/>
    <mergeCell ref="CR225:EZ228"/>
    <mergeCell ref="F229:N231"/>
    <mergeCell ref="O229:AZ231"/>
    <mergeCell ref="BA229:BW229"/>
    <mergeCell ref="CI229:CQ231"/>
    <mergeCell ref="CR229:EC231"/>
    <mergeCell ref="ED229:EZ229"/>
    <mergeCell ref="CF222:CH231"/>
    <mergeCell ref="CI222:EZ224"/>
    <mergeCell ref="W222:X224"/>
    <mergeCell ref="Y222:Z224"/>
    <mergeCell ref="AA222:AB224"/>
    <mergeCell ref="AC222:AD224"/>
    <mergeCell ref="AE222:AF224"/>
    <mergeCell ref="AG222:AH224"/>
    <mergeCell ref="C232:N233"/>
    <mergeCell ref="O232:AG233"/>
    <mergeCell ref="O215:Q219"/>
    <mergeCell ref="R215:Y216"/>
    <mergeCell ref="ER220:ET221"/>
    <mergeCell ref="EX220:EZ221"/>
    <mergeCell ref="C222:E231"/>
    <mergeCell ref="F222:N224"/>
    <mergeCell ref="O222:P224"/>
    <mergeCell ref="Q222:R224"/>
    <mergeCell ref="S222:T224"/>
    <mergeCell ref="U222:V224"/>
    <mergeCell ref="DW220:DY221"/>
    <mergeCell ref="DZ220:EB221"/>
    <mergeCell ref="EC220:EE221"/>
    <mergeCell ref="DC220:DF221"/>
    <mergeCell ref="DG220:DJ221"/>
    <mergeCell ref="DK220:DM221"/>
    <mergeCell ref="DQ220:DS221"/>
    <mergeCell ref="DT220:DV221"/>
    <mergeCell ref="CI220:CK221"/>
    <mergeCell ref="CL220:CN221"/>
    <mergeCell ref="CO220:CQ221"/>
    <mergeCell ref="CR220:CT221"/>
    <mergeCell ref="CU220:CX221"/>
    <mergeCell ref="CY220:DB221"/>
    <mergeCell ref="BO220:BQ221"/>
    <mergeCell ref="BR220:BT221"/>
    <mergeCell ref="BU220:BW221"/>
    <mergeCell ref="Z220:AC221"/>
    <mergeCell ref="AD220:AG221"/>
    <mergeCell ref="AH220:AJ221"/>
    <mergeCell ref="AQ220:AS221"/>
    <mergeCell ref="DN215:DP221"/>
    <mergeCell ref="CF215:CH219"/>
    <mergeCell ref="ET183:EZ214"/>
    <mergeCell ref="CO185:DF187"/>
    <mergeCell ref="DP185:DU187"/>
    <mergeCell ref="DV185:EM187"/>
    <mergeCell ref="DM183:DN214"/>
    <mergeCell ref="DO183:DO190"/>
    <mergeCell ref="DP183:DU184"/>
    <mergeCell ref="A218:B219"/>
    <mergeCell ref="CD218:CE219"/>
    <mergeCell ref="A220:B229"/>
    <mergeCell ref="C220:E221"/>
    <mergeCell ref="F220:H221"/>
    <mergeCell ref="I220:K221"/>
    <mergeCell ref="L220:N221"/>
    <mergeCell ref="O220:Q221"/>
    <mergeCell ref="R220:U221"/>
    <mergeCell ref="V220:Y221"/>
    <mergeCell ref="R217:U219"/>
    <mergeCell ref="V217:Y219"/>
    <mergeCell ref="AN217:AP219"/>
    <mergeCell ref="AQ217:AS219"/>
    <mergeCell ref="Z215:AC219"/>
    <mergeCell ref="AD215:AG219"/>
    <mergeCell ref="ER217:ET219"/>
    <mergeCell ref="AH215:AJ219"/>
    <mergeCell ref="AN215:BB216"/>
    <mergeCell ref="AT217:AV219"/>
    <mergeCell ref="AW217:AY219"/>
    <mergeCell ref="AZ217:BB219"/>
    <mergeCell ref="C215:E219"/>
    <mergeCell ref="CI185:CN187"/>
    <mergeCell ref="CH191:CH198"/>
    <mergeCell ref="CI191:CN192"/>
    <mergeCell ref="AH188:AI190"/>
    <mergeCell ref="CO209:DF211"/>
    <mergeCell ref="DP209:DU211"/>
    <mergeCell ref="DV209:EM211"/>
    <mergeCell ref="EU217:EW219"/>
    <mergeCell ref="EX217:EZ219"/>
    <mergeCell ref="DQ217:DS219"/>
    <mergeCell ref="DT217:DV219"/>
    <mergeCell ref="DW217:DY219"/>
    <mergeCell ref="DZ217:EB219"/>
    <mergeCell ref="EC217:EE219"/>
    <mergeCell ref="BO217:BQ219"/>
    <mergeCell ref="BR217:BT219"/>
    <mergeCell ref="BU217:BW219"/>
    <mergeCell ref="DK215:DM219"/>
    <mergeCell ref="DQ215:EE216"/>
    <mergeCell ref="EF215:EZ216"/>
    <mergeCell ref="CI215:CK219"/>
    <mergeCell ref="CL215:CN219"/>
    <mergeCell ref="CO215:CQ219"/>
    <mergeCell ref="CR215:CT219"/>
    <mergeCell ref="CU215:DB216"/>
    <mergeCell ref="CU217:CX219"/>
    <mergeCell ref="CY217:DB219"/>
    <mergeCell ref="BK199:BL203"/>
    <mergeCell ref="BM199:BP203"/>
    <mergeCell ref="CH199:CH206"/>
    <mergeCell ref="CI199:CN200"/>
    <mergeCell ref="CI209:CN211"/>
    <mergeCell ref="BQ184:BW200"/>
    <mergeCell ref="L209:AC211"/>
    <mergeCell ref="AL199:AL206"/>
    <mergeCell ref="X212:Y214"/>
    <mergeCell ref="Z212:AA214"/>
    <mergeCell ref="AB212:AC214"/>
    <mergeCell ref="AD212:AE214"/>
    <mergeCell ref="AF212:AG214"/>
    <mergeCell ref="F212:K214"/>
    <mergeCell ref="L212:M214"/>
    <mergeCell ref="N212:O214"/>
    <mergeCell ref="P212:Q214"/>
    <mergeCell ref="R212:S214"/>
    <mergeCell ref="F215:H219"/>
    <mergeCell ref="F185:K187"/>
    <mergeCell ref="L185:AC187"/>
    <mergeCell ref="AM185:AR187"/>
    <mergeCell ref="AS185:BJ187"/>
    <mergeCell ref="V212:W214"/>
    <mergeCell ref="AM199:AR200"/>
    <mergeCell ref="AS199:BJ200"/>
    <mergeCell ref="AM209:AR211"/>
    <mergeCell ref="AS209:BJ211"/>
    <mergeCell ref="AD188:AE190"/>
    <mergeCell ref="AF188:AG190"/>
    <mergeCell ref="T196:U198"/>
    <mergeCell ref="AB196:AC198"/>
    <mergeCell ref="AD196:AE198"/>
    <mergeCell ref="AF196:AG198"/>
    <mergeCell ref="F196:K198"/>
    <mergeCell ref="L196:M198"/>
    <mergeCell ref="I215:K219"/>
    <mergeCell ref="L215:N219"/>
    <mergeCell ref="DI191:DL195"/>
    <mergeCell ref="DO191:DO198"/>
    <mergeCell ref="BC215:BW216"/>
    <mergeCell ref="E207:E214"/>
    <mergeCell ref="F207:K208"/>
    <mergeCell ref="L207:AC208"/>
    <mergeCell ref="AD207:AE211"/>
    <mergeCell ref="AF207:AI211"/>
    <mergeCell ref="AL207:AL214"/>
    <mergeCell ref="V204:W206"/>
    <mergeCell ref="X204:Y206"/>
    <mergeCell ref="Z204:AA206"/>
    <mergeCell ref="AB204:AC206"/>
    <mergeCell ref="AD204:AE206"/>
    <mergeCell ref="AF204:AG206"/>
    <mergeCell ref="F204:K206"/>
    <mergeCell ref="L204:M206"/>
    <mergeCell ref="N204:O206"/>
    <mergeCell ref="P204:Q206"/>
    <mergeCell ref="R204:S206"/>
    <mergeCell ref="T204:U206"/>
    <mergeCell ref="F209:K211"/>
    <mergeCell ref="AH204:AI206"/>
    <mergeCell ref="AM204:BP206"/>
    <mergeCell ref="CI204:DL206"/>
    <mergeCell ref="F193:K195"/>
    <mergeCell ref="L193:AC195"/>
    <mergeCell ref="F201:K203"/>
    <mergeCell ref="L201:AC203"/>
    <mergeCell ref="N196:O198"/>
    <mergeCell ref="P196:Q198"/>
    <mergeCell ref="R196:S198"/>
    <mergeCell ref="DP204:ES206"/>
    <mergeCell ref="EN207:EO211"/>
    <mergeCell ref="EP207:ES211"/>
    <mergeCell ref="CO207:DF208"/>
    <mergeCell ref="DG207:DH211"/>
    <mergeCell ref="DI207:DL211"/>
    <mergeCell ref="DO207:DO214"/>
    <mergeCell ref="DP207:DU208"/>
    <mergeCell ref="DV207:EM208"/>
    <mergeCell ref="AM207:AR208"/>
    <mergeCell ref="AS207:BJ208"/>
    <mergeCell ref="BK207:BL211"/>
    <mergeCell ref="BM207:BP211"/>
    <mergeCell ref="CH207:CH214"/>
    <mergeCell ref="CI207:CN208"/>
    <mergeCell ref="EN191:EO195"/>
    <mergeCell ref="CF183:CG214"/>
    <mergeCell ref="CH183:CH190"/>
    <mergeCell ref="CI183:CN184"/>
    <mergeCell ref="CO183:DF184"/>
    <mergeCell ref="DG183:DH187"/>
    <mergeCell ref="DI183:DL187"/>
    <mergeCell ref="CO191:DF192"/>
    <mergeCell ref="DG191:DH195"/>
    <mergeCell ref="EP191:ES195"/>
    <mergeCell ref="CO199:DF200"/>
    <mergeCell ref="EP199:ES203"/>
    <mergeCell ref="AM201:AR203"/>
    <mergeCell ref="AS201:BJ203"/>
    <mergeCell ref="BQ201:BW214"/>
    <mergeCell ref="CI201:CN203"/>
    <mergeCell ref="CO201:DF203"/>
    <mergeCell ref="DP201:DU203"/>
    <mergeCell ref="DV201:EM203"/>
    <mergeCell ref="DG199:DH203"/>
    <mergeCell ref="DI199:DL203"/>
    <mergeCell ref="DO199:DO206"/>
    <mergeCell ref="DP199:DU200"/>
    <mergeCell ref="AM193:AR195"/>
    <mergeCell ref="T212:U214"/>
    <mergeCell ref="F183:K184"/>
    <mergeCell ref="DV199:EM200"/>
    <mergeCell ref="EN199:EO203"/>
    <mergeCell ref="L183:AC184"/>
    <mergeCell ref="AD183:AE187"/>
    <mergeCell ref="AF183:AI187"/>
    <mergeCell ref="AJ183:AK214"/>
    <mergeCell ref="CI193:CN195"/>
    <mergeCell ref="CO193:DF195"/>
    <mergeCell ref="DP193:DU195"/>
    <mergeCell ref="DV193:EM195"/>
    <mergeCell ref="AM191:AR192"/>
    <mergeCell ref="AS191:BJ192"/>
    <mergeCell ref="BK191:BL195"/>
    <mergeCell ref="BM191:BP195"/>
    <mergeCell ref="AM188:BP190"/>
    <mergeCell ref="CI188:DL190"/>
    <mergeCell ref="DP188:ES190"/>
    <mergeCell ref="AF191:AI195"/>
    <mergeCell ref="AL191:AL198"/>
    <mergeCell ref="V188:W190"/>
    <mergeCell ref="X188:Y190"/>
    <mergeCell ref="Z188:AA190"/>
    <mergeCell ref="AB188:AC190"/>
    <mergeCell ref="DV183:EM184"/>
    <mergeCell ref="EN183:EO187"/>
    <mergeCell ref="EP183:ES187"/>
    <mergeCell ref="DP191:DU192"/>
    <mergeCell ref="DV191:EM192"/>
    <mergeCell ref="F188:K190"/>
    <mergeCell ref="L188:M190"/>
    <mergeCell ref="AH196:AI198"/>
    <mergeCell ref="AM196:BP198"/>
    <mergeCell ref="CI196:DL198"/>
    <mergeCell ref="DP196:ES198"/>
    <mergeCell ref="V196:W198"/>
    <mergeCell ref="AS193:BJ195"/>
    <mergeCell ref="C183:D214"/>
    <mergeCell ref="E183:E190"/>
    <mergeCell ref="T180:U182"/>
    <mergeCell ref="V180:W182"/>
    <mergeCell ref="X180:Y182"/>
    <mergeCell ref="Z180:AA182"/>
    <mergeCell ref="AB180:AC182"/>
    <mergeCell ref="AD180:AE182"/>
    <mergeCell ref="N188:O190"/>
    <mergeCell ref="P188:Q190"/>
    <mergeCell ref="R188:S190"/>
    <mergeCell ref="T188:U190"/>
    <mergeCell ref="E199:E206"/>
    <mergeCell ref="F199:K200"/>
    <mergeCell ref="L199:AC200"/>
    <mergeCell ref="AD199:AE203"/>
    <mergeCell ref="AF199:AI203"/>
    <mergeCell ref="X196:Y198"/>
    <mergeCell ref="Z196:AA198"/>
    <mergeCell ref="E191:E198"/>
    <mergeCell ref="F191:K192"/>
    <mergeCell ref="L191:AC192"/>
    <mergeCell ref="AD191:AE195"/>
    <mergeCell ref="CO175:DF176"/>
    <mergeCell ref="DG175:DH179"/>
    <mergeCell ref="AL183:AL190"/>
    <mergeCell ref="AM183:AR184"/>
    <mergeCell ref="AS183:BJ184"/>
    <mergeCell ref="BK183:BL187"/>
    <mergeCell ref="BM183:BP187"/>
    <mergeCell ref="BQ183:BW183"/>
    <mergeCell ref="AF180:AG182"/>
    <mergeCell ref="AH180:AI182"/>
    <mergeCell ref="CI180:DL182"/>
    <mergeCell ref="EM171:EZ174"/>
    <mergeCell ref="F175:K176"/>
    <mergeCell ref="L175:AC176"/>
    <mergeCell ref="AD175:AE179"/>
    <mergeCell ref="AF175:AI179"/>
    <mergeCell ref="AJ175:AO182"/>
    <mergeCell ref="DR170:DX174"/>
    <mergeCell ref="EF170:EL174"/>
    <mergeCell ref="M171:S174"/>
    <mergeCell ref="AA171:AF174"/>
    <mergeCell ref="AG171:AJ174"/>
    <mergeCell ref="AK171:AN174"/>
    <mergeCell ref="AV171:BB174"/>
    <mergeCell ref="BJ171:BW174"/>
    <mergeCell ref="CP171:CV174"/>
    <mergeCell ref="DD171:DI174"/>
    <mergeCell ref="F177:K179"/>
    <mergeCell ref="BJ175:BO178"/>
    <mergeCell ref="L177:AC179"/>
    <mergeCell ref="CI177:CN179"/>
    <mergeCell ref="CO177:DF179"/>
    <mergeCell ref="F180:K182"/>
    <mergeCell ref="L180:M182"/>
    <mergeCell ref="N180:O182"/>
    <mergeCell ref="P180:Q182"/>
    <mergeCell ref="R180:S182"/>
    <mergeCell ref="DI175:DL179"/>
    <mergeCell ref="DM175:DR182"/>
    <mergeCell ref="AP176:AV182"/>
    <mergeCell ref="DR165:DX169"/>
    <mergeCell ref="EF165:EL169"/>
    <mergeCell ref="M166:S169"/>
    <mergeCell ref="AA166:AF169"/>
    <mergeCell ref="AG166:AJ169"/>
    <mergeCell ref="AK166:AN169"/>
    <mergeCell ref="AV166:BB169"/>
    <mergeCell ref="BJ166:BW169"/>
    <mergeCell ref="CP166:CV169"/>
    <mergeCell ref="DD166:DI169"/>
    <mergeCell ref="BC165:BI169"/>
    <mergeCell ref="CF165:CF174"/>
    <mergeCell ref="CG165:CG174"/>
    <mergeCell ref="CH165:CH174"/>
    <mergeCell ref="CI165:CO169"/>
    <mergeCell ref="CW165:DC169"/>
    <mergeCell ref="DJ171:DM174"/>
    <mergeCell ref="DN171:DQ174"/>
    <mergeCell ref="DY171:EE174"/>
    <mergeCell ref="DS176:DY182"/>
    <mergeCell ref="CI175:CN176"/>
    <mergeCell ref="C165:C174"/>
    <mergeCell ref="D165:D174"/>
    <mergeCell ref="E165:E174"/>
    <mergeCell ref="F165:L169"/>
    <mergeCell ref="T165:Z169"/>
    <mergeCell ref="AO165:AU169"/>
    <mergeCell ref="CW160:DC164"/>
    <mergeCell ref="DK160:DQ164"/>
    <mergeCell ref="DY160:EE164"/>
    <mergeCell ref="EM160:ES164"/>
    <mergeCell ref="M161:S164"/>
    <mergeCell ref="AA161:AG164"/>
    <mergeCell ref="AO161:AU164"/>
    <mergeCell ref="BC161:BI164"/>
    <mergeCell ref="BQ161:BW164"/>
    <mergeCell ref="CP161:CV164"/>
    <mergeCell ref="AV160:BB164"/>
    <mergeCell ref="BJ160:BP164"/>
    <mergeCell ref="CF160:CF164"/>
    <mergeCell ref="CG160:CG164"/>
    <mergeCell ref="CH160:CH164"/>
    <mergeCell ref="CI160:CO164"/>
    <mergeCell ref="DJ166:DM169"/>
    <mergeCell ref="DN166:DQ169"/>
    <mergeCell ref="DY166:EE169"/>
    <mergeCell ref="EM166:EZ169"/>
    <mergeCell ref="F170:L174"/>
    <mergeCell ref="T170:Z174"/>
    <mergeCell ref="AO170:AU174"/>
    <mergeCell ref="BC170:BI174"/>
    <mergeCell ref="CI170:CO174"/>
    <mergeCell ref="AD143:AF145"/>
    <mergeCell ref="AG143:AI145"/>
    <mergeCell ref="AJ143:AN145"/>
    <mergeCell ref="AO143:AQ145"/>
    <mergeCell ref="CW170:DC174"/>
    <mergeCell ref="C156:BW157"/>
    <mergeCell ref="CF156:EZ157"/>
    <mergeCell ref="C158:BW159"/>
    <mergeCell ref="CF158:EZ159"/>
    <mergeCell ref="C160:C164"/>
    <mergeCell ref="D160:D164"/>
    <mergeCell ref="E160:E164"/>
    <mergeCell ref="F160:L164"/>
    <mergeCell ref="T160:Z164"/>
    <mergeCell ref="AH160:AN164"/>
    <mergeCell ref="C152:F153"/>
    <mergeCell ref="G152:BW153"/>
    <mergeCell ref="CF152:CI153"/>
    <mergeCell ref="CJ152:EZ153"/>
    <mergeCell ref="C154:BW155"/>
    <mergeCell ref="CF154:EZ155"/>
    <mergeCell ref="DD161:DJ164"/>
    <mergeCell ref="DR161:DX164"/>
    <mergeCell ref="EF161:EL164"/>
    <mergeCell ref="ET161:EZ164"/>
    <mergeCell ref="C142:F142"/>
    <mergeCell ref="G142:J142"/>
    <mergeCell ref="CF142:CI142"/>
    <mergeCell ref="CJ142:CM142"/>
    <mergeCell ref="C143:F145"/>
    <mergeCell ref="G143:J145"/>
    <mergeCell ref="K143:N145"/>
    <mergeCell ref="O143:X145"/>
    <mergeCell ref="Y143:AC145"/>
    <mergeCell ref="EI146:EZ147"/>
    <mergeCell ref="C149:U151"/>
    <mergeCell ref="V149:AM151"/>
    <mergeCell ref="AN149:BE151"/>
    <mergeCell ref="BF149:BW151"/>
    <mergeCell ref="CF149:CX151"/>
    <mergeCell ref="CY149:DP151"/>
    <mergeCell ref="DQ149:EH151"/>
    <mergeCell ref="EI149:EZ151"/>
    <mergeCell ref="AR143:AV145"/>
    <mergeCell ref="AW143:AY145"/>
    <mergeCell ref="EM143:EQ145"/>
    <mergeCell ref="ER143:EV145"/>
    <mergeCell ref="EW143:EZ145"/>
    <mergeCell ref="C146:U147"/>
    <mergeCell ref="V146:AM147"/>
    <mergeCell ref="AN146:BE147"/>
    <mergeCell ref="BF146:BW147"/>
    <mergeCell ref="CF146:CX147"/>
    <mergeCell ref="CY146:DP147"/>
    <mergeCell ref="DQ146:EH147"/>
    <mergeCell ref="DM143:DQ145"/>
    <mergeCell ref="DR143:DT145"/>
    <mergeCell ref="EW139:EZ141"/>
    <mergeCell ref="DB141:DI141"/>
    <mergeCell ref="DJ141:DT141"/>
    <mergeCell ref="DU141:EB141"/>
    <mergeCell ref="EH141:EQ141"/>
    <mergeCell ref="CS136:DG138"/>
    <mergeCell ref="DH136:DV138"/>
    <mergeCell ref="DW136:EK138"/>
    <mergeCell ref="EL136:EZ138"/>
    <mergeCell ref="DB143:DF145"/>
    <mergeCell ref="DG143:DI145"/>
    <mergeCell ref="DJ143:DL145"/>
    <mergeCell ref="AZ143:BD145"/>
    <mergeCell ref="BE143:BI145"/>
    <mergeCell ref="BJ143:BN145"/>
    <mergeCell ref="BO143:BS145"/>
    <mergeCell ref="BT143:BW145"/>
    <mergeCell ref="CF143:CI145"/>
    <mergeCell ref="DU143:DY145"/>
    <mergeCell ref="DZ143:EB145"/>
    <mergeCell ref="EC143:EG145"/>
    <mergeCell ref="EH143:EL145"/>
    <mergeCell ref="CJ143:CM145"/>
    <mergeCell ref="CN143:CQ145"/>
    <mergeCell ref="CR143:DA145"/>
    <mergeCell ref="C139:J141"/>
    <mergeCell ref="O139:X141"/>
    <mergeCell ref="Y139:AY140"/>
    <mergeCell ref="AZ139:BD141"/>
    <mergeCell ref="BE139:BS140"/>
    <mergeCell ref="BT139:BW141"/>
    <mergeCell ref="C136:O138"/>
    <mergeCell ref="P136:AD138"/>
    <mergeCell ref="AE136:AS138"/>
    <mergeCell ref="AT136:BH138"/>
    <mergeCell ref="BI136:BW138"/>
    <mergeCell ref="CF136:CR138"/>
    <mergeCell ref="ER141:EV141"/>
    <mergeCell ref="CR139:DA141"/>
    <mergeCell ref="DB139:EB140"/>
    <mergeCell ref="EC139:EG141"/>
    <mergeCell ref="EH139:EV140"/>
    <mergeCell ref="K140:N141"/>
    <mergeCell ref="CN140:CQ141"/>
    <mergeCell ref="Y141:AF141"/>
    <mergeCell ref="AG141:AQ141"/>
    <mergeCell ref="AR141:AY141"/>
    <mergeCell ref="BE141:BN141"/>
    <mergeCell ref="BO141:BS141"/>
    <mergeCell ref="CF139:CM141"/>
    <mergeCell ref="CS133:DG134"/>
    <mergeCell ref="DH133:DV134"/>
    <mergeCell ref="DW133:EK134"/>
    <mergeCell ref="EL133:EZ134"/>
    <mergeCell ref="C135:O135"/>
    <mergeCell ref="CF135:CR135"/>
    <mergeCell ref="C133:O134"/>
    <mergeCell ref="P133:AD134"/>
    <mergeCell ref="AE133:AS134"/>
    <mergeCell ref="AT133:BH134"/>
    <mergeCell ref="BI133:BW134"/>
    <mergeCell ref="CF133:CR134"/>
    <mergeCell ref="BB128:BW129"/>
    <mergeCell ref="DV128:DW132"/>
    <mergeCell ref="DX128:ED129"/>
    <mergeCell ref="EE128:EZ129"/>
    <mergeCell ref="I129:AR130"/>
    <mergeCell ref="CL129:DU130"/>
    <mergeCell ref="AU130:BW132"/>
    <mergeCell ref="DX130:EZ132"/>
    <mergeCell ref="I131:AR132"/>
    <mergeCell ref="CL131:DU132"/>
    <mergeCell ref="C122:F132"/>
    <mergeCell ref="G122:H132"/>
    <mergeCell ref="BJ124:BK125"/>
    <mergeCell ref="BL124:BM125"/>
    <mergeCell ref="I125:AR126"/>
    <mergeCell ref="CL125:DU126"/>
    <mergeCell ref="AS126:AY127"/>
    <mergeCell ref="AZ126:BW127"/>
    <mergeCell ref="DV126:EB127"/>
    <mergeCell ref="EC126:EZ127"/>
    <mergeCell ref="DP105:DQ107"/>
    <mergeCell ref="DR105:EZ107"/>
    <mergeCell ref="F108:N111"/>
    <mergeCell ref="O108:BW111"/>
    <mergeCell ref="CI108:CQ111"/>
    <mergeCell ref="CR108:EZ111"/>
    <mergeCell ref="I127:AR128"/>
    <mergeCell ref="CL127:DU128"/>
    <mergeCell ref="AS128:AT132"/>
    <mergeCell ref="AU128:BA129"/>
    <mergeCell ref="BN124:BO125"/>
    <mergeCell ref="BP124:BQ125"/>
    <mergeCell ref="BR124:BS125"/>
    <mergeCell ref="BT124:BU125"/>
    <mergeCell ref="BV124:BW125"/>
    <mergeCell ref="DV124:EZ125"/>
    <mergeCell ref="CJ122:CK132"/>
    <mergeCell ref="CL122:DU122"/>
    <mergeCell ref="DV122:EC123"/>
    <mergeCell ref="ED122:EZ123"/>
    <mergeCell ref="I123:AR124"/>
    <mergeCell ref="CL123:DU124"/>
    <mergeCell ref="AS124:AY125"/>
    <mergeCell ref="AZ124:BA125"/>
    <mergeCell ref="BB124:BC125"/>
    <mergeCell ref="BD124:BE125"/>
    <mergeCell ref="I122:AR122"/>
    <mergeCell ref="AS122:AZ123"/>
    <mergeCell ref="BA122:BW123"/>
    <mergeCell ref="CF122:CI132"/>
    <mergeCell ref="BF124:BG125"/>
    <mergeCell ref="BH124:BI125"/>
    <mergeCell ref="F116:AN117"/>
    <mergeCell ref="CI116:DQ117"/>
    <mergeCell ref="R120:X121"/>
    <mergeCell ref="Z120:AB121"/>
    <mergeCell ref="AD120:AJ121"/>
    <mergeCell ref="AK120:BG121"/>
    <mergeCell ref="CU120:DA121"/>
    <mergeCell ref="DC120:DE121"/>
    <mergeCell ref="DG120:DM121"/>
    <mergeCell ref="DN120:EJ121"/>
    <mergeCell ref="A113:B114"/>
    <mergeCell ref="BA113:BD114"/>
    <mergeCell ref="BE113:BW114"/>
    <mergeCell ref="CD113:CE114"/>
    <mergeCell ref="ED113:EG114"/>
    <mergeCell ref="EH113:EZ114"/>
    <mergeCell ref="F112:N114"/>
    <mergeCell ref="O112:AZ114"/>
    <mergeCell ref="BA112:BW112"/>
    <mergeCell ref="CI112:CQ114"/>
    <mergeCell ref="CR112:EC114"/>
    <mergeCell ref="ED112:EZ112"/>
    <mergeCell ref="AK105:AL107"/>
    <mergeCell ref="AM105:AN107"/>
    <mergeCell ref="AO105:BW107"/>
    <mergeCell ref="CF105:CH114"/>
    <mergeCell ref="CI105:CQ107"/>
    <mergeCell ref="CD103:CE112"/>
    <mergeCell ref="CF103:CH104"/>
    <mergeCell ref="BR103:BT104"/>
    <mergeCell ref="BU103:BW104"/>
    <mergeCell ref="CO103:CQ104"/>
    <mergeCell ref="CR103:CT104"/>
    <mergeCell ref="CU103:CX104"/>
    <mergeCell ref="CY103:DB104"/>
    <mergeCell ref="BO103:BQ104"/>
    <mergeCell ref="AT103:AV104"/>
    <mergeCell ref="AW103:AY104"/>
    <mergeCell ref="AZ103:BB104"/>
    <mergeCell ref="AK98:AM104"/>
    <mergeCell ref="ER103:ET104"/>
    <mergeCell ref="EU103:EW104"/>
    <mergeCell ref="EX103:EZ104"/>
    <mergeCell ref="C105:E114"/>
    <mergeCell ref="F105:N107"/>
    <mergeCell ref="O105:P107"/>
    <mergeCell ref="Q105:R107"/>
    <mergeCell ref="S105:T107"/>
    <mergeCell ref="U105:V107"/>
    <mergeCell ref="DW103:DY104"/>
    <mergeCell ref="DZ103:EB104"/>
    <mergeCell ref="EC103:EE104"/>
    <mergeCell ref="DC103:DF104"/>
    <mergeCell ref="DG103:DJ104"/>
    <mergeCell ref="DK103:DM104"/>
    <mergeCell ref="DQ103:DS104"/>
    <mergeCell ref="DT103:DV104"/>
    <mergeCell ref="CI103:CK104"/>
    <mergeCell ref="CL103:CN104"/>
    <mergeCell ref="DD105:DE107"/>
    <mergeCell ref="DF105:DG107"/>
    <mergeCell ref="DH105:DI107"/>
    <mergeCell ref="DJ105:DK107"/>
    <mergeCell ref="DL105:DM107"/>
    <mergeCell ref="DN105:DO107"/>
    <mergeCell ref="CR105:CS107"/>
    <mergeCell ref="CT105:CU107"/>
    <mergeCell ref="CV105:CW107"/>
    <mergeCell ref="CX105:CY107"/>
    <mergeCell ref="CZ105:DA107"/>
    <mergeCell ref="DB105:DC107"/>
    <mergeCell ref="AI105:AJ107"/>
    <mergeCell ref="A101:B102"/>
    <mergeCell ref="CD101:CE102"/>
    <mergeCell ref="A103:B112"/>
    <mergeCell ref="C103:E104"/>
    <mergeCell ref="F103:H104"/>
    <mergeCell ref="I103:K104"/>
    <mergeCell ref="L103:N104"/>
    <mergeCell ref="O103:Q104"/>
    <mergeCell ref="R103:U104"/>
    <mergeCell ref="V103:Y104"/>
    <mergeCell ref="R100:U102"/>
    <mergeCell ref="V100:Y102"/>
    <mergeCell ref="AN100:AP102"/>
    <mergeCell ref="AQ100:AS102"/>
    <mergeCell ref="C98:E102"/>
    <mergeCell ref="W105:X107"/>
    <mergeCell ref="Y105:Z107"/>
    <mergeCell ref="A76:A99"/>
    <mergeCell ref="B76:B99"/>
    <mergeCell ref="F76:K78"/>
    <mergeCell ref="L76:AC78"/>
    <mergeCell ref="AM76:AR78"/>
    <mergeCell ref="AS76:BJ78"/>
    <mergeCell ref="AA105:AB107"/>
    <mergeCell ref="AC105:AD107"/>
    <mergeCell ref="F92:K94"/>
    <mergeCell ref="L92:AC94"/>
    <mergeCell ref="AE105:AF107"/>
    <mergeCell ref="AG105:AH107"/>
    <mergeCell ref="I98:K102"/>
    <mergeCell ref="L98:N102"/>
    <mergeCell ref="BU100:BW102"/>
    <mergeCell ref="Z103:AC104"/>
    <mergeCell ref="AD103:AG104"/>
    <mergeCell ref="AH103:AJ104"/>
    <mergeCell ref="AN103:AP104"/>
    <mergeCell ref="AQ103:AS104"/>
    <mergeCell ref="CF98:CH102"/>
    <mergeCell ref="L95:M97"/>
    <mergeCell ref="N95:O97"/>
    <mergeCell ref="P95:Q97"/>
    <mergeCell ref="R95:S97"/>
    <mergeCell ref="T95:U97"/>
    <mergeCell ref="BC95:BD97"/>
    <mergeCell ref="AH98:AJ102"/>
    <mergeCell ref="Z98:AC102"/>
    <mergeCell ref="AD98:AG102"/>
    <mergeCell ref="AW95:AX97"/>
    <mergeCell ref="CI98:CK102"/>
    <mergeCell ref="AF95:AG97"/>
    <mergeCell ref="BA95:BB97"/>
    <mergeCell ref="EP87:EQ89"/>
    <mergeCell ref="EN95:EO97"/>
    <mergeCell ref="CO90:DF91"/>
    <mergeCell ref="DG90:DH94"/>
    <mergeCell ref="DI90:DL94"/>
    <mergeCell ref="DO90:DO97"/>
    <mergeCell ref="DP90:DU91"/>
    <mergeCell ref="DV90:EM91"/>
    <mergeCell ref="CY95:CZ97"/>
    <mergeCell ref="DA95:DB97"/>
    <mergeCell ref="DC95:DD97"/>
    <mergeCell ref="DE95:DF97"/>
    <mergeCell ref="AM90:AR91"/>
    <mergeCell ref="AS90:BJ91"/>
    <mergeCell ref="DZ95:EA97"/>
    <mergeCell ref="EB95:EC97"/>
    <mergeCell ref="O98:Q102"/>
    <mergeCell ref="R98:Y99"/>
    <mergeCell ref="V95:W97"/>
    <mergeCell ref="X95:Y97"/>
    <mergeCell ref="Z95:AA97"/>
    <mergeCell ref="AB95:AC97"/>
    <mergeCell ref="AD95:AE97"/>
    <mergeCell ref="CW95:CX97"/>
    <mergeCell ref="AM92:AR94"/>
    <mergeCell ref="AS92:BJ94"/>
    <mergeCell ref="CI92:CN94"/>
    <mergeCell ref="CL98:CN102"/>
    <mergeCell ref="CO92:DF94"/>
    <mergeCell ref="DP92:DU94"/>
    <mergeCell ref="DV92:EM94"/>
    <mergeCell ref="EF98:EZ99"/>
    <mergeCell ref="DX95:DY97"/>
    <mergeCell ref="BE95:BF97"/>
    <mergeCell ref="AM95:AR97"/>
    <mergeCell ref="AS95:AT97"/>
    <mergeCell ref="AU95:AV97"/>
    <mergeCell ref="DK98:DM102"/>
    <mergeCell ref="DQ98:EE99"/>
    <mergeCell ref="CR98:CT102"/>
    <mergeCell ref="CU98:DB99"/>
    <mergeCell ref="CU100:CX102"/>
    <mergeCell ref="CY100:DB102"/>
    <mergeCell ref="EN90:EO94"/>
    <mergeCell ref="AH95:AI97"/>
    <mergeCell ref="F98:H102"/>
    <mergeCell ref="AN98:BB99"/>
    <mergeCell ref="BC98:BW99"/>
    <mergeCell ref="AT100:AV102"/>
    <mergeCell ref="AW100:AY102"/>
    <mergeCell ref="AZ100:BB102"/>
    <mergeCell ref="CO98:CQ102"/>
    <mergeCell ref="BI87:BJ89"/>
    <mergeCell ref="BK87:BL89"/>
    <mergeCell ref="EP95:EQ97"/>
    <mergeCell ref="ER95:ES97"/>
    <mergeCell ref="ER100:ET102"/>
    <mergeCell ref="EP90:ES94"/>
    <mergeCell ref="ER87:ES89"/>
    <mergeCell ref="ET87:EZ97"/>
    <mergeCell ref="ED95:EE97"/>
    <mergeCell ref="EF95:EG97"/>
    <mergeCell ref="EH95:EI97"/>
    <mergeCell ref="BI95:BJ97"/>
    <mergeCell ref="BK95:BL97"/>
    <mergeCell ref="BM95:BN97"/>
    <mergeCell ref="BO95:BP97"/>
    <mergeCell ref="BG95:BH97"/>
    <mergeCell ref="EU100:EW102"/>
    <mergeCell ref="EX100:EZ102"/>
    <mergeCell ref="DQ100:DS102"/>
    <mergeCell ref="DT100:DV102"/>
    <mergeCell ref="DW100:DY102"/>
    <mergeCell ref="DZ100:EB102"/>
    <mergeCell ref="EC100:EE102"/>
    <mergeCell ref="BO100:BQ102"/>
    <mergeCell ref="BR100:BT102"/>
    <mergeCell ref="CU95:CV97"/>
    <mergeCell ref="EJ95:EK97"/>
    <mergeCell ref="DG95:DH97"/>
    <mergeCell ref="DI95:DJ97"/>
    <mergeCell ref="DK95:DL97"/>
    <mergeCell ref="DP95:DU97"/>
    <mergeCell ref="DV95:DW97"/>
    <mergeCell ref="E90:E97"/>
    <mergeCell ref="F90:K91"/>
    <mergeCell ref="L90:AC91"/>
    <mergeCell ref="AD90:AE94"/>
    <mergeCell ref="AF90:AI94"/>
    <mergeCell ref="AL90:AL97"/>
    <mergeCell ref="CH82:CH89"/>
    <mergeCell ref="CI82:CN83"/>
    <mergeCell ref="E82:E89"/>
    <mergeCell ref="F82:K83"/>
    <mergeCell ref="L82:AC83"/>
    <mergeCell ref="EB87:EC89"/>
    <mergeCell ref="DE87:DF89"/>
    <mergeCell ref="DG87:DH89"/>
    <mergeCell ref="DI87:DJ89"/>
    <mergeCell ref="DK87:DL89"/>
    <mergeCell ref="DP87:DU89"/>
    <mergeCell ref="DV87:DW89"/>
    <mergeCell ref="F95:K97"/>
    <mergeCell ref="AY87:AZ89"/>
    <mergeCell ref="BA87:BB89"/>
    <mergeCell ref="BC87:BD89"/>
    <mergeCell ref="BE87:BF89"/>
    <mergeCell ref="AB87:AC89"/>
    <mergeCell ref="AD87:AE89"/>
    <mergeCell ref="AF87:AG89"/>
    <mergeCell ref="AH87:AI89"/>
    <mergeCell ref="DO82:DO89"/>
    <mergeCell ref="DP82:DU83"/>
    <mergeCell ref="CO87:CP89"/>
    <mergeCell ref="CQ87:CR89"/>
    <mergeCell ref="AS87:AT89"/>
    <mergeCell ref="ET84:EZ86"/>
    <mergeCell ref="F87:K89"/>
    <mergeCell ref="L87:M89"/>
    <mergeCell ref="N87:O89"/>
    <mergeCell ref="P87:Q89"/>
    <mergeCell ref="R87:S89"/>
    <mergeCell ref="T87:U89"/>
    <mergeCell ref="V87:W89"/>
    <mergeCell ref="X87:Y89"/>
    <mergeCell ref="Z87:AA89"/>
    <mergeCell ref="F84:K86"/>
    <mergeCell ref="L84:AC86"/>
    <mergeCell ref="AM84:AR86"/>
    <mergeCell ref="AS84:BJ86"/>
    <mergeCell ref="BQ84:BW86"/>
    <mergeCell ref="CI84:CN86"/>
    <mergeCell ref="DI82:DL86"/>
    <mergeCell ref="EN82:EO86"/>
    <mergeCell ref="EP82:ES86"/>
    <mergeCell ref="DP84:DU86"/>
    <mergeCell ref="DV84:EM86"/>
    <mergeCell ref="DX87:DY89"/>
    <mergeCell ref="DZ87:EA89"/>
    <mergeCell ref="BK82:BL86"/>
    <mergeCell ref="CS87:CT89"/>
    <mergeCell ref="CU87:CV89"/>
    <mergeCell ref="CW87:CX89"/>
    <mergeCell ref="CY87:CZ89"/>
    <mergeCell ref="BM82:BP86"/>
    <mergeCell ref="BM87:BN89"/>
    <mergeCell ref="ED87:EE89"/>
    <mergeCell ref="EF87:EG89"/>
    <mergeCell ref="AU87:AV89"/>
    <mergeCell ref="AW87:AX89"/>
    <mergeCell ref="AM87:AR89"/>
    <mergeCell ref="AY95:AZ97"/>
    <mergeCell ref="DG82:DH86"/>
    <mergeCell ref="ED79:EE81"/>
    <mergeCell ref="EF79:EG81"/>
    <mergeCell ref="EH79:EI81"/>
    <mergeCell ref="EJ79:EK81"/>
    <mergeCell ref="EL79:EM81"/>
    <mergeCell ref="EN79:EO81"/>
    <mergeCell ref="DG79:DH81"/>
    <mergeCell ref="DI79:DJ81"/>
    <mergeCell ref="DK79:DL81"/>
    <mergeCell ref="DP79:DU81"/>
    <mergeCell ref="DV79:DW81"/>
    <mergeCell ref="DX79:DY81"/>
    <mergeCell ref="CU79:CV81"/>
    <mergeCell ref="CW79:CX81"/>
    <mergeCell ref="CY79:CZ81"/>
    <mergeCell ref="DA79:DB81"/>
    <mergeCell ref="DC79:DD81"/>
    <mergeCell ref="DE79:DF81"/>
    <mergeCell ref="DO74:DO81"/>
    <mergeCell ref="DV82:EM83"/>
    <mergeCell ref="EH87:EI89"/>
    <mergeCell ref="EJ87:EK89"/>
    <mergeCell ref="EL87:EM89"/>
    <mergeCell ref="EL95:EM97"/>
    <mergeCell ref="DA87:DB89"/>
    <mergeCell ref="DC87:DD89"/>
    <mergeCell ref="BG87:BH89"/>
    <mergeCell ref="EN71:EO73"/>
    <mergeCell ref="DC71:DD73"/>
    <mergeCell ref="DE71:DF73"/>
    <mergeCell ref="CI79:CN81"/>
    <mergeCell ref="DI71:DJ73"/>
    <mergeCell ref="P79:Q81"/>
    <mergeCell ref="CS95:CT97"/>
    <mergeCell ref="BA79:BB81"/>
    <mergeCell ref="BC79:BD81"/>
    <mergeCell ref="BE79:BF81"/>
    <mergeCell ref="BG79:BH81"/>
    <mergeCell ref="AD79:AE81"/>
    <mergeCell ref="AF79:AG81"/>
    <mergeCell ref="AH79:AI81"/>
    <mergeCell ref="AM79:AR81"/>
    <mergeCell ref="AS79:AT81"/>
    <mergeCell ref="AU79:AV81"/>
    <mergeCell ref="AD82:AE86"/>
    <mergeCell ref="AF82:AI86"/>
    <mergeCell ref="AL82:AL89"/>
    <mergeCell ref="AM82:AR83"/>
    <mergeCell ref="AS82:BJ83"/>
    <mergeCell ref="BM79:BN81"/>
    <mergeCell ref="BO79:BP81"/>
    <mergeCell ref="AW79:AX81"/>
    <mergeCell ref="AY79:AZ81"/>
    <mergeCell ref="CO82:DF83"/>
    <mergeCell ref="BK90:BL94"/>
    <mergeCell ref="BM90:BP94"/>
    <mergeCell ref="CH90:CH97"/>
    <mergeCell ref="CI90:CN91"/>
    <mergeCell ref="CI95:CN97"/>
    <mergeCell ref="BI79:BJ81"/>
    <mergeCell ref="BK79:BL81"/>
    <mergeCell ref="AB79:AC81"/>
    <mergeCell ref="EP71:EQ73"/>
    <mergeCell ref="ER71:ES73"/>
    <mergeCell ref="CO79:CP81"/>
    <mergeCell ref="E74:E81"/>
    <mergeCell ref="C66:D97"/>
    <mergeCell ref="DP74:DU75"/>
    <mergeCell ref="DV74:EM75"/>
    <mergeCell ref="EN74:EO78"/>
    <mergeCell ref="EP74:ES78"/>
    <mergeCell ref="DP76:DU78"/>
    <mergeCell ref="DV76:EM78"/>
    <mergeCell ref="DZ79:EA81"/>
    <mergeCell ref="EB79:EC81"/>
    <mergeCell ref="BK74:BL78"/>
    <mergeCell ref="BM74:BP78"/>
    <mergeCell ref="CH74:CH81"/>
    <mergeCell ref="CI74:CN75"/>
    <mergeCell ref="CO74:DF75"/>
    <mergeCell ref="DG74:DH78"/>
    <mergeCell ref="CI76:CN78"/>
    <mergeCell ref="CO76:DF78"/>
    <mergeCell ref="CQ79:CR81"/>
    <mergeCell ref="CS79:CT81"/>
    <mergeCell ref="EP79:EQ81"/>
    <mergeCell ref="ER79:ES81"/>
    <mergeCell ref="EF71:EG73"/>
    <mergeCell ref="EH71:EI73"/>
    <mergeCell ref="EJ71:EK73"/>
    <mergeCell ref="EL71:EM73"/>
    <mergeCell ref="DI74:DL78"/>
    <mergeCell ref="BO87:BP89"/>
    <mergeCell ref="BQ87:BW97"/>
    <mergeCell ref="EN87:EO89"/>
    <mergeCell ref="CO95:CP97"/>
    <mergeCell ref="CQ95:CR97"/>
    <mergeCell ref="ET69:EZ83"/>
    <mergeCell ref="F71:K73"/>
    <mergeCell ref="L71:M73"/>
    <mergeCell ref="N71:O73"/>
    <mergeCell ref="P71:Q73"/>
    <mergeCell ref="R71:S73"/>
    <mergeCell ref="T71:U73"/>
    <mergeCell ref="V71:W73"/>
    <mergeCell ref="X71:Y73"/>
    <mergeCell ref="Z71:AA73"/>
    <mergeCell ref="EP66:ES70"/>
    <mergeCell ref="ET66:EZ68"/>
    <mergeCell ref="F68:K70"/>
    <mergeCell ref="L68:AC70"/>
    <mergeCell ref="AM68:AR70"/>
    <mergeCell ref="AS68:BJ70"/>
    <mergeCell ref="CI68:CN70"/>
    <mergeCell ref="CO68:DF70"/>
    <mergeCell ref="DP68:DU70"/>
    <mergeCell ref="DV68:EM70"/>
    <mergeCell ref="DI66:DL70"/>
    <mergeCell ref="DM66:DN97"/>
    <mergeCell ref="DO66:DO73"/>
    <mergeCell ref="DP66:DU67"/>
    <mergeCell ref="CO84:DF86"/>
    <mergeCell ref="CI87:CN89"/>
    <mergeCell ref="F74:K75"/>
    <mergeCell ref="L74:AC75"/>
    <mergeCell ref="AD74:AE78"/>
    <mergeCell ref="AF74:AI78"/>
    <mergeCell ref="AL74:AL81"/>
    <mergeCell ref="AM74:AR75"/>
    <mergeCell ref="F79:K81"/>
    <mergeCell ref="L79:M81"/>
    <mergeCell ref="N79:O81"/>
    <mergeCell ref="R79:S81"/>
    <mergeCell ref="T79:U81"/>
    <mergeCell ref="V79:W81"/>
    <mergeCell ref="X79:Y81"/>
    <mergeCell ref="Z79:AA81"/>
    <mergeCell ref="AS74:BJ75"/>
    <mergeCell ref="DV66:EM67"/>
    <mergeCell ref="EN66:EO70"/>
    <mergeCell ref="DV71:DW73"/>
    <mergeCell ref="DX71:DY73"/>
    <mergeCell ref="DZ71:EA73"/>
    <mergeCell ref="EB71:EC73"/>
    <mergeCell ref="BQ66:BW68"/>
    <mergeCell ref="CF66:CG97"/>
    <mergeCell ref="CH66:CH73"/>
    <mergeCell ref="CI66:CN67"/>
    <mergeCell ref="CO66:DF67"/>
    <mergeCell ref="DG66:DH70"/>
    <mergeCell ref="BQ69:BW83"/>
    <mergeCell ref="CW71:CX73"/>
    <mergeCell ref="CY71:CZ73"/>
    <mergeCell ref="DA71:DB73"/>
    <mergeCell ref="AJ66:AK97"/>
    <mergeCell ref="CS71:CT73"/>
    <mergeCell ref="CU71:CV73"/>
    <mergeCell ref="BC71:BD73"/>
    <mergeCell ref="DG71:DH73"/>
    <mergeCell ref="BE71:BF73"/>
    <mergeCell ref="BG71:BH73"/>
    <mergeCell ref="AL66:AL73"/>
    <mergeCell ref="AM66:AR67"/>
    <mergeCell ref="AS66:BJ67"/>
    <mergeCell ref="BK66:BL70"/>
    <mergeCell ref="BM66:BP70"/>
    <mergeCell ref="AU71:AV73"/>
    <mergeCell ref="AW71:AX73"/>
    <mergeCell ref="AM71:AR73"/>
    <mergeCell ref="AS71:AT73"/>
    <mergeCell ref="AD66:AE70"/>
    <mergeCell ref="AF66:AI70"/>
    <mergeCell ref="T63:U65"/>
    <mergeCell ref="V63:W65"/>
    <mergeCell ref="X63:Y65"/>
    <mergeCell ref="Z63:AA65"/>
    <mergeCell ref="AB63:AC65"/>
    <mergeCell ref="AD63:AE65"/>
    <mergeCell ref="AW58:BB61"/>
    <mergeCell ref="BJ58:BO61"/>
    <mergeCell ref="AW62:BB65"/>
    <mergeCell ref="BJ62:BO65"/>
    <mergeCell ref="AP59:AV65"/>
    <mergeCell ref="AB71:AC73"/>
    <mergeCell ref="AD71:AE73"/>
    <mergeCell ref="AF71:AG73"/>
    <mergeCell ref="AH71:AI73"/>
    <mergeCell ref="BI71:BJ73"/>
    <mergeCell ref="AY71:AZ73"/>
    <mergeCell ref="BA71:BB73"/>
    <mergeCell ref="BK71:BL73"/>
    <mergeCell ref="BM71:BN73"/>
    <mergeCell ref="BO71:BP73"/>
    <mergeCell ref="E66:E73"/>
    <mergeCell ref="F66:K67"/>
    <mergeCell ref="L66:AC67"/>
    <mergeCell ref="EM54:EZ57"/>
    <mergeCell ref="F58:K59"/>
    <mergeCell ref="L58:AC59"/>
    <mergeCell ref="AD58:AE62"/>
    <mergeCell ref="AF58:AI62"/>
    <mergeCell ref="AJ58:AO65"/>
    <mergeCell ref="DR53:DX57"/>
    <mergeCell ref="EF53:EL57"/>
    <mergeCell ref="M54:S57"/>
    <mergeCell ref="AA54:AF57"/>
    <mergeCell ref="AG54:AJ57"/>
    <mergeCell ref="AK54:AN57"/>
    <mergeCell ref="AV54:BB57"/>
    <mergeCell ref="BJ54:BW57"/>
    <mergeCell ref="CP54:CV57"/>
    <mergeCell ref="DD54:DI57"/>
    <mergeCell ref="F60:K62"/>
    <mergeCell ref="L60:AC62"/>
    <mergeCell ref="CI60:CN62"/>
    <mergeCell ref="CO60:DF62"/>
    <mergeCell ref="F63:K65"/>
    <mergeCell ref="L63:M65"/>
    <mergeCell ref="N63:O65"/>
    <mergeCell ref="P63:Q65"/>
    <mergeCell ref="R63:S65"/>
    <mergeCell ref="DI58:DL62"/>
    <mergeCell ref="DA63:DB65"/>
    <mergeCell ref="DC63:DD65"/>
    <mergeCell ref="DE63:DF65"/>
    <mergeCell ref="AG49:AJ52"/>
    <mergeCell ref="AK49:AN52"/>
    <mergeCell ref="AV49:BB52"/>
    <mergeCell ref="BJ49:BW52"/>
    <mergeCell ref="CP49:CV52"/>
    <mergeCell ref="DD49:DI52"/>
    <mergeCell ref="BC48:BI52"/>
    <mergeCell ref="CF48:CF57"/>
    <mergeCell ref="CG48:CG57"/>
    <mergeCell ref="CH48:CH57"/>
    <mergeCell ref="CI48:CO52"/>
    <mergeCell ref="CW48:DC52"/>
    <mergeCell ref="DJ54:DM57"/>
    <mergeCell ref="DN54:DQ57"/>
    <mergeCell ref="DY54:EE57"/>
    <mergeCell ref="DZ58:EE61"/>
    <mergeCell ref="ED71:EE73"/>
    <mergeCell ref="DG63:DH65"/>
    <mergeCell ref="DI63:DJ65"/>
    <mergeCell ref="DK63:DL65"/>
    <mergeCell ref="DM58:DR65"/>
    <mergeCell ref="AF63:AG65"/>
    <mergeCell ref="AH63:AI65"/>
    <mergeCell ref="CI63:CN65"/>
    <mergeCell ref="CO63:CP65"/>
    <mergeCell ref="CQ63:CR65"/>
    <mergeCell ref="CS63:CT65"/>
    <mergeCell ref="DK71:DL73"/>
    <mergeCell ref="DP71:DU73"/>
    <mergeCell ref="CI71:CN73"/>
    <mergeCell ref="CO71:CP73"/>
    <mergeCell ref="CQ71:CR73"/>
    <mergeCell ref="CH43:CH47"/>
    <mergeCell ref="CI43:CO47"/>
    <mergeCell ref="DJ49:DM52"/>
    <mergeCell ref="DN49:DQ52"/>
    <mergeCell ref="DY49:EE52"/>
    <mergeCell ref="EM49:EZ52"/>
    <mergeCell ref="DS59:DY65"/>
    <mergeCell ref="CU63:CV65"/>
    <mergeCell ref="CI58:CN59"/>
    <mergeCell ref="CO58:DF59"/>
    <mergeCell ref="DG58:DH62"/>
    <mergeCell ref="CW63:CX65"/>
    <mergeCell ref="CY63:CZ65"/>
    <mergeCell ref="C48:C57"/>
    <mergeCell ref="D48:D57"/>
    <mergeCell ref="E48:E57"/>
    <mergeCell ref="F48:L52"/>
    <mergeCell ref="T48:Z52"/>
    <mergeCell ref="AO48:AU52"/>
    <mergeCell ref="CW43:DC47"/>
    <mergeCell ref="DK43:DQ47"/>
    <mergeCell ref="DY43:EE47"/>
    <mergeCell ref="F53:L57"/>
    <mergeCell ref="T53:Z57"/>
    <mergeCell ref="AO53:AU57"/>
    <mergeCell ref="BC53:BI57"/>
    <mergeCell ref="CI53:CO57"/>
    <mergeCell ref="CW53:DC57"/>
    <mergeCell ref="DR48:DX52"/>
    <mergeCell ref="EF48:EL52"/>
    <mergeCell ref="M49:S52"/>
    <mergeCell ref="AA49:AF52"/>
    <mergeCell ref="C39:BW40"/>
    <mergeCell ref="CF39:EZ40"/>
    <mergeCell ref="C41:BW42"/>
    <mergeCell ref="CF41:EZ42"/>
    <mergeCell ref="C43:C47"/>
    <mergeCell ref="D43:D47"/>
    <mergeCell ref="E43:E47"/>
    <mergeCell ref="F43:L47"/>
    <mergeCell ref="T43:Z47"/>
    <mergeCell ref="AH43:AN47"/>
    <mergeCell ref="EI32:EZ34"/>
    <mergeCell ref="C35:F36"/>
    <mergeCell ref="G35:BW36"/>
    <mergeCell ref="CF35:CI36"/>
    <mergeCell ref="CJ35:EZ36"/>
    <mergeCell ref="C37:BW38"/>
    <mergeCell ref="CF37:EZ38"/>
    <mergeCell ref="DD44:DJ47"/>
    <mergeCell ref="DR44:DX47"/>
    <mergeCell ref="EF44:EL47"/>
    <mergeCell ref="ET44:EZ47"/>
    <mergeCell ref="EM43:ES47"/>
    <mergeCell ref="M44:S47"/>
    <mergeCell ref="AA44:AG47"/>
    <mergeCell ref="AO44:AU47"/>
    <mergeCell ref="BC44:BI47"/>
    <mergeCell ref="BQ44:BW47"/>
    <mergeCell ref="CP44:CV47"/>
    <mergeCell ref="AV43:BB47"/>
    <mergeCell ref="BJ43:BP47"/>
    <mergeCell ref="CF43:CF47"/>
    <mergeCell ref="CG43:CG47"/>
    <mergeCell ref="EI29:EZ30"/>
    <mergeCell ref="A30:B31"/>
    <mergeCell ref="CD30:CE31"/>
    <mergeCell ref="C32:U34"/>
    <mergeCell ref="V32:AM34"/>
    <mergeCell ref="AN32:BE34"/>
    <mergeCell ref="BF32:BW34"/>
    <mergeCell ref="CF32:CX34"/>
    <mergeCell ref="CY32:DP34"/>
    <mergeCell ref="DQ32:EH34"/>
    <mergeCell ref="EM26:EQ28"/>
    <mergeCell ref="ER26:EV28"/>
    <mergeCell ref="EW26:EZ28"/>
    <mergeCell ref="C29:U30"/>
    <mergeCell ref="V29:AM30"/>
    <mergeCell ref="AN29:BE30"/>
    <mergeCell ref="BF29:BW30"/>
    <mergeCell ref="CF29:CX30"/>
    <mergeCell ref="CY29:DP30"/>
    <mergeCell ref="DQ29:EH30"/>
    <mergeCell ref="DM26:DQ28"/>
    <mergeCell ref="DR26:DT28"/>
    <mergeCell ref="DU26:DY28"/>
    <mergeCell ref="DZ26:EB28"/>
    <mergeCell ref="EC26:EG28"/>
    <mergeCell ref="EH26:EL28"/>
    <mergeCell ref="CJ26:CM28"/>
    <mergeCell ref="CN26:CQ28"/>
    <mergeCell ref="CR26:DA28"/>
    <mergeCell ref="DB26:DF28"/>
    <mergeCell ref="DG26:DI28"/>
    <mergeCell ref="DJ26:DL28"/>
    <mergeCell ref="BO26:BS28"/>
    <mergeCell ref="BT26:BW28"/>
    <mergeCell ref="CF26:CI28"/>
    <mergeCell ref="AD26:AF28"/>
    <mergeCell ref="AG26:AI28"/>
    <mergeCell ref="AJ26:AN28"/>
    <mergeCell ref="AO26:AQ28"/>
    <mergeCell ref="AR26:AV28"/>
    <mergeCell ref="AW26:AY28"/>
    <mergeCell ref="ER24:EV24"/>
    <mergeCell ref="C25:F25"/>
    <mergeCell ref="G25:J25"/>
    <mergeCell ref="CF25:CI25"/>
    <mergeCell ref="CJ25:CM25"/>
    <mergeCell ref="C26:F28"/>
    <mergeCell ref="G26:J28"/>
    <mergeCell ref="K26:N28"/>
    <mergeCell ref="O26:X28"/>
    <mergeCell ref="Y26:AC28"/>
    <mergeCell ref="K23:N24"/>
    <mergeCell ref="CN23:CQ24"/>
    <mergeCell ref="Y24:AF24"/>
    <mergeCell ref="AG24:AQ24"/>
    <mergeCell ref="AR24:AY24"/>
    <mergeCell ref="BE24:BN24"/>
    <mergeCell ref="BO24:BS24"/>
    <mergeCell ref="CF22:CM24"/>
    <mergeCell ref="CR22:DA24"/>
    <mergeCell ref="DB22:EB23"/>
    <mergeCell ref="EC22:EG24"/>
    <mergeCell ref="EH22:EV23"/>
    <mergeCell ref="BD7:BE8"/>
    <mergeCell ref="AS11:AT15"/>
    <mergeCell ref="AU11:BA12"/>
    <mergeCell ref="CD5:CE17"/>
    <mergeCell ref="CF5:CI15"/>
    <mergeCell ref="DV9:EB10"/>
    <mergeCell ref="EC9:EZ10"/>
    <mergeCell ref="EK7:EL8"/>
    <mergeCell ref="EW22:EZ24"/>
    <mergeCell ref="DB24:DI24"/>
    <mergeCell ref="DJ24:DT24"/>
    <mergeCell ref="DU24:EB24"/>
    <mergeCell ref="EH24:EQ24"/>
    <mergeCell ref="DW19:EK21"/>
    <mergeCell ref="EL19:EZ21"/>
    <mergeCell ref="A20:B29"/>
    <mergeCell ref="CD20:CE29"/>
    <mergeCell ref="C22:J24"/>
    <mergeCell ref="O22:X24"/>
    <mergeCell ref="Y22:AY23"/>
    <mergeCell ref="AZ22:BD24"/>
    <mergeCell ref="BE22:BS23"/>
    <mergeCell ref="BT22:BW24"/>
    <mergeCell ref="AE19:AS21"/>
    <mergeCell ref="AT19:BH21"/>
    <mergeCell ref="BI19:BW21"/>
    <mergeCell ref="CF19:CR21"/>
    <mergeCell ref="CS19:DG21"/>
    <mergeCell ref="DH19:DV21"/>
    <mergeCell ref="AZ26:BD28"/>
    <mergeCell ref="BE26:BI28"/>
    <mergeCell ref="BJ26:BN28"/>
    <mergeCell ref="DV11:DW15"/>
    <mergeCell ref="DX11:ED12"/>
    <mergeCell ref="BF7:BG8"/>
    <mergeCell ref="BH7:BI8"/>
    <mergeCell ref="BJ7:BK8"/>
    <mergeCell ref="BL7:BM8"/>
    <mergeCell ref="BN7:BO8"/>
    <mergeCell ref="BP7:BQ8"/>
    <mergeCell ref="EL16:EZ17"/>
    <mergeCell ref="A18:B19"/>
    <mergeCell ref="C18:O18"/>
    <mergeCell ref="CD18:CE19"/>
    <mergeCell ref="CF18:CR18"/>
    <mergeCell ref="C19:O21"/>
    <mergeCell ref="P19:AD21"/>
    <mergeCell ref="C16:O17"/>
    <mergeCell ref="P16:AD17"/>
    <mergeCell ref="AE16:AS17"/>
    <mergeCell ref="AT16:BH17"/>
    <mergeCell ref="BI16:BW17"/>
    <mergeCell ref="CF16:CR17"/>
    <mergeCell ref="EE11:EZ12"/>
    <mergeCell ref="I12:AR13"/>
    <mergeCell ref="CL12:DU13"/>
    <mergeCell ref="AU13:BW15"/>
    <mergeCell ref="DX13:EZ15"/>
    <mergeCell ref="I14:AR15"/>
    <mergeCell ref="CL14:DU15"/>
    <mergeCell ref="G7:H15"/>
    <mergeCell ref="AS7:AY8"/>
    <mergeCell ref="AZ7:BA8"/>
    <mergeCell ref="BB7:BC8"/>
    <mergeCell ref="S3:T4"/>
    <mergeCell ref="U3:V4"/>
    <mergeCell ref="W3:X4"/>
    <mergeCell ref="Y3:Z4"/>
    <mergeCell ref="I10:AR11"/>
    <mergeCell ref="CL10:DU11"/>
    <mergeCell ref="I7:AR7"/>
    <mergeCell ref="DV5:EC6"/>
    <mergeCell ref="DW16:EK17"/>
    <mergeCell ref="ED5:EZ6"/>
    <mergeCell ref="EC7:ED8"/>
    <mergeCell ref="EE7:EF8"/>
    <mergeCell ref="EG7:EH8"/>
    <mergeCell ref="EI7:EJ8"/>
    <mergeCell ref="DL3:DM4"/>
    <mergeCell ref="DN3:DX4"/>
    <mergeCell ref="DY3:EM4"/>
    <mergeCell ref="EN3:EZ4"/>
    <mergeCell ref="EW7:EX8"/>
    <mergeCell ref="EY7:EZ8"/>
    <mergeCell ref="EM7:EN8"/>
    <mergeCell ref="EO7:EP8"/>
    <mergeCell ref="EQ7:ER8"/>
    <mergeCell ref="ES7:ET8"/>
    <mergeCell ref="EU7:EV8"/>
    <mergeCell ref="BR7:BS8"/>
    <mergeCell ref="BT7:BU8"/>
    <mergeCell ref="BV7:BW8"/>
    <mergeCell ref="CJ7:CK15"/>
    <mergeCell ref="CL7:DU7"/>
    <mergeCell ref="DV7:EB8"/>
    <mergeCell ref="BB11:BW12"/>
    <mergeCell ref="A5:B17"/>
    <mergeCell ref="C5:F15"/>
    <mergeCell ref="G5:K6"/>
    <mergeCell ref="L5:AR6"/>
    <mergeCell ref="AS5:AZ6"/>
    <mergeCell ref="BA5:BW6"/>
    <mergeCell ref="CZ3:DA4"/>
    <mergeCell ref="DB3:DC4"/>
    <mergeCell ref="DD3:DE4"/>
    <mergeCell ref="DF3:DG4"/>
    <mergeCell ref="DH3:DI4"/>
    <mergeCell ref="DJ3:DK4"/>
    <mergeCell ref="CN3:CO4"/>
    <mergeCell ref="CP3:CQ4"/>
    <mergeCell ref="CR3:CS4"/>
    <mergeCell ref="CT3:CU4"/>
    <mergeCell ref="CV3:CW4"/>
    <mergeCell ref="CX3:CY4"/>
    <mergeCell ref="BK3:BW4"/>
    <mergeCell ref="CD3:CE4"/>
    <mergeCell ref="I8:AR9"/>
    <mergeCell ref="CL8:DU9"/>
    <mergeCell ref="AS9:AY10"/>
    <mergeCell ref="AZ9:BW10"/>
    <mergeCell ref="CS16:DG17"/>
    <mergeCell ref="DH16:DV17"/>
    <mergeCell ref="AV3:BJ4"/>
    <mergeCell ref="Q3:R4"/>
    <mergeCell ref="EO2:EZ2"/>
    <mergeCell ref="A3:B4"/>
    <mergeCell ref="C3:D4"/>
    <mergeCell ref="E3:F4"/>
    <mergeCell ref="G3:H4"/>
    <mergeCell ref="I3:J4"/>
    <mergeCell ref="K3:L4"/>
    <mergeCell ref="M3:N4"/>
    <mergeCell ref="O3:P4"/>
    <mergeCell ref="D2:AJ2"/>
    <mergeCell ref="AL2:AU2"/>
    <mergeCell ref="AW2:BJ2"/>
    <mergeCell ref="BL2:BW2"/>
    <mergeCell ref="CG2:DM2"/>
    <mergeCell ref="DO2:DX2"/>
    <mergeCell ref="CF3:CG4"/>
    <mergeCell ref="CH3:CI4"/>
    <mergeCell ref="CJ3:CK4"/>
    <mergeCell ref="CL3:CM4"/>
    <mergeCell ref="AC3:AD4"/>
    <mergeCell ref="AE3:AF4"/>
    <mergeCell ref="AG3:AH4"/>
    <mergeCell ref="AI3:AJ4"/>
    <mergeCell ref="AK3:AU4"/>
    <mergeCell ref="AA3:AB4"/>
    <mergeCell ref="DZ2:EM2"/>
    <mergeCell ref="CJ5:CN6"/>
    <mergeCell ref="CO5:DU6"/>
    <mergeCell ref="FD1:FF3"/>
    <mergeCell ref="FG1:FG3"/>
    <mergeCell ref="FH1:FH3"/>
    <mergeCell ref="FI1:FI3"/>
    <mergeCell ref="FJ1:FJ3"/>
    <mergeCell ref="FK1:FK3"/>
    <mergeCell ref="FD4:FF5"/>
    <mergeCell ref="FG4:FG5"/>
    <mergeCell ref="FH4:FH5"/>
    <mergeCell ref="FI4:FI5"/>
    <mergeCell ref="FJ4:FJ5"/>
    <mergeCell ref="FK4:FK5"/>
    <mergeCell ref="FE6:FF7"/>
    <mergeCell ref="FG6:FG9"/>
    <mergeCell ref="FH6:FH7"/>
    <mergeCell ref="FI6:FI7"/>
    <mergeCell ref="FJ6:FJ7"/>
    <mergeCell ref="FK6:FK7"/>
    <mergeCell ref="FE8:FF9"/>
    <mergeCell ref="FH8:FH9"/>
    <mergeCell ref="FI8:FI9"/>
    <mergeCell ref="FJ8:FJ9"/>
    <mergeCell ref="FK8:FK9"/>
    <mergeCell ref="FE10:FF11"/>
    <mergeCell ref="FG10:FG11"/>
    <mergeCell ref="FH10:FH11"/>
    <mergeCell ref="FI10:FI11"/>
    <mergeCell ref="FJ10:FJ11"/>
    <mergeCell ref="FK10:FK11"/>
    <mergeCell ref="FE12:FF13"/>
    <mergeCell ref="FG12:FG13"/>
    <mergeCell ref="FH12:FH13"/>
    <mergeCell ref="FI12:FI13"/>
    <mergeCell ref="FJ12:FJ13"/>
    <mergeCell ref="FK12:FK13"/>
    <mergeCell ref="FD14:FF15"/>
    <mergeCell ref="FG14:FG15"/>
    <mergeCell ref="FH14:FH15"/>
    <mergeCell ref="FI14:FI15"/>
    <mergeCell ref="FJ14:FJ15"/>
    <mergeCell ref="FK14:FK15"/>
    <mergeCell ref="FD16:FF17"/>
    <mergeCell ref="FG16:FG17"/>
    <mergeCell ref="FH16:FH17"/>
    <mergeCell ref="FI16:FI17"/>
    <mergeCell ref="FJ16:FJ17"/>
    <mergeCell ref="FK16:FK17"/>
    <mergeCell ref="FD18:FF19"/>
    <mergeCell ref="FG18:FG19"/>
    <mergeCell ref="FH18:FH21"/>
    <mergeCell ref="FI18:FI19"/>
    <mergeCell ref="FJ18:FJ19"/>
    <mergeCell ref="FK18:FK19"/>
    <mergeCell ref="FD20:FF21"/>
    <mergeCell ref="FG20:FG21"/>
    <mergeCell ref="FI20:FI21"/>
    <mergeCell ref="FJ20:FJ21"/>
    <mergeCell ref="FK20:FK21"/>
    <mergeCell ref="FD22:FF23"/>
    <mergeCell ref="FG22:FG27"/>
    <mergeCell ref="FH22:FH23"/>
    <mergeCell ref="FI22:FI23"/>
    <mergeCell ref="FJ22:FJ23"/>
    <mergeCell ref="FK22:FK23"/>
    <mergeCell ref="FD24:FF25"/>
    <mergeCell ref="FH24:FH25"/>
    <mergeCell ref="FI24:FI25"/>
    <mergeCell ref="FJ24:FJ25"/>
    <mergeCell ref="FK24:FK25"/>
    <mergeCell ref="FD26:FF27"/>
    <mergeCell ref="FH26:FH27"/>
    <mergeCell ref="FI26:FI27"/>
    <mergeCell ref="FJ26:FJ27"/>
    <mergeCell ref="FK26:FK27"/>
    <mergeCell ref="FD28:FF29"/>
    <mergeCell ref="FG28:FG29"/>
    <mergeCell ref="FH28:FH29"/>
    <mergeCell ref="FI28:FI29"/>
    <mergeCell ref="FJ28:FJ29"/>
    <mergeCell ref="FK28:FK29"/>
    <mergeCell ref="FD30:FF31"/>
    <mergeCell ref="FG30:FG31"/>
    <mergeCell ref="FH30:FH31"/>
    <mergeCell ref="FI30:FI31"/>
    <mergeCell ref="FJ30:FJ31"/>
    <mergeCell ref="FK30:FK31"/>
    <mergeCell ref="FE32:FF33"/>
    <mergeCell ref="FG32:FG35"/>
    <mergeCell ref="FH32:FH35"/>
    <mergeCell ref="FI32:FI35"/>
    <mergeCell ref="FJ32:FJ33"/>
    <mergeCell ref="FK32:FK33"/>
    <mergeCell ref="FE34:FF35"/>
    <mergeCell ref="FJ34:FJ35"/>
    <mergeCell ref="FK34:FK35"/>
    <mergeCell ref="FE36:FF37"/>
    <mergeCell ref="FG36:FG39"/>
    <mergeCell ref="FH36:FH37"/>
    <mergeCell ref="FI36:FI37"/>
    <mergeCell ref="FJ36:FJ37"/>
    <mergeCell ref="FK36:FK37"/>
    <mergeCell ref="FE38:FF39"/>
    <mergeCell ref="FH38:FH39"/>
    <mergeCell ref="FI38:FI39"/>
    <mergeCell ref="FJ38:FJ39"/>
    <mergeCell ref="FK38:FK39"/>
    <mergeCell ref="FE40:FF41"/>
    <mergeCell ref="FG40:FG43"/>
    <mergeCell ref="FH40:FH41"/>
    <mergeCell ref="FI40:FI41"/>
    <mergeCell ref="FJ40:FJ41"/>
    <mergeCell ref="FK40:FK41"/>
    <mergeCell ref="FE42:FF43"/>
    <mergeCell ref="FH42:FH43"/>
    <mergeCell ref="FI42:FI43"/>
    <mergeCell ref="FJ42:FJ43"/>
    <mergeCell ref="FK42:FK43"/>
    <mergeCell ref="FE44:FF45"/>
    <mergeCell ref="FG44:FG47"/>
    <mergeCell ref="FH44:FH45"/>
    <mergeCell ref="FI44:FI47"/>
    <mergeCell ref="FJ44:FJ45"/>
    <mergeCell ref="FK44:FK45"/>
    <mergeCell ref="FE46:FF47"/>
    <mergeCell ref="FH46:FH47"/>
    <mergeCell ref="FJ46:FJ47"/>
    <mergeCell ref="FK46:FK47"/>
    <mergeCell ref="FD48:FF49"/>
    <mergeCell ref="FG48:FG51"/>
    <mergeCell ref="FH48:FH51"/>
    <mergeCell ref="FI48:FI51"/>
    <mergeCell ref="FJ48:FJ49"/>
    <mergeCell ref="FK48:FK49"/>
    <mergeCell ref="FD50:FF51"/>
    <mergeCell ref="FJ50:FJ51"/>
    <mergeCell ref="FK50:FK51"/>
    <mergeCell ref="FD52:FF53"/>
    <mergeCell ref="FG52:FG53"/>
    <mergeCell ref="FH52:FH53"/>
    <mergeCell ref="FI52:FI53"/>
    <mergeCell ref="FJ52:FJ53"/>
    <mergeCell ref="FK52:FK53"/>
    <mergeCell ref="FE54:FE55"/>
    <mergeCell ref="FF54:FF55"/>
    <mergeCell ref="FG54:FG55"/>
    <mergeCell ref="FH54:FH55"/>
    <mergeCell ref="FI54:FI55"/>
    <mergeCell ref="FJ54:FJ55"/>
    <mergeCell ref="FK54:FK55"/>
    <mergeCell ref="FE56:FE57"/>
    <mergeCell ref="FF56:FF57"/>
    <mergeCell ref="FG56:FG57"/>
    <mergeCell ref="FH56:FH57"/>
    <mergeCell ref="FI56:FI57"/>
    <mergeCell ref="FJ56:FJ57"/>
    <mergeCell ref="FK56:FK57"/>
    <mergeCell ref="FE58:FE59"/>
    <mergeCell ref="FF58:FF59"/>
    <mergeCell ref="FG58:FG61"/>
    <mergeCell ref="FH58:FH59"/>
    <mergeCell ref="FI58:FI59"/>
    <mergeCell ref="FJ58:FJ61"/>
    <mergeCell ref="FK58:FK59"/>
    <mergeCell ref="FE60:FE61"/>
    <mergeCell ref="FF60:FF61"/>
    <mergeCell ref="FH60:FH61"/>
    <mergeCell ref="FI60:FI61"/>
    <mergeCell ref="FK60:FK61"/>
    <mergeCell ref="FE62:FE63"/>
    <mergeCell ref="FF62:FF63"/>
    <mergeCell ref="FG62:FG63"/>
    <mergeCell ref="FH62:FH63"/>
    <mergeCell ref="FI62:FI63"/>
    <mergeCell ref="FJ62:FJ63"/>
    <mergeCell ref="FK62:FK63"/>
    <mergeCell ref="FE64:FE65"/>
    <mergeCell ref="FF64:FF65"/>
    <mergeCell ref="FG64:FG65"/>
    <mergeCell ref="FH64:FH65"/>
    <mergeCell ref="FI64:FI65"/>
    <mergeCell ref="FJ64:FJ65"/>
    <mergeCell ref="FK64:FK65"/>
    <mergeCell ref="FH66:FH67"/>
    <mergeCell ref="FI66:FI67"/>
    <mergeCell ref="FJ66:FJ69"/>
    <mergeCell ref="FK66:FK67"/>
    <mergeCell ref="FH68:FH69"/>
    <mergeCell ref="FI68:FI69"/>
    <mergeCell ref="FK68:FK69"/>
    <mergeCell ref="FG66:FG68"/>
    <mergeCell ref="FE66:FE68"/>
    <mergeCell ref="FF66:FF68"/>
    <mergeCell ref="FH70:FH71"/>
    <mergeCell ref="FI70:FI71"/>
    <mergeCell ref="FJ70:FJ71"/>
    <mergeCell ref="FK70:FK71"/>
    <mergeCell ref="FD72:FF73"/>
    <mergeCell ref="FG72:FG73"/>
    <mergeCell ref="FH72:FH73"/>
    <mergeCell ref="FI72:FI73"/>
    <mergeCell ref="FJ72:FJ73"/>
    <mergeCell ref="FK72:FK73"/>
    <mergeCell ref="FD74:FF75"/>
    <mergeCell ref="FG74:FG75"/>
    <mergeCell ref="FH74:FH75"/>
    <mergeCell ref="FI74:FI75"/>
    <mergeCell ref="FJ74:FJ75"/>
    <mergeCell ref="FK74:FK75"/>
    <mergeCell ref="FG69:FG71"/>
    <mergeCell ref="FE69:FE71"/>
    <mergeCell ref="FF69:FF71"/>
    <mergeCell ref="FE76:FE77"/>
    <mergeCell ref="FF76:FF77"/>
    <mergeCell ref="FG76:FG79"/>
    <mergeCell ref="FH76:FH77"/>
    <mergeCell ref="FI76:FI77"/>
    <mergeCell ref="FJ76:FJ79"/>
    <mergeCell ref="FK76:FK77"/>
    <mergeCell ref="FE78:FE79"/>
    <mergeCell ref="FF78:FF79"/>
    <mergeCell ref="FH78:FH79"/>
    <mergeCell ref="FI78:FI79"/>
    <mergeCell ref="FK78:FK79"/>
    <mergeCell ref="FE80:FE81"/>
    <mergeCell ref="FF80:FF81"/>
    <mergeCell ref="FG80:FG83"/>
    <mergeCell ref="FH80:FH81"/>
    <mergeCell ref="FI80:FI81"/>
    <mergeCell ref="FJ80:FJ83"/>
    <mergeCell ref="FK80:FK81"/>
    <mergeCell ref="FE82:FE83"/>
    <mergeCell ref="FF82:FF83"/>
    <mergeCell ref="FH82:FH83"/>
    <mergeCell ref="FI82:FI83"/>
    <mergeCell ref="FK82:FK83"/>
    <mergeCell ref="FE84:FF85"/>
    <mergeCell ref="FG84:FG85"/>
    <mergeCell ref="FH84:FH85"/>
    <mergeCell ref="FI84:FI85"/>
    <mergeCell ref="FJ84:FJ87"/>
    <mergeCell ref="FK84:FK85"/>
    <mergeCell ref="FE86:FF87"/>
    <mergeCell ref="FG86:FG87"/>
    <mergeCell ref="FH86:FH87"/>
    <mergeCell ref="FI86:FI87"/>
    <mergeCell ref="FK86:FK87"/>
    <mergeCell ref="FD88:FF89"/>
    <mergeCell ref="FG88:FG93"/>
    <mergeCell ref="FH88:FH91"/>
    <mergeCell ref="FI88:FI89"/>
    <mergeCell ref="FJ88:FJ89"/>
    <mergeCell ref="FK88:FK89"/>
    <mergeCell ref="FD90:FF91"/>
    <mergeCell ref="FI90:FI91"/>
    <mergeCell ref="FJ90:FJ91"/>
    <mergeCell ref="FK90:FK91"/>
    <mergeCell ref="FD92:FF93"/>
    <mergeCell ref="FI92:FI93"/>
    <mergeCell ref="FJ92:FJ93"/>
    <mergeCell ref="FK92:FK93"/>
    <mergeCell ref="FD94:FF95"/>
    <mergeCell ref="FG94:FG97"/>
    <mergeCell ref="FH94:FH97"/>
    <mergeCell ref="FI94:FI95"/>
    <mergeCell ref="FJ94:FJ95"/>
    <mergeCell ref="FK94:FK95"/>
    <mergeCell ref="FD96:FF97"/>
    <mergeCell ref="FI96:FI97"/>
    <mergeCell ref="FJ96:FJ97"/>
    <mergeCell ref="FK96:FK97"/>
    <mergeCell ref="FD98:FF99"/>
    <mergeCell ref="FG98:FG99"/>
    <mergeCell ref="FH98:FH99"/>
    <mergeCell ref="FI98:FI99"/>
    <mergeCell ref="FJ98:FJ99"/>
    <mergeCell ref="FK98:FK99"/>
    <mergeCell ref="FD100:FF101"/>
    <mergeCell ref="FG100:FG101"/>
    <mergeCell ref="FH100:FH101"/>
    <mergeCell ref="FI100:FI101"/>
    <mergeCell ref="FJ100:FJ101"/>
    <mergeCell ref="FK100:FK101"/>
    <mergeCell ref="FD102:FF103"/>
    <mergeCell ref="FG102:FG105"/>
    <mergeCell ref="FH102:FH103"/>
    <mergeCell ref="FI102:FI103"/>
    <mergeCell ref="FJ102:FJ103"/>
    <mergeCell ref="FK102:FK103"/>
    <mergeCell ref="FD104:FF105"/>
    <mergeCell ref="FH104:FH105"/>
    <mergeCell ref="FI104:FI105"/>
    <mergeCell ref="FJ104:FJ105"/>
    <mergeCell ref="FK104:FK105"/>
    <mergeCell ref="FD106:FF107"/>
    <mergeCell ref="FG106:FG107"/>
    <mergeCell ref="FH106:FH107"/>
    <mergeCell ref="FI106:FI107"/>
    <mergeCell ref="FJ106:FJ107"/>
    <mergeCell ref="FK106:FK107"/>
    <mergeCell ref="FE108:FF109"/>
    <mergeCell ref="FG108:FG111"/>
    <mergeCell ref="FH108:FH109"/>
    <mergeCell ref="FI108:FI109"/>
    <mergeCell ref="FJ108:FJ109"/>
    <mergeCell ref="FK108:FK109"/>
    <mergeCell ref="FE110:FF111"/>
    <mergeCell ref="FH110:FH111"/>
    <mergeCell ref="FI110:FI111"/>
    <mergeCell ref="FJ110:FJ111"/>
    <mergeCell ref="FK110:FK111"/>
    <mergeCell ref="FE112:FF113"/>
    <mergeCell ref="FG112:FG115"/>
    <mergeCell ref="FH112:FH113"/>
    <mergeCell ref="FI112:FI113"/>
    <mergeCell ref="FJ112:FJ113"/>
    <mergeCell ref="FK112:FK113"/>
    <mergeCell ref="FE114:FF115"/>
    <mergeCell ref="FH114:FH115"/>
    <mergeCell ref="FI114:FI115"/>
    <mergeCell ref="FJ114:FJ115"/>
    <mergeCell ref="FK114:FK115"/>
    <mergeCell ref="FE116:FF117"/>
    <mergeCell ref="FG116:FG117"/>
    <mergeCell ref="FH116:FH117"/>
    <mergeCell ref="FI116:FI117"/>
    <mergeCell ref="FJ116:FJ117"/>
    <mergeCell ref="FK116:FK117"/>
    <mergeCell ref="FE118:FF118"/>
    <mergeCell ref="FG118:FG120"/>
    <mergeCell ref="FE119:FF120"/>
    <mergeCell ref="FH119:FH120"/>
    <mergeCell ref="FI119:FI120"/>
    <mergeCell ref="FJ119:FJ120"/>
    <mergeCell ref="FK119:FK120"/>
    <mergeCell ref="FE121:FF122"/>
    <mergeCell ref="FG121:FG124"/>
    <mergeCell ref="FH121:FH122"/>
    <mergeCell ref="FI121:FI122"/>
    <mergeCell ref="FJ121:FJ122"/>
    <mergeCell ref="FK121:FK124"/>
    <mergeCell ref="FE123:FF124"/>
    <mergeCell ref="FH123:FH124"/>
    <mergeCell ref="FI123:FI124"/>
    <mergeCell ref="FJ123:FJ124"/>
    <mergeCell ref="FD125:FF126"/>
    <mergeCell ref="FG125:FG126"/>
    <mergeCell ref="FH125:FH126"/>
    <mergeCell ref="FI125:FI126"/>
    <mergeCell ref="FJ125:FJ126"/>
    <mergeCell ref="FK125:FK126"/>
    <mergeCell ref="FE127:FF128"/>
    <mergeCell ref="FG127:FG130"/>
    <mergeCell ref="FH127:FH128"/>
    <mergeCell ref="FI127:FI128"/>
    <mergeCell ref="FJ127:FJ128"/>
    <mergeCell ref="FK127:FK128"/>
    <mergeCell ref="FE129:FF130"/>
    <mergeCell ref="FH129:FH130"/>
    <mergeCell ref="FI129:FI130"/>
    <mergeCell ref="FJ129:FJ130"/>
    <mergeCell ref="FK129:FK130"/>
    <mergeCell ref="FE131:FF132"/>
    <mergeCell ref="FG131:FG134"/>
    <mergeCell ref="FH131:FH132"/>
    <mergeCell ref="FI131:FI132"/>
    <mergeCell ref="FJ131:FJ132"/>
    <mergeCell ref="FK131:FK132"/>
    <mergeCell ref="FE133:FF134"/>
    <mergeCell ref="FH133:FH134"/>
    <mergeCell ref="FI133:FI134"/>
    <mergeCell ref="FJ133:FJ134"/>
    <mergeCell ref="FK133:FK134"/>
    <mergeCell ref="FE135:FF136"/>
    <mergeCell ref="FG135:FG138"/>
    <mergeCell ref="FH135:FH136"/>
    <mergeCell ref="FI135:FI136"/>
    <mergeCell ref="FJ135:FJ136"/>
    <mergeCell ref="FK135:FK136"/>
    <mergeCell ref="FE137:FF138"/>
    <mergeCell ref="FH137:FH138"/>
    <mergeCell ref="FI137:FI138"/>
    <mergeCell ref="FJ137:FJ138"/>
    <mergeCell ref="FK137:FK138"/>
    <mergeCell ref="FE139:FF140"/>
    <mergeCell ref="FG139:FG158"/>
    <mergeCell ref="FH139:FH140"/>
    <mergeCell ref="FI139:FI140"/>
    <mergeCell ref="FJ139:FJ140"/>
    <mergeCell ref="FK139:FK140"/>
    <mergeCell ref="FE141:FF142"/>
    <mergeCell ref="FH141:FH142"/>
    <mergeCell ref="FI141:FI142"/>
    <mergeCell ref="FJ141:FJ142"/>
    <mergeCell ref="FK141:FK142"/>
    <mergeCell ref="FE143:FF144"/>
    <mergeCell ref="FH143:FH144"/>
    <mergeCell ref="FI143:FI144"/>
    <mergeCell ref="FJ143:FJ144"/>
    <mergeCell ref="FK143:FK144"/>
    <mergeCell ref="FE145:FF146"/>
    <mergeCell ref="FH145:FH146"/>
    <mergeCell ref="FI145:FI146"/>
    <mergeCell ref="FJ145:FJ146"/>
    <mergeCell ref="FK145:FK146"/>
    <mergeCell ref="FE147:FF148"/>
    <mergeCell ref="FH147:FH148"/>
    <mergeCell ref="FI147:FI148"/>
    <mergeCell ref="FJ147:FJ148"/>
    <mergeCell ref="FK147:FK148"/>
    <mergeCell ref="FE149:FF150"/>
    <mergeCell ref="FH149:FH150"/>
    <mergeCell ref="FI149:FI150"/>
    <mergeCell ref="FJ149:FJ150"/>
    <mergeCell ref="FK149:FK150"/>
    <mergeCell ref="FE151:FF152"/>
    <mergeCell ref="FH151:FH152"/>
    <mergeCell ref="FI151:FI152"/>
    <mergeCell ref="FJ151:FJ152"/>
    <mergeCell ref="FK151:FK152"/>
    <mergeCell ref="FE153:FF154"/>
    <mergeCell ref="FH153:FH154"/>
    <mergeCell ref="FI153:FI154"/>
    <mergeCell ref="FJ153:FJ154"/>
    <mergeCell ref="FK153:FK154"/>
    <mergeCell ref="FD155:FF156"/>
    <mergeCell ref="FH155:FH156"/>
    <mergeCell ref="FI155:FI156"/>
    <mergeCell ref="FJ155:FJ156"/>
    <mergeCell ref="FK155:FK156"/>
    <mergeCell ref="FE157:FF158"/>
    <mergeCell ref="FH157:FH158"/>
    <mergeCell ref="FI157:FI158"/>
    <mergeCell ref="FJ157:FJ158"/>
    <mergeCell ref="FK157:FK158"/>
    <mergeCell ref="FE159:FF160"/>
    <mergeCell ref="FG159:FG162"/>
    <mergeCell ref="FH159:FH160"/>
    <mergeCell ref="FI159:FI160"/>
    <mergeCell ref="FJ159:FJ160"/>
    <mergeCell ref="FK159:FK160"/>
    <mergeCell ref="FE161:FF162"/>
    <mergeCell ref="FH161:FH162"/>
    <mergeCell ref="FI161:FI162"/>
    <mergeCell ref="FJ161:FJ162"/>
    <mergeCell ref="FK161:FK162"/>
    <mergeCell ref="FD163:FF164"/>
    <mergeCell ref="FG163:FG164"/>
    <mergeCell ref="FH163:FH164"/>
    <mergeCell ref="FI163:FI164"/>
    <mergeCell ref="FJ163:FJ164"/>
    <mergeCell ref="FK163:FK164"/>
    <mergeCell ref="FE165:FF166"/>
    <mergeCell ref="FG165:FG168"/>
    <mergeCell ref="FH165:FH166"/>
    <mergeCell ref="FI165:FI166"/>
    <mergeCell ref="FJ165:FJ166"/>
    <mergeCell ref="FK165:FK166"/>
    <mergeCell ref="FE167:FF168"/>
    <mergeCell ref="FH167:FH168"/>
    <mergeCell ref="FI167:FI168"/>
    <mergeCell ref="FJ167:FJ168"/>
    <mergeCell ref="FK167:FK168"/>
    <mergeCell ref="FE169:FF170"/>
    <mergeCell ref="FG169:FG170"/>
    <mergeCell ref="FH169:FH170"/>
    <mergeCell ref="FI169:FI170"/>
    <mergeCell ref="FJ169:FJ170"/>
    <mergeCell ref="FK169:FK170"/>
    <mergeCell ref="FE171:FF172"/>
    <mergeCell ref="FG171:FG174"/>
    <mergeCell ref="FH171:FH172"/>
    <mergeCell ref="FI171:FI172"/>
    <mergeCell ref="FJ171:FJ172"/>
    <mergeCell ref="FK171:FK172"/>
    <mergeCell ref="FE173:FF174"/>
    <mergeCell ref="FH173:FH174"/>
    <mergeCell ref="FI173:FI174"/>
    <mergeCell ref="FJ173:FJ174"/>
    <mergeCell ref="FK173:FK174"/>
    <mergeCell ref="FD175:FF176"/>
    <mergeCell ref="FG175:FG176"/>
    <mergeCell ref="FH175:FH176"/>
    <mergeCell ref="FI175:FI176"/>
    <mergeCell ref="FJ175:FJ176"/>
    <mergeCell ref="FK175:FK176"/>
    <mergeCell ref="FD177:FF178"/>
    <mergeCell ref="FG177:FG180"/>
    <mergeCell ref="FH177:FH178"/>
    <mergeCell ref="FI177:FI178"/>
    <mergeCell ref="FJ177:FJ178"/>
    <mergeCell ref="FK177:FK178"/>
    <mergeCell ref="FD179:FF180"/>
    <mergeCell ref="FH179:FH180"/>
    <mergeCell ref="FI179:FI180"/>
    <mergeCell ref="FJ179:FJ180"/>
    <mergeCell ref="FK179:FK180"/>
    <mergeCell ref="FD181:FF182"/>
    <mergeCell ref="FG181:FG182"/>
    <mergeCell ref="FH181:FH182"/>
    <mergeCell ref="FI181:FI182"/>
    <mergeCell ref="FJ181:FJ182"/>
    <mergeCell ref="FK181:FK182"/>
    <mergeCell ref="FD183:FF184"/>
    <mergeCell ref="FG183:FG186"/>
    <mergeCell ref="FH183:FH186"/>
    <mergeCell ref="FI183:FI184"/>
    <mergeCell ref="FJ183:FJ184"/>
    <mergeCell ref="FK183:FK184"/>
    <mergeCell ref="FD185:FF186"/>
    <mergeCell ref="FI185:FI186"/>
    <mergeCell ref="FJ185:FJ186"/>
    <mergeCell ref="FK185:FK186"/>
    <mergeCell ref="FD187:FF188"/>
    <mergeCell ref="FG187:FG188"/>
    <mergeCell ref="FH187:FH188"/>
    <mergeCell ref="FI187:FI188"/>
    <mergeCell ref="FJ187:FJ188"/>
    <mergeCell ref="FK187:FK188"/>
    <mergeCell ref="FE189:FF190"/>
    <mergeCell ref="FG189:FG190"/>
    <mergeCell ref="FH189:FH190"/>
    <mergeCell ref="FI189:FI190"/>
    <mergeCell ref="FJ189:FJ190"/>
    <mergeCell ref="FK189:FK190"/>
    <mergeCell ref="FE191:FF192"/>
    <mergeCell ref="FG191:FG192"/>
    <mergeCell ref="FH191:FH192"/>
    <mergeCell ref="FI191:FI192"/>
    <mergeCell ref="FJ191:FJ192"/>
    <mergeCell ref="FK191:FK192"/>
    <mergeCell ref="FE193:FF194"/>
    <mergeCell ref="FG193:FG194"/>
    <mergeCell ref="FH193:FH194"/>
    <mergeCell ref="FI193:FI194"/>
    <mergeCell ref="FK193:FK194"/>
    <mergeCell ref="FE195:FF196"/>
    <mergeCell ref="FG195:FG198"/>
    <mergeCell ref="FH195:FH196"/>
    <mergeCell ref="FI195:FI196"/>
    <mergeCell ref="FK195:FK196"/>
    <mergeCell ref="FE197:FF198"/>
    <mergeCell ref="FH197:FH198"/>
    <mergeCell ref="FI197:FI198"/>
    <mergeCell ref="FJ197:FJ198"/>
    <mergeCell ref="FK197:FK198"/>
    <mergeCell ref="FJ193:FJ196"/>
    <mergeCell ref="FD199:FF200"/>
    <mergeCell ref="FG199:FG200"/>
    <mergeCell ref="FH199:FH200"/>
    <mergeCell ref="FI199:FI200"/>
    <mergeCell ref="FJ199:FJ200"/>
    <mergeCell ref="FK199:FK200"/>
    <mergeCell ref="FE201:FF202"/>
    <mergeCell ref="FG201:FG202"/>
    <mergeCell ref="FH201:FH202"/>
    <mergeCell ref="FI201:FI202"/>
    <mergeCell ref="FJ201:FJ202"/>
    <mergeCell ref="FK201:FK202"/>
    <mergeCell ref="FE203:FF204"/>
    <mergeCell ref="FG203:FG204"/>
    <mergeCell ref="FH203:FH204"/>
    <mergeCell ref="FI203:FI204"/>
    <mergeCell ref="FJ203:FJ204"/>
    <mergeCell ref="FK203:FK204"/>
    <mergeCell ref="FE205:FF206"/>
    <mergeCell ref="FG205:FG206"/>
    <mergeCell ref="FH205:FH206"/>
    <mergeCell ref="FI205:FI206"/>
    <mergeCell ref="FJ205:FJ206"/>
    <mergeCell ref="FK205:FK206"/>
    <mergeCell ref="FE207:FF208"/>
    <mergeCell ref="FG207:FG210"/>
    <mergeCell ref="FH207:FH208"/>
    <mergeCell ref="FI207:FI208"/>
    <mergeCell ref="FJ207:FJ208"/>
    <mergeCell ref="FK207:FK208"/>
    <mergeCell ref="FE209:FF210"/>
    <mergeCell ref="FH209:FH210"/>
    <mergeCell ref="FI209:FI210"/>
    <mergeCell ref="FJ209:FJ210"/>
    <mergeCell ref="FK209:FK210"/>
    <mergeCell ref="FD211:FF212"/>
    <mergeCell ref="FG211:FG212"/>
    <mergeCell ref="FH211:FH212"/>
    <mergeCell ref="FI211:FI212"/>
    <mergeCell ref="FJ211:FJ212"/>
    <mergeCell ref="FK211:FK212"/>
    <mergeCell ref="FD213:FF214"/>
    <mergeCell ref="FG213:FG214"/>
    <mergeCell ref="FH213:FH214"/>
    <mergeCell ref="FI213:FI214"/>
    <mergeCell ref="FJ213:FJ214"/>
    <mergeCell ref="FK213:FK214"/>
    <mergeCell ref="FD215:FF216"/>
    <mergeCell ref="FG215:FG216"/>
    <mergeCell ref="FH215:FH216"/>
    <mergeCell ref="FI215:FI216"/>
    <mergeCell ref="FJ215:FJ216"/>
    <mergeCell ref="FK215:FK216"/>
    <mergeCell ref="FD217:FF218"/>
    <mergeCell ref="FG217:FG218"/>
    <mergeCell ref="FH217:FH218"/>
    <mergeCell ref="FI217:FI218"/>
    <mergeCell ref="FJ217:FJ218"/>
    <mergeCell ref="FK217:FK218"/>
    <mergeCell ref="FE219:FF220"/>
    <mergeCell ref="FG219:FG220"/>
    <mergeCell ref="FH219:FH220"/>
    <mergeCell ref="FI219:FI220"/>
    <mergeCell ref="FJ219:FJ220"/>
    <mergeCell ref="FK219:FK220"/>
    <mergeCell ref="FD221:FF222"/>
    <mergeCell ref="FG221:FG222"/>
    <mergeCell ref="FH221:FH222"/>
    <mergeCell ref="FI221:FI222"/>
    <mergeCell ref="FJ221:FJ222"/>
    <mergeCell ref="FK221:FK222"/>
    <mergeCell ref="FD223:FF224"/>
    <mergeCell ref="FG223:FG224"/>
    <mergeCell ref="FH223:FH224"/>
    <mergeCell ref="FI223:FI224"/>
    <mergeCell ref="FJ223:FJ224"/>
    <mergeCell ref="FK223:FK224"/>
    <mergeCell ref="FE225:FF226"/>
    <mergeCell ref="FG225:FG226"/>
    <mergeCell ref="FH225:FH226"/>
    <mergeCell ref="FI225:FI226"/>
    <mergeCell ref="FJ225:FJ226"/>
    <mergeCell ref="FK225:FK226"/>
    <mergeCell ref="FE227:FF228"/>
    <mergeCell ref="FG227:FG228"/>
    <mergeCell ref="FH227:FH228"/>
    <mergeCell ref="FI227:FI228"/>
    <mergeCell ref="FJ227:FJ228"/>
    <mergeCell ref="FK227:FK228"/>
    <mergeCell ref="FD229:FF230"/>
    <mergeCell ref="FG229:FG230"/>
    <mergeCell ref="FH229:FH230"/>
    <mergeCell ref="FI229:FI230"/>
    <mergeCell ref="FJ229:FJ230"/>
    <mergeCell ref="FK229:FK230"/>
    <mergeCell ref="FE231:FF232"/>
    <mergeCell ref="FG231:FG232"/>
    <mergeCell ref="FH231:FH232"/>
    <mergeCell ref="FI231:FI232"/>
    <mergeCell ref="FJ231:FJ232"/>
    <mergeCell ref="FK231:FK232"/>
    <mergeCell ref="FD233:FF234"/>
    <mergeCell ref="FG233:FG234"/>
    <mergeCell ref="FH233:FH234"/>
    <mergeCell ref="FI233:FI234"/>
    <mergeCell ref="FJ233:FJ234"/>
    <mergeCell ref="FK233:FK234"/>
    <mergeCell ref="FE235:FF236"/>
    <mergeCell ref="FG235:FG236"/>
    <mergeCell ref="FH235:FH236"/>
    <mergeCell ref="FI235:FI236"/>
    <mergeCell ref="FJ235:FJ236"/>
    <mergeCell ref="FK235:FK236"/>
    <mergeCell ref="FE237:FF238"/>
    <mergeCell ref="FG237:FG238"/>
    <mergeCell ref="FH237:FH238"/>
    <mergeCell ref="FI237:FI238"/>
    <mergeCell ref="FJ237:FJ238"/>
    <mergeCell ref="FK237:FK238"/>
    <mergeCell ref="FE239:FF240"/>
    <mergeCell ref="FG239:FG240"/>
    <mergeCell ref="FH239:FH240"/>
    <mergeCell ref="FI239:FI240"/>
    <mergeCell ref="FJ239:FJ240"/>
    <mergeCell ref="FK239:FK240"/>
  </mergeCells>
  <phoneticPr fontId="18"/>
  <pageMargins left="0.31496062992125984" right="0.31496062992125984" top="0.31496062992125984" bottom="0.31496062992125984" header="0" footer="0"/>
  <pageSetup paperSize="9" scale="52" fitToWidth="0" fitToHeight="0" pageOrder="overThenDown" orientation="landscape" useFirstPageNumber="1" r:id="rId1"/>
  <headerFooter scaleWithDoc="0"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D6416-56A0-473F-9382-AB109B531C86}">
  <sheetPr codeName="Sheet6"/>
  <dimension ref="A1:CK123"/>
  <sheetViews>
    <sheetView zoomScale="80" zoomScaleNormal="80" workbookViewId="0">
      <selection activeCell="A2" sqref="A2"/>
    </sheetView>
  </sheetViews>
  <sheetFormatPr defaultRowHeight="13"/>
  <cols>
    <col min="1" max="74" width="2.5" style="232" customWidth="1"/>
    <col min="75" max="78" width="2.83203125" style="232" customWidth="1"/>
    <col min="79" max="1015" width="9.75" style="232" customWidth="1"/>
    <col min="1016" max="16384" width="8.6640625" style="232"/>
  </cols>
  <sheetData>
    <row r="1" spans="1:65" ht="7" customHeight="1">
      <c r="L1" s="1244" t="s">
        <v>702</v>
      </c>
      <c r="M1" s="1244"/>
      <c r="N1" s="1244"/>
      <c r="O1" s="1244"/>
      <c r="P1" s="1244"/>
      <c r="Q1" s="1244"/>
      <c r="R1" s="1244"/>
      <c r="S1" s="1244"/>
      <c r="T1" s="1244"/>
      <c r="U1" s="1244"/>
      <c r="V1" s="1244"/>
      <c r="W1" s="1244"/>
      <c r="X1" s="1244"/>
      <c r="Y1" s="1244"/>
      <c r="Z1" s="1244"/>
      <c r="AA1" s="1244"/>
      <c r="AB1" s="1244"/>
      <c r="AC1" s="1244"/>
      <c r="AD1" s="1244"/>
      <c r="AE1" s="1244"/>
      <c r="AF1" s="1244"/>
      <c r="AG1" s="1244"/>
      <c r="AH1" s="1244"/>
      <c r="AI1" s="1244"/>
      <c r="AJ1" s="1244"/>
      <c r="AK1" s="1244"/>
      <c r="AL1" s="1244"/>
      <c r="AM1" s="1244"/>
      <c r="AN1" s="1244"/>
      <c r="AO1" s="1244"/>
      <c r="AP1" s="1244"/>
      <c r="AQ1" s="1244"/>
      <c r="AR1" s="1244"/>
      <c r="AS1" s="1244"/>
      <c r="AT1" s="1244"/>
      <c r="AU1" s="1244"/>
      <c r="AV1" s="1244"/>
      <c r="AW1" s="1244"/>
      <c r="AX1" s="1244"/>
      <c r="AY1" s="1244"/>
    </row>
    <row r="2" spans="1:65" ht="7" customHeight="1">
      <c r="L2" s="1244"/>
      <c r="M2" s="1244"/>
      <c r="N2" s="1244"/>
      <c r="O2" s="1244"/>
      <c r="P2" s="1244"/>
      <c r="Q2" s="1244"/>
      <c r="R2" s="1244"/>
      <c r="S2" s="1244"/>
      <c r="T2" s="1244"/>
      <c r="U2" s="1244"/>
      <c r="V2" s="1244"/>
      <c r="W2" s="1244"/>
      <c r="X2" s="1244"/>
      <c r="Y2" s="1244"/>
      <c r="Z2" s="1244"/>
      <c r="AA2" s="1244"/>
      <c r="AB2" s="1244"/>
      <c r="AC2" s="1244"/>
      <c r="AD2" s="1244"/>
      <c r="AE2" s="1244"/>
      <c r="AF2" s="1244"/>
      <c r="AG2" s="1244"/>
      <c r="AH2" s="1244"/>
      <c r="AI2" s="1244"/>
      <c r="AJ2" s="1244"/>
      <c r="AK2" s="1244"/>
      <c r="AL2" s="1244"/>
      <c r="AM2" s="1244"/>
      <c r="AN2" s="1244"/>
      <c r="AO2" s="1244"/>
      <c r="AP2" s="1244"/>
      <c r="AQ2" s="1244"/>
      <c r="AR2" s="1244"/>
      <c r="AS2" s="1244"/>
      <c r="AT2" s="1244"/>
      <c r="AU2" s="1244"/>
      <c r="AV2" s="1244"/>
      <c r="AW2" s="1244"/>
      <c r="AX2" s="1244"/>
      <c r="AY2" s="1244"/>
    </row>
    <row r="3" spans="1:65" ht="7" customHeight="1">
      <c r="L3" s="1244"/>
      <c r="M3" s="1244"/>
      <c r="N3" s="1244"/>
      <c r="O3" s="1244"/>
      <c r="P3" s="1244"/>
      <c r="Q3" s="1244"/>
      <c r="R3" s="1244"/>
      <c r="S3" s="1244"/>
      <c r="T3" s="1244"/>
      <c r="U3" s="1244"/>
      <c r="V3" s="1244"/>
      <c r="W3" s="1244"/>
      <c r="X3" s="1244"/>
      <c r="Y3" s="1244"/>
      <c r="Z3" s="1244"/>
      <c r="AA3" s="1244"/>
      <c r="AB3" s="1244"/>
      <c r="AC3" s="1244"/>
      <c r="AD3" s="1244"/>
      <c r="AE3" s="1244"/>
      <c r="AF3" s="1244"/>
      <c r="AG3" s="1244"/>
      <c r="AH3" s="1244"/>
      <c r="AI3" s="1244"/>
      <c r="AJ3" s="1244"/>
      <c r="AK3" s="1244"/>
      <c r="AL3" s="1244"/>
      <c r="AM3" s="1244"/>
      <c r="AN3" s="1244"/>
      <c r="AO3" s="1244"/>
      <c r="AP3" s="1244"/>
      <c r="AQ3" s="1244"/>
      <c r="AR3" s="1244"/>
      <c r="AS3" s="1244"/>
      <c r="AT3" s="1244"/>
      <c r="AU3" s="1244"/>
      <c r="AV3" s="1244"/>
      <c r="AW3" s="1244"/>
      <c r="AX3" s="1244"/>
      <c r="AY3" s="1244"/>
    </row>
    <row r="4" spans="1:65" ht="7" customHeight="1">
      <c r="K4" s="909" t="s">
        <v>703</v>
      </c>
      <c r="L4" s="909"/>
      <c r="M4" s="909"/>
      <c r="N4" s="909"/>
      <c r="O4" s="909"/>
      <c r="P4" s="909"/>
      <c r="Q4" s="909"/>
      <c r="R4" s="909"/>
      <c r="S4" s="909"/>
      <c r="T4" s="909"/>
      <c r="U4" s="909"/>
      <c r="V4" s="909"/>
      <c r="W4" s="909"/>
      <c r="X4" s="909"/>
      <c r="Y4" s="909"/>
      <c r="Z4" s="909"/>
      <c r="AA4" s="909"/>
      <c r="AB4" s="909"/>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row>
    <row r="5" spans="1:65" ht="7" customHeight="1" thickBot="1">
      <c r="K5" s="1245"/>
      <c r="L5" s="1245"/>
      <c r="M5" s="1245"/>
      <c r="N5" s="1245"/>
      <c r="O5" s="1245"/>
      <c r="P5" s="1245"/>
      <c r="Q5" s="1245"/>
      <c r="R5" s="1245"/>
      <c r="S5" s="1245"/>
      <c r="T5" s="1245"/>
      <c r="U5" s="1245"/>
      <c r="V5" s="1245"/>
      <c r="W5" s="1245"/>
      <c r="X5" s="1245"/>
      <c r="Y5" s="1245"/>
      <c r="Z5" s="1245"/>
      <c r="AA5" s="1245"/>
      <c r="AB5" s="1245"/>
      <c r="AC5" s="1245"/>
      <c r="AD5" s="1245"/>
      <c r="AE5" s="1245"/>
      <c r="AF5" s="1245"/>
      <c r="AG5" s="1245"/>
      <c r="AH5" s="1245"/>
      <c r="AI5" s="1245"/>
      <c r="AJ5" s="1245"/>
      <c r="AK5" s="1245"/>
      <c r="AL5" s="1245"/>
      <c r="AM5" s="1245"/>
      <c r="AN5" s="1245"/>
      <c r="AO5" s="1245"/>
      <c r="AP5" s="1245"/>
      <c r="AQ5" s="1245"/>
      <c r="AR5" s="1245"/>
      <c r="AS5" s="1245"/>
      <c r="AT5" s="1245"/>
      <c r="AU5" s="1245"/>
      <c r="AV5" s="1245"/>
      <c r="AW5" s="1245"/>
      <c r="AX5" s="1245"/>
      <c r="AY5" s="1245"/>
      <c r="AZ5" s="1245"/>
    </row>
    <row r="6" spans="1:65" ht="7" customHeight="1" thickTop="1" thickBot="1">
      <c r="A6" s="1246" t="s">
        <v>308</v>
      </c>
      <c r="B6" s="1247"/>
      <c r="C6" s="1247"/>
      <c r="D6" s="1247"/>
      <c r="E6" s="1247"/>
      <c r="F6" s="1248"/>
      <c r="G6" s="1252" t="s">
        <v>309</v>
      </c>
      <c r="H6" s="1145"/>
      <c r="I6" s="1145"/>
      <c r="J6" s="1145"/>
      <c r="K6" s="1145"/>
      <c r="L6" s="1254"/>
      <c r="M6" s="1254"/>
      <c r="N6" s="1254"/>
      <c r="O6" s="1254"/>
      <c r="P6" s="1254"/>
      <c r="Q6" s="1254"/>
      <c r="R6" s="1254"/>
      <c r="S6" s="1254"/>
      <c r="T6" s="1254"/>
      <c r="U6" s="1254"/>
      <c r="V6" s="1254"/>
      <c r="W6" s="1254"/>
      <c r="X6" s="1255"/>
      <c r="Y6" s="1252" t="s">
        <v>310</v>
      </c>
      <c r="Z6" s="1145"/>
      <c r="AA6" s="1145"/>
      <c r="AB6" s="1145"/>
      <c r="AC6" s="1145"/>
      <c r="AD6" s="1258"/>
      <c r="AE6" s="1259"/>
      <c r="AF6" s="1259"/>
      <c r="AG6" s="1259"/>
      <c r="AH6" s="1259"/>
      <c r="AI6" s="1259"/>
      <c r="AJ6" s="1259"/>
      <c r="AK6" s="1259"/>
      <c r="AL6" s="1259"/>
      <c r="AM6" s="1259"/>
      <c r="AN6" s="1259"/>
      <c r="AO6" s="1260"/>
      <c r="AP6" s="1264" t="s">
        <v>311</v>
      </c>
      <c r="AQ6" s="1264"/>
      <c r="AR6" s="1264"/>
      <c r="AS6" s="1264"/>
      <c r="AT6" s="1264"/>
      <c r="AU6" s="1264"/>
      <c r="AV6" s="1265" t="s">
        <v>312</v>
      </c>
      <c r="AW6" s="1266"/>
      <c r="AX6" s="1266"/>
      <c r="AY6" s="1220"/>
      <c r="AZ6" s="1220"/>
      <c r="BA6" s="1218" t="s">
        <v>262</v>
      </c>
      <c r="BB6" s="1220"/>
      <c r="BC6" s="1220"/>
      <c r="BD6" s="1218" t="s">
        <v>263</v>
      </c>
      <c r="BE6" s="1220"/>
      <c r="BF6" s="1220"/>
      <c r="BG6" s="1223" t="s">
        <v>313</v>
      </c>
      <c r="BH6" s="1238" t="s">
        <v>314</v>
      </c>
      <c r="BI6" s="1239"/>
      <c r="BJ6" s="1239"/>
      <c r="BK6" s="1239"/>
      <c r="BL6" s="1239"/>
      <c r="BM6" s="1240"/>
    </row>
    <row r="7" spans="1:65" ht="7" customHeight="1" thickBot="1">
      <c r="A7" s="1249"/>
      <c r="B7" s="1250"/>
      <c r="C7" s="1250"/>
      <c r="D7" s="1250"/>
      <c r="E7" s="1250"/>
      <c r="F7" s="1251"/>
      <c r="G7" s="1253"/>
      <c r="H7" s="976"/>
      <c r="I7" s="976"/>
      <c r="J7" s="976"/>
      <c r="K7" s="976"/>
      <c r="L7" s="1256"/>
      <c r="M7" s="1256"/>
      <c r="N7" s="1256"/>
      <c r="O7" s="1256"/>
      <c r="P7" s="1256"/>
      <c r="Q7" s="1256"/>
      <c r="R7" s="1256"/>
      <c r="S7" s="1256"/>
      <c r="T7" s="1256"/>
      <c r="U7" s="1256"/>
      <c r="V7" s="1256"/>
      <c r="W7" s="1256"/>
      <c r="X7" s="1257"/>
      <c r="Y7" s="1253"/>
      <c r="Z7" s="976"/>
      <c r="AA7" s="976"/>
      <c r="AB7" s="976"/>
      <c r="AC7" s="976"/>
      <c r="AD7" s="1261"/>
      <c r="AE7" s="1262"/>
      <c r="AF7" s="1262"/>
      <c r="AG7" s="1262"/>
      <c r="AH7" s="1262"/>
      <c r="AI7" s="1262"/>
      <c r="AJ7" s="1262"/>
      <c r="AK7" s="1262"/>
      <c r="AL7" s="1262"/>
      <c r="AM7" s="1262"/>
      <c r="AN7" s="1262"/>
      <c r="AO7" s="1263"/>
      <c r="AP7" s="930"/>
      <c r="AQ7" s="930"/>
      <c r="AR7" s="930"/>
      <c r="AS7" s="930"/>
      <c r="AT7" s="930"/>
      <c r="AU7" s="930"/>
      <c r="AV7" s="1267"/>
      <c r="AW7" s="1268"/>
      <c r="AX7" s="1268"/>
      <c r="AY7" s="1221"/>
      <c r="AZ7" s="1221"/>
      <c r="BA7" s="1219"/>
      <c r="BB7" s="1221"/>
      <c r="BC7" s="1221"/>
      <c r="BD7" s="1219"/>
      <c r="BE7" s="1221"/>
      <c r="BF7" s="1221"/>
      <c r="BG7" s="1224"/>
      <c r="BH7" s="1241"/>
      <c r="BI7" s="1242"/>
      <c r="BJ7" s="1242"/>
      <c r="BK7" s="1242"/>
      <c r="BL7" s="1242"/>
      <c r="BM7" s="1243"/>
    </row>
    <row r="8" spans="1:65" ht="7" customHeight="1" thickBot="1">
      <c r="A8" s="1211"/>
      <c r="B8" s="904"/>
      <c r="C8" s="904"/>
      <c r="D8" s="904"/>
      <c r="E8" s="904"/>
      <c r="F8" s="904"/>
      <c r="G8" s="1253"/>
      <c r="H8" s="976"/>
      <c r="I8" s="976"/>
      <c r="J8" s="976"/>
      <c r="K8" s="976"/>
      <c r="L8" s="1256"/>
      <c r="M8" s="1256"/>
      <c r="N8" s="1256"/>
      <c r="O8" s="1256"/>
      <c r="P8" s="1256"/>
      <c r="Q8" s="1256"/>
      <c r="R8" s="1256"/>
      <c r="S8" s="1256"/>
      <c r="T8" s="1256"/>
      <c r="U8" s="1256"/>
      <c r="V8" s="1256"/>
      <c r="W8" s="1256"/>
      <c r="X8" s="1257"/>
      <c r="Y8" s="1253"/>
      <c r="Z8" s="976"/>
      <c r="AA8" s="976"/>
      <c r="AB8" s="976"/>
      <c r="AC8" s="976"/>
      <c r="AD8" s="903"/>
      <c r="AE8" s="904"/>
      <c r="AF8" s="904"/>
      <c r="AG8" s="904"/>
      <c r="AH8" s="904"/>
      <c r="AI8" s="904"/>
      <c r="AJ8" s="904"/>
      <c r="AK8" s="904"/>
      <c r="AL8" s="904"/>
      <c r="AM8" s="904"/>
      <c r="AN8" s="904"/>
      <c r="AO8" s="947"/>
      <c r="AP8" s="930"/>
      <c r="AQ8" s="930"/>
      <c r="AR8" s="930"/>
      <c r="AS8" s="930"/>
      <c r="AT8" s="930"/>
      <c r="AU8" s="930"/>
      <c r="AV8" s="1267"/>
      <c r="AW8" s="1268"/>
      <c r="AX8" s="1268"/>
      <c r="AY8" s="1222"/>
      <c r="AZ8" s="1222"/>
      <c r="BA8" s="1219"/>
      <c r="BB8" s="1222"/>
      <c r="BC8" s="1222"/>
      <c r="BD8" s="1219"/>
      <c r="BE8" s="1222"/>
      <c r="BF8" s="1222"/>
      <c r="BG8" s="1224"/>
      <c r="BH8" s="1241"/>
      <c r="BI8" s="1242"/>
      <c r="BJ8" s="1242"/>
      <c r="BK8" s="1242"/>
      <c r="BL8" s="1242"/>
      <c r="BM8" s="1243"/>
    </row>
    <row r="9" spans="1:65" ht="7" customHeight="1" thickBot="1">
      <c r="A9" s="1212"/>
      <c r="B9" s="906"/>
      <c r="C9" s="906"/>
      <c r="D9" s="906"/>
      <c r="E9" s="906"/>
      <c r="F9" s="906"/>
      <c r="G9" s="1253"/>
      <c r="H9" s="976"/>
      <c r="I9" s="976"/>
      <c r="J9" s="976"/>
      <c r="K9" s="976"/>
      <c r="L9" s="1256"/>
      <c r="M9" s="1256"/>
      <c r="N9" s="1256"/>
      <c r="O9" s="1256"/>
      <c r="P9" s="1256"/>
      <c r="Q9" s="1256"/>
      <c r="R9" s="1256"/>
      <c r="S9" s="1256"/>
      <c r="T9" s="1256"/>
      <c r="U9" s="1256"/>
      <c r="V9" s="1256"/>
      <c r="W9" s="1256"/>
      <c r="X9" s="1257"/>
      <c r="Y9" s="1253"/>
      <c r="Z9" s="976"/>
      <c r="AA9" s="976"/>
      <c r="AB9" s="976"/>
      <c r="AC9" s="976"/>
      <c r="AD9" s="905"/>
      <c r="AE9" s="906"/>
      <c r="AF9" s="906"/>
      <c r="AG9" s="906"/>
      <c r="AH9" s="906"/>
      <c r="AI9" s="906"/>
      <c r="AJ9" s="906"/>
      <c r="AK9" s="906"/>
      <c r="AL9" s="906"/>
      <c r="AM9" s="906"/>
      <c r="AN9" s="906"/>
      <c r="AO9" s="948"/>
      <c r="AP9" s="930" t="s">
        <v>315</v>
      </c>
      <c r="AQ9" s="930"/>
      <c r="AR9" s="930"/>
      <c r="AS9" s="930"/>
      <c r="AT9" s="930"/>
      <c r="AU9" s="930"/>
      <c r="AV9" s="905"/>
      <c r="AW9" s="906"/>
      <c r="AX9" s="906"/>
      <c r="AY9" s="906"/>
      <c r="AZ9" s="906"/>
      <c r="BA9" s="906"/>
      <c r="BB9" s="906"/>
      <c r="BC9" s="906"/>
      <c r="BD9" s="906"/>
      <c r="BE9" s="906"/>
      <c r="BF9" s="906"/>
      <c r="BG9" s="1209"/>
      <c r="BH9" s="1241"/>
      <c r="BI9" s="1242"/>
      <c r="BJ9" s="1242"/>
      <c r="BK9" s="1242"/>
      <c r="BL9" s="1242"/>
      <c r="BM9" s="1243"/>
    </row>
    <row r="10" spans="1:65" ht="7" customHeight="1">
      <c r="A10" s="1212"/>
      <c r="B10" s="906"/>
      <c r="C10" s="906"/>
      <c r="D10" s="906"/>
      <c r="E10" s="906"/>
      <c r="F10" s="906"/>
      <c r="G10" s="1253"/>
      <c r="H10" s="976"/>
      <c r="I10" s="976"/>
      <c r="J10" s="976"/>
      <c r="K10" s="976"/>
      <c r="L10" s="1256"/>
      <c r="M10" s="1256"/>
      <c r="N10" s="1256"/>
      <c r="O10" s="1256"/>
      <c r="P10" s="1256"/>
      <c r="Q10" s="1256"/>
      <c r="R10" s="1256"/>
      <c r="S10" s="1256"/>
      <c r="T10" s="1256"/>
      <c r="U10" s="1256"/>
      <c r="V10" s="1256"/>
      <c r="W10" s="1256"/>
      <c r="X10" s="1257"/>
      <c r="Y10" s="1253"/>
      <c r="Z10" s="976"/>
      <c r="AA10" s="976"/>
      <c r="AB10" s="976"/>
      <c r="AC10" s="976"/>
      <c r="AD10" s="1079"/>
      <c r="AE10" s="1036"/>
      <c r="AF10" s="1036"/>
      <c r="AG10" s="1036"/>
      <c r="AH10" s="1036"/>
      <c r="AI10" s="1036"/>
      <c r="AJ10" s="1036"/>
      <c r="AK10" s="1036"/>
      <c r="AL10" s="1036"/>
      <c r="AM10" s="1036"/>
      <c r="AN10" s="1036"/>
      <c r="AO10" s="1054"/>
      <c r="AP10" s="930"/>
      <c r="AQ10" s="930"/>
      <c r="AR10" s="930"/>
      <c r="AS10" s="930"/>
      <c r="AT10" s="930"/>
      <c r="AU10" s="930"/>
      <c r="AV10" s="905"/>
      <c r="AW10" s="906"/>
      <c r="AX10" s="906"/>
      <c r="AY10" s="906"/>
      <c r="AZ10" s="906"/>
      <c r="BA10" s="906"/>
      <c r="BB10" s="906"/>
      <c r="BC10" s="906"/>
      <c r="BD10" s="906"/>
      <c r="BE10" s="906"/>
      <c r="BF10" s="906"/>
      <c r="BG10" s="1209"/>
      <c r="BH10" s="1241"/>
      <c r="BI10" s="1242"/>
      <c r="BJ10" s="1242"/>
      <c r="BK10" s="1242"/>
      <c r="BL10" s="1242"/>
      <c r="BM10" s="1243"/>
    </row>
    <row r="11" spans="1:65" ht="7" customHeight="1">
      <c r="A11" s="1212"/>
      <c r="B11" s="906"/>
      <c r="C11" s="906"/>
      <c r="D11" s="906"/>
      <c r="E11" s="906"/>
      <c r="F11" s="906"/>
      <c r="G11" s="1214" t="s">
        <v>316</v>
      </c>
      <c r="H11" s="996"/>
      <c r="I11" s="996"/>
      <c r="J11" s="996"/>
      <c r="K11" s="996"/>
      <c r="L11" s="1216" t="s">
        <v>317</v>
      </c>
      <c r="M11" s="1216"/>
      <c r="N11" s="1216"/>
      <c r="O11" s="1216"/>
      <c r="P11" s="1216"/>
      <c r="Q11" s="1216"/>
      <c r="R11" s="1216"/>
      <c r="S11" s="1216"/>
      <c r="T11" s="1216"/>
      <c r="U11" s="1216"/>
      <c r="V11" s="1216"/>
      <c r="W11" s="1216"/>
      <c r="X11" s="1217"/>
      <c r="Y11" s="1215" t="s">
        <v>318</v>
      </c>
      <c r="Z11" s="996"/>
      <c r="AA11" s="996"/>
      <c r="AB11" s="996"/>
      <c r="AC11" s="996"/>
      <c r="AD11" s="271"/>
      <c r="AE11" s="272"/>
      <c r="AF11" s="272"/>
      <c r="AG11" s="272"/>
      <c r="AH11" s="272"/>
      <c r="AI11" s="272"/>
      <c r="AJ11" s="272"/>
      <c r="AK11" s="272"/>
      <c r="AL11" s="272"/>
      <c r="AM11" s="272"/>
      <c r="AN11" s="272"/>
      <c r="AO11" s="273"/>
      <c r="AP11" s="1213"/>
      <c r="AQ11" s="1213"/>
      <c r="AR11" s="1213"/>
      <c r="AS11" s="1213"/>
      <c r="AT11" s="1213"/>
      <c r="AU11" s="1213"/>
      <c r="AV11" s="905"/>
      <c r="AW11" s="906"/>
      <c r="AX11" s="906"/>
      <c r="AY11" s="906"/>
      <c r="AZ11" s="906"/>
      <c r="BA11" s="906"/>
      <c r="BB11" s="906"/>
      <c r="BC11" s="906"/>
      <c r="BD11" s="906"/>
      <c r="BE11" s="906"/>
      <c r="BF11" s="906"/>
      <c r="BG11" s="1209"/>
      <c r="BH11" s="1186" t="s">
        <v>319</v>
      </c>
      <c r="BI11" s="1187" t="s">
        <v>320</v>
      </c>
      <c r="BJ11" s="1187"/>
      <c r="BK11" s="1187"/>
      <c r="BL11" s="1187"/>
      <c r="BM11" s="1136" t="s">
        <v>321</v>
      </c>
    </row>
    <row r="12" spans="1:65" ht="7" customHeight="1">
      <c r="A12" s="1169" t="s">
        <v>322</v>
      </c>
      <c r="B12" s="1170"/>
      <c r="C12" s="1170"/>
      <c r="D12" s="1170"/>
      <c r="E12" s="1170"/>
      <c r="F12" s="1170"/>
      <c r="G12" s="1214"/>
      <c r="H12" s="996"/>
      <c r="I12" s="996"/>
      <c r="J12" s="996"/>
      <c r="K12" s="996"/>
      <c r="L12" s="274"/>
      <c r="M12" s="275"/>
      <c r="N12" s="276"/>
      <c r="O12" s="276"/>
      <c r="P12" s="277"/>
      <c r="Q12" s="275"/>
      <c r="R12" s="276"/>
      <c r="S12" s="276"/>
      <c r="T12" s="277"/>
      <c r="U12" s="275"/>
      <c r="V12" s="276"/>
      <c r="W12" s="276"/>
      <c r="X12" s="276"/>
      <c r="Y12" s="1215"/>
      <c r="Z12" s="996"/>
      <c r="AA12" s="996"/>
      <c r="AB12" s="996"/>
      <c r="AC12" s="996"/>
      <c r="AD12" s="278"/>
      <c r="AE12" s="244"/>
      <c r="AF12" s="244"/>
      <c r="AG12" s="279"/>
      <c r="AH12" s="244"/>
      <c r="AI12" s="244"/>
      <c r="AJ12" s="244"/>
      <c r="AK12" s="279"/>
      <c r="AL12" s="244"/>
      <c r="AM12" s="244"/>
      <c r="AN12" s="244"/>
      <c r="AO12" s="279"/>
      <c r="AP12" s="930" t="s">
        <v>323</v>
      </c>
      <c r="AQ12" s="930"/>
      <c r="AR12" s="930"/>
      <c r="AS12" s="930"/>
      <c r="AT12" s="930"/>
      <c r="AU12" s="930"/>
      <c r="AV12" s="903"/>
      <c r="AW12" s="904"/>
      <c r="AX12" s="904"/>
      <c r="AY12" s="904"/>
      <c r="AZ12" s="904"/>
      <c r="BA12" s="904"/>
      <c r="BB12" s="904"/>
      <c r="BC12" s="904"/>
      <c r="BD12" s="904"/>
      <c r="BE12" s="904"/>
      <c r="BF12" s="904"/>
      <c r="BG12" s="1208"/>
      <c r="BH12" s="1186"/>
      <c r="BI12" s="1187"/>
      <c r="BJ12" s="1187"/>
      <c r="BK12" s="1187"/>
      <c r="BL12" s="1187"/>
      <c r="BM12" s="1136"/>
    </row>
    <row r="13" spans="1:65" ht="7" customHeight="1">
      <c r="A13" s="1171"/>
      <c r="B13" s="1172"/>
      <c r="C13" s="1172"/>
      <c r="D13" s="1172"/>
      <c r="E13" s="1172"/>
      <c r="F13" s="1172"/>
      <c r="G13" s="1215"/>
      <c r="H13" s="996"/>
      <c r="I13" s="996"/>
      <c r="J13" s="996"/>
      <c r="K13" s="996"/>
      <c r="L13" s="1173"/>
      <c r="M13" s="1166"/>
      <c r="N13" s="1167"/>
      <c r="O13" s="1167"/>
      <c r="P13" s="1165"/>
      <c r="Q13" s="1166"/>
      <c r="R13" s="1167"/>
      <c r="S13" s="1167"/>
      <c r="T13" s="1165"/>
      <c r="U13" s="1166"/>
      <c r="V13" s="1167"/>
      <c r="W13" s="1167"/>
      <c r="X13" s="1168"/>
      <c r="Y13" s="1215"/>
      <c r="Z13" s="996"/>
      <c r="AA13" s="996"/>
      <c r="AB13" s="996"/>
      <c r="AC13" s="996"/>
      <c r="AD13" s="1205"/>
      <c r="AE13" s="1206"/>
      <c r="AF13" s="1206"/>
      <c r="AG13" s="1207"/>
      <c r="AH13" s="1210"/>
      <c r="AI13" s="1206"/>
      <c r="AJ13" s="1206"/>
      <c r="AK13" s="1207"/>
      <c r="AL13" s="1205"/>
      <c r="AM13" s="1206"/>
      <c r="AN13" s="1206"/>
      <c r="AO13" s="1207"/>
      <c r="AP13" s="930"/>
      <c r="AQ13" s="930"/>
      <c r="AR13" s="930"/>
      <c r="AS13" s="930"/>
      <c r="AT13" s="930"/>
      <c r="AU13" s="930"/>
      <c r="AV13" s="905"/>
      <c r="AW13" s="906"/>
      <c r="AX13" s="906"/>
      <c r="AY13" s="906"/>
      <c r="AZ13" s="906"/>
      <c r="BA13" s="906"/>
      <c r="BB13" s="906"/>
      <c r="BC13" s="906"/>
      <c r="BD13" s="906"/>
      <c r="BE13" s="906"/>
      <c r="BF13" s="906"/>
      <c r="BG13" s="1209"/>
      <c r="BH13" s="1186"/>
      <c r="BI13" s="1187"/>
      <c r="BJ13" s="1187"/>
      <c r="BK13" s="1187"/>
      <c r="BL13" s="1187"/>
      <c r="BM13" s="1136"/>
    </row>
    <row r="14" spans="1:65" ht="7" customHeight="1">
      <c r="A14" s="1212"/>
      <c r="B14" s="906"/>
      <c r="C14" s="906"/>
      <c r="D14" s="906"/>
      <c r="E14" s="906"/>
      <c r="F14" s="906"/>
      <c r="G14" s="1215"/>
      <c r="H14" s="996"/>
      <c r="I14" s="996"/>
      <c r="J14" s="996"/>
      <c r="K14" s="996"/>
      <c r="L14" s="1173"/>
      <c r="M14" s="1166"/>
      <c r="N14" s="1167"/>
      <c r="O14" s="1167"/>
      <c r="P14" s="1165"/>
      <c r="Q14" s="1166"/>
      <c r="R14" s="1167"/>
      <c r="S14" s="1167"/>
      <c r="T14" s="1165"/>
      <c r="U14" s="1166"/>
      <c r="V14" s="1167"/>
      <c r="W14" s="1167"/>
      <c r="X14" s="1168"/>
      <c r="Y14" s="1215"/>
      <c r="Z14" s="996"/>
      <c r="AA14" s="996"/>
      <c r="AB14" s="996"/>
      <c r="AC14" s="996"/>
      <c r="AD14" s="1205"/>
      <c r="AE14" s="1206"/>
      <c r="AF14" s="1206"/>
      <c r="AG14" s="1207"/>
      <c r="AH14" s="1210"/>
      <c r="AI14" s="1206"/>
      <c r="AJ14" s="1206"/>
      <c r="AK14" s="1207"/>
      <c r="AL14" s="1205"/>
      <c r="AM14" s="1206"/>
      <c r="AN14" s="1206"/>
      <c r="AO14" s="1207"/>
      <c r="AP14" s="930"/>
      <c r="AQ14" s="930"/>
      <c r="AR14" s="930"/>
      <c r="AS14" s="930"/>
      <c r="AT14" s="930"/>
      <c r="AU14" s="930"/>
      <c r="AV14" s="1079"/>
      <c r="AW14" s="1036"/>
      <c r="AX14" s="1036"/>
      <c r="AY14" s="1036"/>
      <c r="AZ14" s="1036"/>
      <c r="BA14" s="1036"/>
      <c r="BB14" s="1036"/>
      <c r="BC14" s="1036"/>
      <c r="BD14" s="1036"/>
      <c r="BE14" s="1036"/>
      <c r="BF14" s="1036"/>
      <c r="BG14" s="1136"/>
      <c r="BH14" s="1186"/>
      <c r="BI14" s="1187"/>
      <c r="BJ14" s="1187"/>
      <c r="BK14" s="1187"/>
      <c r="BL14" s="1187"/>
      <c r="BM14" s="1136"/>
    </row>
    <row r="15" spans="1:65" ht="7" customHeight="1" thickBot="1">
      <c r="A15" s="1212"/>
      <c r="B15" s="906"/>
      <c r="C15" s="906"/>
      <c r="D15" s="906"/>
      <c r="E15" s="906"/>
      <c r="F15" s="906"/>
      <c r="G15" s="1225" t="s">
        <v>324</v>
      </c>
      <c r="H15" s="1226"/>
      <c r="I15" s="1226"/>
      <c r="J15" s="1226"/>
      <c r="K15" s="1226"/>
      <c r="L15" s="1038"/>
      <c r="M15" s="1038"/>
      <c r="N15" s="1038"/>
      <c r="O15" s="1038"/>
      <c r="P15" s="1038"/>
      <c r="Q15" s="1038"/>
      <c r="R15" s="1038"/>
      <c r="S15" s="1038"/>
      <c r="T15" s="1038"/>
      <c r="U15" s="1038"/>
      <c r="V15" s="1038"/>
      <c r="W15" s="1038"/>
      <c r="X15" s="1230"/>
      <c r="Y15" s="1225" t="s">
        <v>325</v>
      </c>
      <c r="Z15" s="1226"/>
      <c r="AA15" s="1226"/>
      <c r="AB15" s="1226"/>
      <c r="AC15" s="1226"/>
      <c r="AD15" s="962" t="s">
        <v>704</v>
      </c>
      <c r="AE15" s="1188"/>
      <c r="AF15" s="1188"/>
      <c r="AG15" s="1188"/>
      <c r="AH15" s="1188"/>
      <c r="AI15" s="280" t="s">
        <v>705</v>
      </c>
      <c r="AJ15" s="1188"/>
      <c r="AK15" s="1188"/>
      <c r="AL15" s="1188"/>
      <c r="AM15" s="280" t="s">
        <v>706</v>
      </c>
      <c r="AN15" s="887"/>
      <c r="AO15" s="887"/>
      <c r="AP15" s="887"/>
      <c r="AQ15" s="887"/>
      <c r="AR15" s="887"/>
      <c r="AS15" s="887"/>
      <c r="AT15" s="887"/>
      <c r="AU15" s="887"/>
      <c r="AV15" s="887"/>
      <c r="AW15" s="887"/>
      <c r="AX15" s="887"/>
      <c r="AY15" s="887"/>
      <c r="AZ15" s="887"/>
      <c r="BA15" s="1189"/>
      <c r="BB15" s="1190" t="s">
        <v>326</v>
      </c>
      <c r="BC15" s="1191"/>
      <c r="BD15" s="1191"/>
      <c r="BE15" s="1191" t="s">
        <v>327</v>
      </c>
      <c r="BF15" s="1191"/>
      <c r="BG15" s="1193"/>
      <c r="BH15" s="1186"/>
      <c r="BI15" s="1026"/>
      <c r="BJ15" s="1026"/>
      <c r="BK15" s="1026"/>
      <c r="BL15" s="1026"/>
      <c r="BM15" s="1136"/>
    </row>
    <row r="16" spans="1:65" ht="7" customHeight="1" thickBot="1">
      <c r="A16" s="1212"/>
      <c r="B16" s="906"/>
      <c r="C16" s="906"/>
      <c r="D16" s="906"/>
      <c r="E16" s="906"/>
      <c r="F16" s="906"/>
      <c r="G16" s="1227"/>
      <c r="H16" s="1226"/>
      <c r="I16" s="1226"/>
      <c r="J16" s="1226"/>
      <c r="K16" s="1226"/>
      <c r="L16" s="1038"/>
      <c r="M16" s="1038"/>
      <c r="N16" s="1038"/>
      <c r="O16" s="1038"/>
      <c r="P16" s="1038"/>
      <c r="Q16" s="1038"/>
      <c r="R16" s="1038"/>
      <c r="S16" s="1038"/>
      <c r="T16" s="1038"/>
      <c r="U16" s="1038"/>
      <c r="V16" s="1038"/>
      <c r="W16" s="1038"/>
      <c r="X16" s="1230"/>
      <c r="Y16" s="1227"/>
      <c r="Z16" s="1226"/>
      <c r="AA16" s="1226"/>
      <c r="AB16" s="1226"/>
      <c r="AC16" s="1226"/>
      <c r="AD16" s="905"/>
      <c r="AE16" s="906"/>
      <c r="AF16" s="906"/>
      <c r="AG16" s="906"/>
      <c r="AH16" s="906"/>
      <c r="AI16" s="906"/>
      <c r="AJ16" s="906"/>
      <c r="AK16" s="906"/>
      <c r="AL16" s="906"/>
      <c r="AM16" s="906"/>
      <c r="AN16" s="906"/>
      <c r="AO16" s="906"/>
      <c r="AP16" s="906"/>
      <c r="AQ16" s="906"/>
      <c r="AR16" s="906"/>
      <c r="AS16" s="906"/>
      <c r="AT16" s="906"/>
      <c r="AU16" s="906"/>
      <c r="AV16" s="906"/>
      <c r="AW16" s="906"/>
      <c r="AX16" s="906"/>
      <c r="AY16" s="906"/>
      <c r="AZ16" s="906"/>
      <c r="BA16" s="948"/>
      <c r="BB16" s="1191"/>
      <c r="BC16" s="1191"/>
      <c r="BD16" s="1191"/>
      <c r="BE16" s="1191"/>
      <c r="BF16" s="1191"/>
      <c r="BG16" s="1193"/>
      <c r="BH16" s="1196"/>
      <c r="BI16" s="1197"/>
      <c r="BJ16" s="1197"/>
      <c r="BK16" s="1197"/>
      <c r="BL16" s="1197"/>
      <c r="BM16" s="1198"/>
    </row>
    <row r="17" spans="1:89" ht="7" customHeight="1" thickBot="1">
      <c r="A17" s="1232" t="s">
        <v>328</v>
      </c>
      <c r="B17" s="1233"/>
      <c r="C17" s="1233"/>
      <c r="D17" s="1233"/>
      <c r="E17" s="1233"/>
      <c r="F17" s="1234"/>
      <c r="G17" s="1227"/>
      <c r="H17" s="1226"/>
      <c r="I17" s="1226"/>
      <c r="J17" s="1226"/>
      <c r="K17" s="1226"/>
      <c r="L17" s="1038"/>
      <c r="M17" s="1038"/>
      <c r="N17" s="1038"/>
      <c r="O17" s="1038"/>
      <c r="P17" s="1038"/>
      <c r="Q17" s="1038"/>
      <c r="R17" s="1038"/>
      <c r="S17" s="1038"/>
      <c r="T17" s="1038"/>
      <c r="U17" s="1038"/>
      <c r="V17" s="1038"/>
      <c r="W17" s="1038"/>
      <c r="X17" s="1230"/>
      <c r="Y17" s="1227"/>
      <c r="Z17" s="1226"/>
      <c r="AA17" s="1226"/>
      <c r="AB17" s="1226"/>
      <c r="AC17" s="1226"/>
      <c r="AD17" s="905"/>
      <c r="AE17" s="906"/>
      <c r="AF17" s="906"/>
      <c r="AG17" s="906"/>
      <c r="AH17" s="906"/>
      <c r="AI17" s="906"/>
      <c r="AJ17" s="906"/>
      <c r="AK17" s="906"/>
      <c r="AL17" s="906"/>
      <c r="AM17" s="906"/>
      <c r="AN17" s="906"/>
      <c r="AO17" s="906"/>
      <c r="AP17" s="906"/>
      <c r="AQ17" s="906"/>
      <c r="AR17" s="906"/>
      <c r="AS17" s="906"/>
      <c r="AT17" s="906"/>
      <c r="AU17" s="906"/>
      <c r="AV17" s="906"/>
      <c r="AW17" s="906"/>
      <c r="AX17" s="906"/>
      <c r="AY17" s="906"/>
      <c r="AZ17" s="906"/>
      <c r="BA17" s="948"/>
      <c r="BB17" s="1191"/>
      <c r="BC17" s="1191"/>
      <c r="BD17" s="1191"/>
      <c r="BE17" s="1191"/>
      <c r="BF17" s="1191"/>
      <c r="BG17" s="1193"/>
      <c r="BH17" s="1199"/>
      <c r="BI17" s="1200"/>
      <c r="BJ17" s="1200"/>
      <c r="BK17" s="1200"/>
      <c r="BL17" s="1200"/>
      <c r="BM17" s="1201"/>
    </row>
    <row r="18" spans="1:89" ht="7" customHeight="1" thickBot="1">
      <c r="A18" s="1235"/>
      <c r="B18" s="1236"/>
      <c r="C18" s="1236"/>
      <c r="D18" s="1236"/>
      <c r="E18" s="1236"/>
      <c r="F18" s="1237"/>
      <c r="G18" s="1228"/>
      <c r="H18" s="1229"/>
      <c r="I18" s="1229"/>
      <c r="J18" s="1229"/>
      <c r="K18" s="1229"/>
      <c r="L18" s="1039"/>
      <c r="M18" s="1039"/>
      <c r="N18" s="1039"/>
      <c r="O18" s="1039"/>
      <c r="P18" s="1039"/>
      <c r="Q18" s="1039"/>
      <c r="R18" s="1039"/>
      <c r="S18" s="1039"/>
      <c r="T18" s="1039"/>
      <c r="U18" s="1039"/>
      <c r="V18" s="1039"/>
      <c r="W18" s="1039"/>
      <c r="X18" s="1231"/>
      <c r="Y18" s="1228"/>
      <c r="Z18" s="1229"/>
      <c r="AA18" s="1229"/>
      <c r="AB18" s="1229"/>
      <c r="AC18" s="1229"/>
      <c r="AD18" s="1195"/>
      <c r="AE18" s="1029"/>
      <c r="AF18" s="1029"/>
      <c r="AG18" s="1029"/>
      <c r="AH18" s="1029"/>
      <c r="AI18" s="1029"/>
      <c r="AJ18" s="1029"/>
      <c r="AK18" s="1029"/>
      <c r="AL18" s="1029"/>
      <c r="AM18" s="1029"/>
      <c r="AN18" s="1029"/>
      <c r="AO18" s="1029"/>
      <c r="AP18" s="1029"/>
      <c r="AQ18" s="1029"/>
      <c r="AR18" s="1029"/>
      <c r="AS18" s="1029"/>
      <c r="AT18" s="1029"/>
      <c r="AU18" s="1029"/>
      <c r="AV18" s="1029"/>
      <c r="AW18" s="1029"/>
      <c r="AX18" s="1029"/>
      <c r="AY18" s="1029"/>
      <c r="AZ18" s="1029"/>
      <c r="BA18" s="1037"/>
      <c r="BB18" s="1192"/>
      <c r="BC18" s="1192"/>
      <c r="BD18" s="1192"/>
      <c r="BE18" s="1192"/>
      <c r="BF18" s="1192"/>
      <c r="BG18" s="1194"/>
      <c r="BH18" s="1202"/>
      <c r="BI18" s="1203"/>
      <c r="BJ18" s="1203"/>
      <c r="BK18" s="1203"/>
      <c r="BL18" s="1203"/>
      <c r="BM18" s="1204"/>
    </row>
    <row r="19" spans="1:89" ht="7" customHeight="1" thickTop="1">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row>
    <row r="20" spans="1:89" ht="7" customHeight="1">
      <c r="A20" s="1141" t="s">
        <v>329</v>
      </c>
      <c r="B20" s="879"/>
      <c r="C20" s="879"/>
      <c r="D20" s="879"/>
      <c r="E20" s="879"/>
      <c r="F20" s="879"/>
      <c r="G20" s="879"/>
      <c r="H20" s="879"/>
      <c r="I20" s="879"/>
      <c r="J20" s="879"/>
      <c r="K20" s="879"/>
      <c r="L20" s="879"/>
      <c r="M20" s="879"/>
      <c r="N20" s="879"/>
      <c r="O20" s="879"/>
      <c r="P20" s="879"/>
      <c r="Q20" s="879"/>
      <c r="R20" s="879"/>
      <c r="S20" s="879"/>
      <c r="T20" s="879"/>
      <c r="U20" s="879"/>
      <c r="V20" s="879"/>
      <c r="W20" s="879"/>
      <c r="X20" s="879"/>
      <c r="Y20" s="879"/>
      <c r="Z20" s="879"/>
      <c r="AA20" s="879"/>
      <c r="AB20" s="879"/>
      <c r="AC20" s="879"/>
      <c r="AD20" s="879"/>
      <c r="AE20" s="879"/>
      <c r="AF20" s="879"/>
      <c r="AG20" s="879"/>
      <c r="AH20" s="879"/>
      <c r="AI20" s="879"/>
      <c r="AJ20" s="879"/>
      <c r="AK20" s="879"/>
      <c r="AL20" s="879"/>
      <c r="AM20" s="879"/>
      <c r="AN20" s="879"/>
      <c r="AO20" s="879"/>
      <c r="AP20" s="879"/>
      <c r="AQ20" s="879"/>
      <c r="AR20" s="879"/>
      <c r="AS20" s="879"/>
      <c r="AT20" s="879"/>
      <c r="AU20" s="879"/>
      <c r="AV20" s="879"/>
      <c r="AW20" s="879"/>
      <c r="AX20" s="879"/>
      <c r="AY20" s="879"/>
      <c r="AZ20" s="879"/>
      <c r="BA20" s="879"/>
      <c r="BB20" s="879"/>
      <c r="BC20" s="879"/>
      <c r="BD20" s="879"/>
      <c r="BE20" s="879"/>
      <c r="BF20" s="879"/>
      <c r="BG20" s="879"/>
    </row>
    <row r="21" spans="1:89" ht="7" customHeight="1" thickBot="1">
      <c r="A21" s="879"/>
      <c r="B21" s="879"/>
      <c r="C21" s="879"/>
      <c r="D21" s="879"/>
      <c r="E21" s="879"/>
      <c r="F21" s="879"/>
      <c r="G21" s="879"/>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79"/>
      <c r="AY21" s="879"/>
      <c r="AZ21" s="879"/>
      <c r="BA21" s="879"/>
      <c r="BB21" s="879"/>
      <c r="BC21" s="879"/>
      <c r="BD21" s="879"/>
      <c r="BE21" s="879"/>
      <c r="BF21" s="879"/>
      <c r="BG21" s="879"/>
    </row>
    <row r="22" spans="1:89" ht="7" customHeight="1" thickTop="1" thickBot="1">
      <c r="A22" s="1142" t="s">
        <v>330</v>
      </c>
      <c r="B22" s="1145" t="s">
        <v>331</v>
      </c>
      <c r="C22" s="1145"/>
      <c r="D22" s="1145"/>
      <c r="E22" s="1145"/>
      <c r="F22" s="1145"/>
      <c r="G22" s="1146" t="s">
        <v>332</v>
      </c>
      <c r="H22" s="1051"/>
      <c r="I22" s="1051"/>
      <c r="J22" s="1051"/>
      <c r="K22" s="1051"/>
      <c r="L22" s="1051"/>
      <c r="M22" s="1051"/>
      <c r="N22" s="1052"/>
      <c r="O22" s="1147" t="s">
        <v>254</v>
      </c>
      <c r="P22" s="1148"/>
      <c r="Q22" s="1148"/>
      <c r="R22" s="1148"/>
      <c r="S22" s="1148"/>
      <c r="T22" s="1148"/>
      <c r="U22" s="1148"/>
      <c r="V22" s="1148"/>
      <c r="W22" s="1148"/>
      <c r="X22" s="1148"/>
      <c r="Y22" s="1148"/>
      <c r="Z22" s="1149"/>
      <c r="AA22" s="1151" t="s">
        <v>707</v>
      </c>
      <c r="AB22" s="1148"/>
      <c r="AC22" s="1148"/>
      <c r="AD22" s="1148"/>
      <c r="AE22" s="1148"/>
      <c r="AF22" s="1149"/>
      <c r="AG22" s="1146" t="s">
        <v>708</v>
      </c>
      <c r="AH22" s="1152"/>
      <c r="AI22" s="1152"/>
      <c r="AJ22" s="1152"/>
      <c r="AK22" s="1152"/>
      <c r="AL22" s="1152"/>
      <c r="AM22" s="1147" t="s">
        <v>709</v>
      </c>
      <c r="AN22" s="1148"/>
      <c r="AO22" s="1148"/>
      <c r="AP22" s="1148"/>
      <c r="AQ22" s="1148"/>
      <c r="AR22" s="1148"/>
      <c r="AS22" s="1148"/>
      <c r="AT22" s="1148"/>
      <c r="AU22" s="1148"/>
      <c r="AV22" s="1148"/>
      <c r="AW22" s="1148"/>
      <c r="AX22" s="1148"/>
      <c r="AY22" s="1154" t="s">
        <v>333</v>
      </c>
      <c r="AZ22" s="1155"/>
      <c r="BA22" s="1155"/>
      <c r="BB22" s="1155"/>
      <c r="BC22" s="1155"/>
      <c r="BD22" s="1155"/>
      <c r="BE22" s="1155"/>
      <c r="BF22" s="1156"/>
      <c r="BG22" s="1157" t="s">
        <v>334</v>
      </c>
      <c r="BH22" s="1157"/>
      <c r="BI22" s="1157"/>
      <c r="BJ22" s="1157"/>
      <c r="BK22" s="1157"/>
      <c r="BL22" s="1157"/>
      <c r="BM22" s="1158"/>
      <c r="BP22" s="1174" t="s">
        <v>335</v>
      </c>
      <c r="BQ22" s="1133" t="s">
        <v>336</v>
      </c>
      <c r="BR22" s="1133" t="s">
        <v>337</v>
      </c>
      <c r="BS22" s="1133" t="s">
        <v>710</v>
      </c>
    </row>
    <row r="23" spans="1:89" ht="7" customHeight="1" thickBot="1">
      <c r="A23" s="1143"/>
      <c r="B23" s="976"/>
      <c r="C23" s="976"/>
      <c r="D23" s="976"/>
      <c r="E23" s="976"/>
      <c r="F23" s="976"/>
      <c r="G23" s="893"/>
      <c r="H23" s="909"/>
      <c r="I23" s="909"/>
      <c r="J23" s="909"/>
      <c r="K23" s="909"/>
      <c r="L23" s="909"/>
      <c r="M23" s="909"/>
      <c r="N23" s="873"/>
      <c r="O23" s="994"/>
      <c r="P23" s="995"/>
      <c r="Q23" s="995"/>
      <c r="R23" s="995"/>
      <c r="S23" s="995"/>
      <c r="T23" s="995"/>
      <c r="U23" s="995"/>
      <c r="V23" s="995"/>
      <c r="W23" s="995"/>
      <c r="X23" s="995"/>
      <c r="Y23" s="995"/>
      <c r="Z23" s="1150"/>
      <c r="AA23" s="994"/>
      <c r="AB23" s="995"/>
      <c r="AC23" s="995"/>
      <c r="AD23" s="995"/>
      <c r="AE23" s="995"/>
      <c r="AF23" s="1150"/>
      <c r="AG23" s="1098"/>
      <c r="AH23" s="951"/>
      <c r="AI23" s="951"/>
      <c r="AJ23" s="951"/>
      <c r="AK23" s="951"/>
      <c r="AL23" s="951"/>
      <c r="AM23" s="994"/>
      <c r="AN23" s="995"/>
      <c r="AO23" s="995"/>
      <c r="AP23" s="995"/>
      <c r="AQ23" s="995"/>
      <c r="AR23" s="995"/>
      <c r="AS23" s="995"/>
      <c r="AT23" s="995"/>
      <c r="AU23" s="995"/>
      <c r="AV23" s="995"/>
      <c r="AW23" s="995"/>
      <c r="AX23" s="995"/>
      <c r="AY23" s="905"/>
      <c r="AZ23" s="906"/>
      <c r="BA23" s="906"/>
      <c r="BB23" s="906"/>
      <c r="BC23" s="906"/>
      <c r="BD23" s="906"/>
      <c r="BE23" s="906"/>
      <c r="BF23" s="948"/>
      <c r="BG23" s="1159"/>
      <c r="BH23" s="1159"/>
      <c r="BI23" s="1159"/>
      <c r="BJ23" s="1159"/>
      <c r="BK23" s="1159"/>
      <c r="BL23" s="1159"/>
      <c r="BM23" s="1160"/>
      <c r="BP23" s="1174"/>
      <c r="BQ23" s="1133"/>
      <c r="BR23" s="1133"/>
      <c r="BS23" s="1133"/>
    </row>
    <row r="24" spans="1:89" ht="7" customHeight="1" thickBot="1">
      <c r="A24" s="1143"/>
      <c r="B24" s="976"/>
      <c r="C24" s="976"/>
      <c r="D24" s="976"/>
      <c r="E24" s="976"/>
      <c r="F24" s="976"/>
      <c r="G24" s="893"/>
      <c r="H24" s="909"/>
      <c r="I24" s="909"/>
      <c r="J24" s="909"/>
      <c r="K24" s="909"/>
      <c r="L24" s="909"/>
      <c r="M24" s="909"/>
      <c r="N24" s="873"/>
      <c r="O24" s="994"/>
      <c r="P24" s="995"/>
      <c r="Q24" s="995"/>
      <c r="R24" s="995"/>
      <c r="S24" s="995"/>
      <c r="T24" s="995"/>
      <c r="U24" s="995"/>
      <c r="V24" s="995"/>
      <c r="W24" s="995"/>
      <c r="X24" s="995"/>
      <c r="Y24" s="995"/>
      <c r="Z24" s="1150"/>
      <c r="AA24" s="994"/>
      <c r="AB24" s="995"/>
      <c r="AC24" s="995"/>
      <c r="AD24" s="995"/>
      <c r="AE24" s="995"/>
      <c r="AF24" s="1150"/>
      <c r="AG24" s="1098"/>
      <c r="AH24" s="951"/>
      <c r="AI24" s="951"/>
      <c r="AJ24" s="951"/>
      <c r="AK24" s="951"/>
      <c r="AL24" s="951"/>
      <c r="AM24" s="994"/>
      <c r="AN24" s="995"/>
      <c r="AO24" s="995"/>
      <c r="AP24" s="995"/>
      <c r="AQ24" s="995"/>
      <c r="AR24" s="995"/>
      <c r="AS24" s="995"/>
      <c r="AT24" s="995"/>
      <c r="AU24" s="995"/>
      <c r="AV24" s="995"/>
      <c r="AW24" s="995"/>
      <c r="AX24" s="995"/>
      <c r="AY24" s="905"/>
      <c r="AZ24" s="906"/>
      <c r="BA24" s="906"/>
      <c r="BB24" s="906"/>
      <c r="BC24" s="906"/>
      <c r="BD24" s="906"/>
      <c r="BE24" s="906"/>
      <c r="BF24" s="948"/>
      <c r="BG24" s="1134" t="s">
        <v>319</v>
      </c>
      <c r="BH24" s="1026" t="s">
        <v>711</v>
      </c>
      <c r="BI24" s="1135"/>
      <c r="BJ24" s="1135"/>
      <c r="BK24" s="1135"/>
      <c r="BL24" s="1135"/>
      <c r="BM24" s="1136" t="s">
        <v>321</v>
      </c>
      <c r="BP24" s="1174"/>
      <c r="BQ24" s="1133"/>
      <c r="BR24" s="1133"/>
      <c r="BS24" s="1133"/>
    </row>
    <row r="25" spans="1:89" ht="7" customHeight="1" thickBot="1">
      <c r="A25" s="1143"/>
      <c r="B25" s="976"/>
      <c r="C25" s="976"/>
      <c r="D25" s="976"/>
      <c r="E25" s="976"/>
      <c r="F25" s="976"/>
      <c r="G25" s="893"/>
      <c r="H25" s="909"/>
      <c r="I25" s="909"/>
      <c r="J25" s="909"/>
      <c r="K25" s="909"/>
      <c r="L25" s="909"/>
      <c r="M25" s="909"/>
      <c r="N25" s="873"/>
      <c r="O25" s="997" t="s">
        <v>323</v>
      </c>
      <c r="P25" s="995"/>
      <c r="Q25" s="995"/>
      <c r="R25" s="995"/>
      <c r="S25" s="1150"/>
      <c r="T25" s="994" t="s">
        <v>338</v>
      </c>
      <c r="U25" s="995"/>
      <c r="V25" s="995"/>
      <c r="W25" s="995"/>
      <c r="X25" s="995"/>
      <c r="Y25" s="995"/>
      <c r="Z25" s="1150"/>
      <c r="AA25" s="1161" t="s">
        <v>712</v>
      </c>
      <c r="AB25" s="1096"/>
      <c r="AC25" s="1096"/>
      <c r="AD25" s="1096"/>
      <c r="AE25" s="1096"/>
      <c r="AF25" s="1162"/>
      <c r="AG25" s="1098"/>
      <c r="AH25" s="951"/>
      <c r="AI25" s="951"/>
      <c r="AJ25" s="951"/>
      <c r="AK25" s="951"/>
      <c r="AL25" s="951"/>
      <c r="AM25" s="994"/>
      <c r="AN25" s="995"/>
      <c r="AO25" s="995"/>
      <c r="AP25" s="995"/>
      <c r="AQ25" s="995"/>
      <c r="AR25" s="995"/>
      <c r="AS25" s="995"/>
      <c r="AT25" s="995"/>
      <c r="AU25" s="995"/>
      <c r="AV25" s="995"/>
      <c r="AW25" s="995"/>
      <c r="AX25" s="995"/>
      <c r="AY25" s="905"/>
      <c r="AZ25" s="906"/>
      <c r="BA25" s="906"/>
      <c r="BB25" s="906"/>
      <c r="BC25" s="906"/>
      <c r="BD25" s="906"/>
      <c r="BE25" s="906"/>
      <c r="BF25" s="948"/>
      <c r="BG25" s="1134"/>
      <c r="BH25" s="1135"/>
      <c r="BI25" s="1135"/>
      <c r="BJ25" s="1135"/>
      <c r="BK25" s="1135"/>
      <c r="BL25" s="1135"/>
      <c r="BM25" s="1136"/>
      <c r="BP25" s="1174"/>
      <c r="BQ25" s="1133"/>
      <c r="BR25" s="1133"/>
      <c r="BS25" s="1133"/>
    </row>
    <row r="26" spans="1:89" ht="7" customHeight="1" thickBot="1">
      <c r="A26" s="1143"/>
      <c r="B26" s="976"/>
      <c r="C26" s="976"/>
      <c r="D26" s="976"/>
      <c r="E26" s="976"/>
      <c r="F26" s="976"/>
      <c r="G26" s="893"/>
      <c r="H26" s="909"/>
      <c r="I26" s="909"/>
      <c r="J26" s="909"/>
      <c r="K26" s="909"/>
      <c r="L26" s="909"/>
      <c r="M26" s="909"/>
      <c r="N26" s="873"/>
      <c r="O26" s="994"/>
      <c r="P26" s="995"/>
      <c r="Q26" s="995"/>
      <c r="R26" s="995"/>
      <c r="S26" s="1150"/>
      <c r="T26" s="994"/>
      <c r="U26" s="995"/>
      <c r="V26" s="995"/>
      <c r="W26" s="995"/>
      <c r="X26" s="995"/>
      <c r="Y26" s="995"/>
      <c r="Z26" s="1150"/>
      <c r="AA26" s="931"/>
      <c r="AB26" s="1096"/>
      <c r="AC26" s="1096"/>
      <c r="AD26" s="1096"/>
      <c r="AE26" s="1096"/>
      <c r="AF26" s="1162"/>
      <c r="AG26" s="1098"/>
      <c r="AH26" s="951"/>
      <c r="AI26" s="951"/>
      <c r="AJ26" s="951"/>
      <c r="AK26" s="951"/>
      <c r="AL26" s="951"/>
      <c r="AM26" s="994" t="s">
        <v>713</v>
      </c>
      <c r="AN26" s="995"/>
      <c r="AO26" s="995"/>
      <c r="AP26" s="995"/>
      <c r="AQ26" s="995"/>
      <c r="AR26" s="995"/>
      <c r="AS26" s="995"/>
      <c r="AT26" s="995"/>
      <c r="AU26" s="995"/>
      <c r="AV26" s="995"/>
      <c r="AW26" s="995"/>
      <c r="AX26" s="995"/>
      <c r="AY26" s="905"/>
      <c r="AZ26" s="906"/>
      <c r="BA26" s="906"/>
      <c r="BB26" s="906"/>
      <c r="BC26" s="906"/>
      <c r="BD26" s="906"/>
      <c r="BE26" s="906"/>
      <c r="BF26" s="948"/>
      <c r="BG26" s="1134"/>
      <c r="BH26" s="1135"/>
      <c r="BI26" s="1135"/>
      <c r="BJ26" s="1135"/>
      <c r="BK26" s="1135"/>
      <c r="BL26" s="1135"/>
      <c r="BM26" s="1136"/>
      <c r="BP26" s="1174"/>
      <c r="BQ26" s="1133"/>
      <c r="BR26" s="1133"/>
      <c r="BS26" s="1133"/>
    </row>
    <row r="27" spans="1:89" ht="7" customHeight="1" thickBot="1">
      <c r="A27" s="1143"/>
      <c r="B27" s="976"/>
      <c r="C27" s="976"/>
      <c r="D27" s="976"/>
      <c r="E27" s="976"/>
      <c r="F27" s="976"/>
      <c r="G27" s="1053"/>
      <c r="H27" s="877"/>
      <c r="I27" s="877"/>
      <c r="J27" s="877"/>
      <c r="K27" s="877"/>
      <c r="L27" s="877"/>
      <c r="M27" s="877"/>
      <c r="N27" s="874"/>
      <c r="O27" s="994"/>
      <c r="P27" s="995"/>
      <c r="Q27" s="995"/>
      <c r="R27" s="995"/>
      <c r="S27" s="1150"/>
      <c r="T27" s="994"/>
      <c r="U27" s="995"/>
      <c r="V27" s="995"/>
      <c r="W27" s="995"/>
      <c r="X27" s="995"/>
      <c r="Y27" s="995"/>
      <c r="Z27" s="1150"/>
      <c r="AA27" s="931"/>
      <c r="AB27" s="1096"/>
      <c r="AC27" s="1096"/>
      <c r="AD27" s="1096"/>
      <c r="AE27" s="1096"/>
      <c r="AF27" s="1162"/>
      <c r="AG27" s="1109"/>
      <c r="AH27" s="1153"/>
      <c r="AI27" s="1153"/>
      <c r="AJ27" s="1153"/>
      <c r="AK27" s="1153"/>
      <c r="AL27" s="1153"/>
      <c r="AM27" s="994"/>
      <c r="AN27" s="995"/>
      <c r="AO27" s="995"/>
      <c r="AP27" s="995"/>
      <c r="AQ27" s="995"/>
      <c r="AR27" s="995"/>
      <c r="AS27" s="995"/>
      <c r="AT27" s="995"/>
      <c r="AU27" s="995"/>
      <c r="AV27" s="995"/>
      <c r="AW27" s="995"/>
      <c r="AX27" s="995"/>
      <c r="AY27" s="1079"/>
      <c r="AZ27" s="1036"/>
      <c r="BA27" s="1036"/>
      <c r="BB27" s="1036"/>
      <c r="BC27" s="1036"/>
      <c r="BD27" s="1036"/>
      <c r="BE27" s="1036"/>
      <c r="BF27" s="1054"/>
      <c r="BG27" s="1134"/>
      <c r="BH27" s="1135"/>
      <c r="BI27" s="1135"/>
      <c r="BJ27" s="1135"/>
      <c r="BK27" s="1135"/>
      <c r="BL27" s="1135"/>
      <c r="BM27" s="1136"/>
      <c r="BP27" s="1174"/>
      <c r="BQ27" s="1133"/>
      <c r="BR27" s="1133"/>
      <c r="BS27" s="1133"/>
    </row>
    <row r="28" spans="1:89" ht="7" customHeight="1" thickBot="1">
      <c r="A28" s="1143"/>
      <c r="B28" s="915" t="s">
        <v>29</v>
      </c>
      <c r="C28" s="969" t="s">
        <v>339</v>
      </c>
      <c r="D28" s="969"/>
      <c r="E28" s="969"/>
      <c r="F28" s="1070"/>
      <c r="G28" s="1163"/>
      <c r="H28" s="1099"/>
      <c r="I28" s="1099"/>
      <c r="J28" s="1099"/>
      <c r="K28" s="1099"/>
      <c r="L28" s="1099"/>
      <c r="M28" s="1099"/>
      <c r="N28" s="1100"/>
      <c r="O28" s="282"/>
      <c r="P28" s="283"/>
      <c r="Q28" s="283"/>
      <c r="R28" s="283"/>
      <c r="S28" s="283"/>
      <c r="T28" s="283"/>
      <c r="U28" s="283"/>
      <c r="V28" s="283"/>
      <c r="W28" s="283"/>
      <c r="X28" s="283"/>
      <c r="Y28" s="283"/>
      <c r="Z28" s="284"/>
      <c r="AA28" s="1175"/>
      <c r="AB28" s="1176"/>
      <c r="AC28" s="1176"/>
      <c r="AD28" s="1176"/>
      <c r="AE28" s="1176"/>
      <c r="AF28" s="1177"/>
      <c r="AG28" s="1102"/>
      <c r="AH28" s="1103"/>
      <c r="AI28" s="1103"/>
      <c r="AJ28" s="1103"/>
      <c r="AK28" s="1103"/>
      <c r="AL28" s="904" t="s">
        <v>340</v>
      </c>
      <c r="AM28" s="1184" t="s">
        <v>714</v>
      </c>
      <c r="AN28" s="1185"/>
      <c r="AO28" s="1185"/>
      <c r="AP28" s="1185"/>
      <c r="AQ28" s="1185"/>
      <c r="AR28" s="1185"/>
      <c r="AS28" s="1185"/>
      <c r="AT28" s="1185"/>
      <c r="AU28" s="1185"/>
      <c r="AV28" s="1185"/>
      <c r="AW28" s="1185"/>
      <c r="AX28" s="1185"/>
      <c r="AY28" s="1081"/>
      <c r="AZ28" s="1082"/>
      <c r="BA28" s="1082"/>
      <c r="BB28" s="1082"/>
      <c r="BC28" s="1082"/>
      <c r="BD28" s="1082"/>
      <c r="BE28" s="1082"/>
      <c r="BF28" s="1083"/>
      <c r="BG28" s="1120"/>
      <c r="BH28" s="1121"/>
      <c r="BI28" s="1121"/>
      <c r="BJ28" s="1121"/>
      <c r="BK28" s="1121"/>
      <c r="BL28" s="1121"/>
      <c r="BM28" s="1122"/>
      <c r="BP28" s="1174"/>
      <c r="BQ28" s="1133"/>
      <c r="BR28" s="1133"/>
      <c r="BS28" s="1133"/>
    </row>
    <row r="29" spans="1:89" ht="7" customHeight="1" thickBot="1">
      <c r="A29" s="1143"/>
      <c r="B29" s="893"/>
      <c r="C29" s="971"/>
      <c r="D29" s="971"/>
      <c r="E29" s="971"/>
      <c r="F29" s="1003"/>
      <c r="G29" s="1164"/>
      <c r="H29" s="1110"/>
      <c r="I29" s="1110"/>
      <c r="J29" s="1110"/>
      <c r="K29" s="1110"/>
      <c r="L29" s="1110"/>
      <c r="M29" s="1110"/>
      <c r="N29" s="1111"/>
      <c r="O29" s="285"/>
      <c r="P29" s="286"/>
      <c r="Q29" s="286"/>
      <c r="R29" s="287"/>
      <c r="S29" s="286"/>
      <c r="T29" s="286"/>
      <c r="U29" s="286"/>
      <c r="V29" s="287"/>
      <c r="W29" s="286"/>
      <c r="X29" s="286"/>
      <c r="Y29" s="286"/>
      <c r="Z29" s="287"/>
      <c r="AA29" s="1178"/>
      <c r="AB29" s="1179"/>
      <c r="AC29" s="1179"/>
      <c r="AD29" s="1179"/>
      <c r="AE29" s="1179"/>
      <c r="AF29" s="1180"/>
      <c r="AG29" s="1104"/>
      <c r="AH29" s="1105"/>
      <c r="AI29" s="1105"/>
      <c r="AJ29" s="1105"/>
      <c r="AK29" s="1105"/>
      <c r="AL29" s="906"/>
      <c r="AM29" s="1184"/>
      <c r="AN29" s="1185"/>
      <c r="AO29" s="1185"/>
      <c r="AP29" s="1185"/>
      <c r="AQ29" s="1185"/>
      <c r="AR29" s="1185"/>
      <c r="AS29" s="1185"/>
      <c r="AT29" s="1185"/>
      <c r="AU29" s="1185"/>
      <c r="AV29" s="1185"/>
      <c r="AW29" s="1185"/>
      <c r="AX29" s="1185"/>
      <c r="AY29" s="1084"/>
      <c r="AZ29" s="1085"/>
      <c r="BA29" s="1085"/>
      <c r="BB29" s="1085"/>
      <c r="BC29" s="1085"/>
      <c r="BD29" s="1085"/>
      <c r="BE29" s="1085"/>
      <c r="BF29" s="1086"/>
      <c r="BG29" s="1123"/>
      <c r="BH29" s="1124"/>
      <c r="BI29" s="1124"/>
      <c r="BJ29" s="1124"/>
      <c r="BK29" s="1124"/>
      <c r="BL29" s="1124"/>
      <c r="BM29" s="1125"/>
      <c r="BP29" s="1174"/>
      <c r="BQ29" s="1133"/>
      <c r="BR29" s="1133"/>
      <c r="BS29" s="1133"/>
    </row>
    <row r="30" spans="1:89" ht="7" customHeight="1" thickBot="1">
      <c r="A30" s="1143"/>
      <c r="B30" s="893"/>
      <c r="C30" s="971"/>
      <c r="D30" s="971"/>
      <c r="E30" s="971"/>
      <c r="F30" s="1003"/>
      <c r="G30" s="984"/>
      <c r="H30" s="984"/>
      <c r="I30" s="984"/>
      <c r="J30" s="984"/>
      <c r="K30" s="984"/>
      <c r="L30" s="984"/>
      <c r="M30" s="984"/>
      <c r="N30" s="984"/>
      <c r="O30" s="1108"/>
      <c r="P30" s="963"/>
      <c r="Q30" s="963"/>
      <c r="R30" s="964"/>
      <c r="S30" s="1108"/>
      <c r="T30" s="963"/>
      <c r="U30" s="963"/>
      <c r="V30" s="964"/>
      <c r="W30" s="965"/>
      <c r="X30" s="963"/>
      <c r="Y30" s="963"/>
      <c r="Z30" s="964"/>
      <c r="AA30" s="1178"/>
      <c r="AB30" s="1179"/>
      <c r="AC30" s="1179"/>
      <c r="AD30" s="1179"/>
      <c r="AE30" s="1179"/>
      <c r="AF30" s="1180"/>
      <c r="AG30" s="1104"/>
      <c r="AH30" s="1105"/>
      <c r="AI30" s="1105"/>
      <c r="AJ30" s="1105"/>
      <c r="AK30" s="1105"/>
      <c r="AL30" s="906"/>
      <c r="AM30" s="1184"/>
      <c r="AN30" s="1185"/>
      <c r="AO30" s="1185"/>
      <c r="AP30" s="1185"/>
      <c r="AQ30" s="1185"/>
      <c r="AR30" s="1185"/>
      <c r="AS30" s="1185"/>
      <c r="AT30" s="1185"/>
      <c r="AU30" s="1185"/>
      <c r="AV30" s="1185"/>
      <c r="AW30" s="1185"/>
      <c r="AX30" s="1185"/>
      <c r="AY30" s="1084"/>
      <c r="AZ30" s="1085"/>
      <c r="BA30" s="1085"/>
      <c r="BB30" s="1085"/>
      <c r="BC30" s="1085"/>
      <c r="BD30" s="1085"/>
      <c r="BE30" s="1085"/>
      <c r="BF30" s="1086"/>
      <c r="BG30" s="1123"/>
      <c r="BH30" s="1124"/>
      <c r="BI30" s="1124"/>
      <c r="BJ30" s="1124"/>
      <c r="BK30" s="1124"/>
      <c r="BL30" s="1124"/>
      <c r="BM30" s="1125"/>
      <c r="BP30" s="1174"/>
      <c r="BQ30" s="1133"/>
      <c r="BR30" s="1133"/>
      <c r="BS30" s="1133"/>
    </row>
    <row r="31" spans="1:89" ht="7" customHeight="1" thickBot="1">
      <c r="A31" s="1143"/>
      <c r="B31" s="893"/>
      <c r="C31" s="971"/>
      <c r="D31" s="971"/>
      <c r="E31" s="971"/>
      <c r="F31" s="1003"/>
      <c r="G31" s="984"/>
      <c r="H31" s="984"/>
      <c r="I31" s="984"/>
      <c r="J31" s="984"/>
      <c r="K31" s="984"/>
      <c r="L31" s="984"/>
      <c r="M31" s="984"/>
      <c r="N31" s="984"/>
      <c r="O31" s="1108"/>
      <c r="P31" s="963"/>
      <c r="Q31" s="963"/>
      <c r="R31" s="964"/>
      <c r="S31" s="1108"/>
      <c r="T31" s="963"/>
      <c r="U31" s="963"/>
      <c r="V31" s="964"/>
      <c r="W31" s="965"/>
      <c r="X31" s="963"/>
      <c r="Y31" s="963"/>
      <c r="Z31" s="964"/>
      <c r="AA31" s="1178"/>
      <c r="AB31" s="1179"/>
      <c r="AC31" s="1179"/>
      <c r="AD31" s="1179"/>
      <c r="AE31" s="1179"/>
      <c r="AF31" s="1180"/>
      <c r="AG31" s="1104"/>
      <c r="AH31" s="1105"/>
      <c r="AI31" s="1105"/>
      <c r="AJ31" s="1105"/>
      <c r="AK31" s="1105"/>
      <c r="AL31" s="906"/>
      <c r="AM31" s="1184"/>
      <c r="AN31" s="1185"/>
      <c r="AO31" s="1185"/>
      <c r="AP31" s="1185"/>
      <c r="AQ31" s="1185"/>
      <c r="AR31" s="1185"/>
      <c r="AS31" s="1185"/>
      <c r="AT31" s="1185"/>
      <c r="AU31" s="1185"/>
      <c r="AV31" s="1185"/>
      <c r="AW31" s="1185"/>
      <c r="AX31" s="1185"/>
      <c r="AY31" s="1084"/>
      <c r="AZ31" s="1085"/>
      <c r="BA31" s="1085"/>
      <c r="BB31" s="1085"/>
      <c r="BC31" s="1085"/>
      <c r="BD31" s="1085"/>
      <c r="BE31" s="1085"/>
      <c r="BF31" s="1086"/>
      <c r="BG31" s="1123"/>
      <c r="BH31" s="1124"/>
      <c r="BI31" s="1124"/>
      <c r="BJ31" s="1124"/>
      <c r="BK31" s="1124"/>
      <c r="BL31" s="1124"/>
      <c r="BM31" s="1125"/>
      <c r="BP31" s="1174"/>
      <c r="BQ31" s="1133"/>
      <c r="BR31" s="1133"/>
      <c r="BS31" s="1133"/>
      <c r="CA31" s="176" t="s">
        <v>776</v>
      </c>
      <c r="CB31" s="176"/>
      <c r="CC31" s="176"/>
      <c r="CD31" s="176"/>
      <c r="CE31" s="176"/>
      <c r="CF31" s="176"/>
      <c r="CG31" s="176"/>
      <c r="CH31" s="175"/>
      <c r="CI31" s="175"/>
      <c r="CJ31" s="175"/>
      <c r="CK31" s="175"/>
    </row>
    <row r="32" spans="1:89" ht="7" customHeight="1" thickBot="1">
      <c r="A32" s="1143"/>
      <c r="B32" s="893"/>
      <c r="C32" s="971"/>
      <c r="D32" s="971"/>
      <c r="E32" s="971"/>
      <c r="F32" s="1003"/>
      <c r="G32" s="984"/>
      <c r="H32" s="984"/>
      <c r="I32" s="984"/>
      <c r="J32" s="984"/>
      <c r="K32" s="984"/>
      <c r="L32" s="984"/>
      <c r="M32" s="984"/>
      <c r="N32" s="984"/>
      <c r="O32" s="1175"/>
      <c r="P32" s="1176"/>
      <c r="Q32" s="1176"/>
      <c r="R32" s="1176"/>
      <c r="S32" s="1177"/>
      <c r="T32" s="950" t="s">
        <v>341</v>
      </c>
      <c r="U32" s="875"/>
      <c r="V32" s="953"/>
      <c r="W32" s="953" t="s">
        <v>342</v>
      </c>
      <c r="X32" s="953"/>
      <c r="Y32" s="953" t="s">
        <v>342</v>
      </c>
      <c r="Z32" s="1113"/>
      <c r="AA32" s="1178"/>
      <c r="AB32" s="1179"/>
      <c r="AC32" s="1179"/>
      <c r="AD32" s="1179"/>
      <c r="AE32" s="1179"/>
      <c r="AF32" s="1180"/>
      <c r="AG32" s="1104"/>
      <c r="AH32" s="1105"/>
      <c r="AI32" s="1105"/>
      <c r="AJ32" s="1105"/>
      <c r="AK32" s="1105"/>
      <c r="AL32" s="906"/>
      <c r="AM32" s="1184"/>
      <c r="AN32" s="1185"/>
      <c r="AO32" s="1185"/>
      <c r="AP32" s="1185"/>
      <c r="AQ32" s="1185"/>
      <c r="AR32" s="1185"/>
      <c r="AS32" s="1185"/>
      <c r="AT32" s="1185"/>
      <c r="AU32" s="1185"/>
      <c r="AV32" s="1185"/>
      <c r="AW32" s="1185"/>
      <c r="AX32" s="1185"/>
      <c r="AY32" s="1084"/>
      <c r="AZ32" s="1085"/>
      <c r="BA32" s="1085"/>
      <c r="BB32" s="1085"/>
      <c r="BC32" s="1085"/>
      <c r="BD32" s="1085"/>
      <c r="BE32" s="1085"/>
      <c r="BF32" s="1086"/>
      <c r="BG32" s="1123"/>
      <c r="BH32" s="1124"/>
      <c r="BI32" s="1124"/>
      <c r="BJ32" s="1124"/>
      <c r="BK32" s="1124"/>
      <c r="BL32" s="1124"/>
      <c r="BM32" s="1125"/>
      <c r="BP32" s="1174"/>
      <c r="BQ32" s="1133"/>
      <c r="BR32" s="1133"/>
      <c r="BS32" s="1133"/>
      <c r="CA32" s="176"/>
      <c r="CB32" s="176"/>
      <c r="CC32" s="176"/>
      <c r="CD32" s="176"/>
      <c r="CE32" s="176"/>
      <c r="CF32" s="176"/>
      <c r="CG32" s="176"/>
      <c r="CH32" s="175"/>
      <c r="CI32" s="175"/>
      <c r="CJ32" s="175"/>
      <c r="CK32" s="175"/>
    </row>
    <row r="33" spans="1:89" ht="7" customHeight="1" thickBot="1">
      <c r="A33" s="1143"/>
      <c r="B33" s="893"/>
      <c r="C33" s="971"/>
      <c r="D33" s="971"/>
      <c r="E33" s="971"/>
      <c r="F33" s="1003"/>
      <c r="G33" s="984"/>
      <c r="H33" s="984"/>
      <c r="I33" s="984"/>
      <c r="J33" s="984"/>
      <c r="K33" s="984"/>
      <c r="L33" s="984"/>
      <c r="M33" s="984"/>
      <c r="N33" s="984"/>
      <c r="O33" s="1178"/>
      <c r="P33" s="1179"/>
      <c r="Q33" s="1179"/>
      <c r="R33" s="1179"/>
      <c r="S33" s="1180"/>
      <c r="T33" s="909"/>
      <c r="U33" s="909"/>
      <c r="V33" s="954"/>
      <c r="W33" s="954"/>
      <c r="X33" s="954"/>
      <c r="Y33" s="954"/>
      <c r="Z33" s="1114"/>
      <c r="AA33" s="1178"/>
      <c r="AB33" s="1179"/>
      <c r="AC33" s="1179"/>
      <c r="AD33" s="1179"/>
      <c r="AE33" s="1179"/>
      <c r="AF33" s="1180"/>
      <c r="AG33" s="1104"/>
      <c r="AH33" s="1105"/>
      <c r="AI33" s="1105"/>
      <c r="AJ33" s="1105"/>
      <c r="AK33" s="1105"/>
      <c r="AL33" s="906"/>
      <c r="AM33" s="1129"/>
      <c r="AN33" s="1130"/>
      <c r="AO33" s="1130"/>
      <c r="AP33" s="1130"/>
      <c r="AQ33" s="1130"/>
      <c r="AR33" s="1130"/>
      <c r="AS33" s="1130"/>
      <c r="AT33" s="1130"/>
      <c r="AU33" s="1130"/>
      <c r="AV33" s="1130"/>
      <c r="AW33" s="1130"/>
      <c r="AX33" s="1130"/>
      <c r="AY33" s="1084"/>
      <c r="AZ33" s="1085"/>
      <c r="BA33" s="1085"/>
      <c r="BB33" s="1085"/>
      <c r="BC33" s="1085"/>
      <c r="BD33" s="1085"/>
      <c r="BE33" s="1085"/>
      <c r="BF33" s="1086"/>
      <c r="BG33" s="1123"/>
      <c r="BH33" s="1124"/>
      <c r="BI33" s="1124"/>
      <c r="BJ33" s="1124"/>
      <c r="BK33" s="1124"/>
      <c r="BL33" s="1124"/>
      <c r="BM33" s="1125"/>
      <c r="BP33" s="1174"/>
      <c r="BQ33" s="1133"/>
      <c r="BR33" s="1133"/>
      <c r="BS33" s="1133"/>
      <c r="CA33" s="176"/>
      <c r="CB33" s="176">
        <v>1</v>
      </c>
      <c r="CC33" s="176">
        <v>2</v>
      </c>
      <c r="CD33" s="176">
        <v>3</v>
      </c>
      <c r="CE33" s="176">
        <v>4</v>
      </c>
      <c r="CF33" s="176"/>
      <c r="CG33" s="176"/>
      <c r="CH33" s="175"/>
      <c r="CI33" s="175"/>
      <c r="CJ33" s="175"/>
      <c r="CK33" s="175"/>
    </row>
    <row r="34" spans="1:89" ht="7" customHeight="1" thickBot="1">
      <c r="A34" s="1143"/>
      <c r="B34" s="1053"/>
      <c r="C34" s="1005"/>
      <c r="D34" s="1005"/>
      <c r="E34" s="1005"/>
      <c r="F34" s="1006"/>
      <c r="G34" s="984"/>
      <c r="H34" s="984"/>
      <c r="I34" s="984"/>
      <c r="J34" s="984"/>
      <c r="K34" s="984"/>
      <c r="L34" s="984"/>
      <c r="M34" s="984"/>
      <c r="N34" s="984"/>
      <c r="O34" s="1181"/>
      <c r="P34" s="1182"/>
      <c r="Q34" s="1182"/>
      <c r="R34" s="1182"/>
      <c r="S34" s="1183"/>
      <c r="T34" s="877"/>
      <c r="U34" s="877"/>
      <c r="V34" s="1080"/>
      <c r="W34" s="1080"/>
      <c r="X34" s="1080"/>
      <c r="Y34" s="1080"/>
      <c r="Z34" s="1115"/>
      <c r="AA34" s="1181"/>
      <c r="AB34" s="1182"/>
      <c r="AC34" s="1182"/>
      <c r="AD34" s="1182"/>
      <c r="AE34" s="1182"/>
      <c r="AF34" s="1183"/>
      <c r="AG34" s="1106"/>
      <c r="AH34" s="1107"/>
      <c r="AI34" s="1107"/>
      <c r="AJ34" s="1107"/>
      <c r="AK34" s="1107"/>
      <c r="AL34" s="1036"/>
      <c r="AM34" s="1131"/>
      <c r="AN34" s="1132"/>
      <c r="AO34" s="1132"/>
      <c r="AP34" s="1132"/>
      <c r="AQ34" s="1132"/>
      <c r="AR34" s="1132"/>
      <c r="AS34" s="1132"/>
      <c r="AT34" s="1132"/>
      <c r="AU34" s="1132"/>
      <c r="AV34" s="1132"/>
      <c r="AW34" s="1132"/>
      <c r="AX34" s="1132"/>
      <c r="AY34" s="1087"/>
      <c r="AZ34" s="1088"/>
      <c r="BA34" s="1088"/>
      <c r="BB34" s="1088"/>
      <c r="BC34" s="1088"/>
      <c r="BD34" s="1088"/>
      <c r="BE34" s="1088"/>
      <c r="BF34" s="1089"/>
      <c r="BG34" s="1126"/>
      <c r="BH34" s="1127"/>
      <c r="BI34" s="1127"/>
      <c r="BJ34" s="1127"/>
      <c r="BK34" s="1127"/>
      <c r="BL34" s="1127"/>
      <c r="BM34" s="1128"/>
      <c r="BP34" s="1174" t="b">
        <v>0</v>
      </c>
      <c r="BQ34" s="1133"/>
      <c r="BR34" s="1133"/>
      <c r="BS34" s="1133"/>
      <c r="CA34" s="176" t="s">
        <v>286</v>
      </c>
      <c r="CB34" s="176" t="b">
        <v>0</v>
      </c>
      <c r="CC34" s="176" t="b">
        <v>0</v>
      </c>
      <c r="CD34" s="176" t="b">
        <v>0</v>
      </c>
      <c r="CE34" s="176" t="b">
        <v>0</v>
      </c>
      <c r="CF34" s="176"/>
      <c r="CG34" s="176"/>
      <c r="CH34" s="175"/>
      <c r="CI34" s="175"/>
      <c r="CJ34" s="175"/>
      <c r="CK34" s="175"/>
    </row>
    <row r="35" spans="1:89" ht="7" customHeight="1" thickBot="1">
      <c r="A35" s="1143"/>
      <c r="B35" s="994" t="s">
        <v>343</v>
      </c>
      <c r="C35" s="969" t="s">
        <v>715</v>
      </c>
      <c r="D35" s="969"/>
      <c r="E35" s="969"/>
      <c r="F35" s="1070"/>
      <c r="G35" s="996">
        <v>1</v>
      </c>
      <c r="H35" s="992"/>
      <c r="I35" s="992"/>
      <c r="J35" s="992"/>
      <c r="K35" s="992"/>
      <c r="L35" s="992"/>
      <c r="M35" s="992"/>
      <c r="N35" s="992"/>
      <c r="O35" s="282"/>
      <c r="P35" s="283"/>
      <c r="Q35" s="283"/>
      <c r="R35" s="283"/>
      <c r="S35" s="283"/>
      <c r="T35" s="283"/>
      <c r="U35" s="283"/>
      <c r="V35" s="283"/>
      <c r="W35" s="283"/>
      <c r="X35" s="283"/>
      <c r="Y35" s="283"/>
      <c r="Z35" s="284"/>
      <c r="AA35" s="1097"/>
      <c r="AB35" s="1099"/>
      <c r="AC35" s="1099"/>
      <c r="AD35" s="1099"/>
      <c r="AE35" s="1099"/>
      <c r="AF35" s="1100"/>
      <c r="AG35" s="1102"/>
      <c r="AH35" s="1103"/>
      <c r="AI35" s="1103"/>
      <c r="AJ35" s="1103"/>
      <c r="AK35" s="1103"/>
      <c r="AL35" s="904" t="s">
        <v>340</v>
      </c>
      <c r="AM35" s="924"/>
      <c r="AN35" s="1078"/>
      <c r="AO35" s="1078"/>
      <c r="AP35" s="1078"/>
      <c r="AQ35" s="1078"/>
      <c r="AR35" s="1078"/>
      <c r="AS35" s="925"/>
      <c r="AT35" s="1078"/>
      <c r="AU35" s="1078"/>
      <c r="AV35" s="1078"/>
      <c r="AW35" s="1078"/>
      <c r="AX35" s="1078"/>
      <c r="AY35" s="1081"/>
      <c r="AZ35" s="1082"/>
      <c r="BA35" s="1082"/>
      <c r="BB35" s="1082"/>
      <c r="BC35" s="1082"/>
      <c r="BD35" s="1082"/>
      <c r="BE35" s="1082"/>
      <c r="BF35" s="1083"/>
      <c r="BG35" s="1120"/>
      <c r="BH35" s="1121"/>
      <c r="BI35" s="1121"/>
      <c r="BJ35" s="1121"/>
      <c r="BK35" s="1121"/>
      <c r="BL35" s="1121"/>
      <c r="BM35" s="1122"/>
      <c r="BP35" s="1174"/>
      <c r="BQ35" s="1133"/>
      <c r="BR35" s="1133"/>
      <c r="BS35" s="1133"/>
      <c r="CA35" s="176" t="s">
        <v>36</v>
      </c>
      <c r="CB35" s="176" t="b">
        <v>0</v>
      </c>
      <c r="CC35" s="176" t="b">
        <v>0</v>
      </c>
      <c r="CD35" s="176" t="b">
        <v>0</v>
      </c>
      <c r="CE35" s="176" t="b">
        <v>0</v>
      </c>
      <c r="CF35" s="176"/>
      <c r="CG35" s="176"/>
      <c r="CH35" s="175"/>
      <c r="CI35" s="175"/>
      <c r="CJ35" s="175"/>
      <c r="CK35" s="175"/>
    </row>
    <row r="36" spans="1:89" ht="7" customHeight="1" thickBot="1">
      <c r="A36" s="1143"/>
      <c r="B36" s="994"/>
      <c r="C36" s="971"/>
      <c r="D36" s="971"/>
      <c r="E36" s="971"/>
      <c r="F36" s="1003"/>
      <c r="G36" s="996"/>
      <c r="H36" s="992"/>
      <c r="I36" s="992"/>
      <c r="J36" s="992"/>
      <c r="K36" s="992"/>
      <c r="L36" s="992"/>
      <c r="M36" s="992"/>
      <c r="N36" s="992"/>
      <c r="O36" s="288"/>
      <c r="P36" s="289"/>
      <c r="Q36" s="289"/>
      <c r="R36" s="290"/>
      <c r="S36" s="289"/>
      <c r="T36" s="289"/>
      <c r="U36" s="289"/>
      <c r="V36" s="290"/>
      <c r="W36" s="289"/>
      <c r="X36" s="289"/>
      <c r="Y36" s="289"/>
      <c r="Z36" s="290"/>
      <c r="AA36" s="1098"/>
      <c r="AB36" s="879"/>
      <c r="AC36" s="879"/>
      <c r="AD36" s="879"/>
      <c r="AE36" s="879"/>
      <c r="AF36" s="1101"/>
      <c r="AG36" s="1104"/>
      <c r="AH36" s="1105"/>
      <c r="AI36" s="1105"/>
      <c r="AJ36" s="1105"/>
      <c r="AK36" s="1105"/>
      <c r="AL36" s="906"/>
      <c r="AM36" s="924"/>
      <c r="AN36" s="1078"/>
      <c r="AO36" s="1078"/>
      <c r="AP36" s="1078"/>
      <c r="AQ36" s="1078"/>
      <c r="AR36" s="1078"/>
      <c r="AS36" s="925"/>
      <c r="AT36" s="1078"/>
      <c r="AU36" s="1078"/>
      <c r="AV36" s="1078"/>
      <c r="AW36" s="1078"/>
      <c r="AX36" s="1078"/>
      <c r="AY36" s="1084"/>
      <c r="AZ36" s="1085"/>
      <c r="BA36" s="1085"/>
      <c r="BB36" s="1085"/>
      <c r="BC36" s="1085"/>
      <c r="BD36" s="1085"/>
      <c r="BE36" s="1085"/>
      <c r="BF36" s="1086"/>
      <c r="BG36" s="1123"/>
      <c r="BH36" s="1124"/>
      <c r="BI36" s="1124"/>
      <c r="BJ36" s="1124"/>
      <c r="BK36" s="1124"/>
      <c r="BL36" s="1124"/>
      <c r="BM36" s="1125"/>
      <c r="BP36" s="1174"/>
      <c r="BQ36" s="1133"/>
      <c r="BR36" s="1133"/>
      <c r="BS36" s="1133"/>
      <c r="CA36" s="176" t="s">
        <v>366</v>
      </c>
      <c r="CB36" s="176" t="b">
        <v>0</v>
      </c>
      <c r="CC36" s="176" t="b">
        <v>0</v>
      </c>
      <c r="CD36" s="176" t="b">
        <v>0</v>
      </c>
      <c r="CE36" s="176" t="b">
        <v>0</v>
      </c>
      <c r="CF36" s="176"/>
      <c r="CG36" s="176"/>
      <c r="CH36" s="175"/>
      <c r="CI36" s="175"/>
      <c r="CJ36" s="175"/>
      <c r="CK36" s="175"/>
    </row>
    <row r="37" spans="1:89" ht="7" customHeight="1" thickBot="1">
      <c r="A37" s="1143"/>
      <c r="B37" s="994"/>
      <c r="C37" s="971"/>
      <c r="D37" s="971"/>
      <c r="E37" s="971"/>
      <c r="F37" s="1003"/>
      <c r="G37" s="996"/>
      <c r="H37" s="984"/>
      <c r="I37" s="984"/>
      <c r="J37" s="984"/>
      <c r="K37" s="984"/>
      <c r="L37" s="984"/>
      <c r="M37" s="984"/>
      <c r="N37" s="984"/>
      <c r="O37" s="1108"/>
      <c r="P37" s="963"/>
      <c r="Q37" s="963"/>
      <c r="R37" s="964"/>
      <c r="S37" s="1108"/>
      <c r="T37" s="963"/>
      <c r="U37" s="963"/>
      <c r="V37" s="964"/>
      <c r="W37" s="965"/>
      <c r="X37" s="963"/>
      <c r="Y37" s="963"/>
      <c r="Z37" s="964"/>
      <c r="AA37" s="1098"/>
      <c r="AB37" s="879"/>
      <c r="AC37" s="879"/>
      <c r="AD37" s="879"/>
      <c r="AE37" s="879"/>
      <c r="AF37" s="1101"/>
      <c r="AG37" s="1104"/>
      <c r="AH37" s="1105"/>
      <c r="AI37" s="1105"/>
      <c r="AJ37" s="1105"/>
      <c r="AK37" s="1105"/>
      <c r="AL37" s="906"/>
      <c r="AM37" s="924"/>
      <c r="AN37" s="1078"/>
      <c r="AO37" s="1078"/>
      <c r="AP37" s="1078"/>
      <c r="AQ37" s="1078"/>
      <c r="AR37" s="1078"/>
      <c r="AS37" s="925"/>
      <c r="AT37" s="1078"/>
      <c r="AU37" s="1078"/>
      <c r="AV37" s="1078"/>
      <c r="AW37" s="1078"/>
      <c r="AX37" s="1078"/>
      <c r="AY37" s="1084"/>
      <c r="AZ37" s="1085"/>
      <c r="BA37" s="1085"/>
      <c r="BB37" s="1085"/>
      <c r="BC37" s="1085"/>
      <c r="BD37" s="1085"/>
      <c r="BE37" s="1085"/>
      <c r="BF37" s="1086"/>
      <c r="BG37" s="1123"/>
      <c r="BH37" s="1124"/>
      <c r="BI37" s="1124"/>
      <c r="BJ37" s="1124"/>
      <c r="BK37" s="1124"/>
      <c r="BL37" s="1124"/>
      <c r="BM37" s="1125"/>
      <c r="BP37" s="1174"/>
      <c r="BQ37" s="1133"/>
      <c r="BR37" s="1133"/>
      <c r="BS37" s="1133"/>
      <c r="CA37" s="176"/>
      <c r="CB37" s="176"/>
      <c r="CC37" s="176"/>
      <c r="CD37" s="176"/>
      <c r="CE37" s="176"/>
      <c r="CF37" s="176"/>
      <c r="CG37" s="176"/>
      <c r="CH37" s="175"/>
      <c r="CI37" s="175"/>
      <c r="CJ37" s="175"/>
      <c r="CK37" s="175"/>
    </row>
    <row r="38" spans="1:89" ht="7" customHeight="1" thickBot="1">
      <c r="A38" s="1143"/>
      <c r="B38" s="994"/>
      <c r="C38" s="971"/>
      <c r="D38" s="971"/>
      <c r="E38" s="971"/>
      <c r="F38" s="1003"/>
      <c r="G38" s="996"/>
      <c r="H38" s="984"/>
      <c r="I38" s="984"/>
      <c r="J38" s="984"/>
      <c r="K38" s="984"/>
      <c r="L38" s="984"/>
      <c r="M38" s="984"/>
      <c r="N38" s="984"/>
      <c r="O38" s="1108"/>
      <c r="P38" s="963"/>
      <c r="Q38" s="963"/>
      <c r="R38" s="964"/>
      <c r="S38" s="1108"/>
      <c r="T38" s="963"/>
      <c r="U38" s="963"/>
      <c r="V38" s="964"/>
      <c r="W38" s="965"/>
      <c r="X38" s="963"/>
      <c r="Y38" s="963"/>
      <c r="Z38" s="964"/>
      <c r="AA38" s="1109"/>
      <c r="AB38" s="1110"/>
      <c r="AC38" s="1110"/>
      <c r="AD38" s="1110"/>
      <c r="AE38" s="1110"/>
      <c r="AF38" s="1111"/>
      <c r="AG38" s="1104"/>
      <c r="AH38" s="1105"/>
      <c r="AI38" s="1105"/>
      <c r="AJ38" s="1105"/>
      <c r="AK38" s="1105"/>
      <c r="AL38" s="906"/>
      <c r="AM38" s="1112"/>
      <c r="AN38" s="1093"/>
      <c r="AO38" s="1093"/>
      <c r="AP38" s="1093"/>
      <c r="AQ38" s="1093"/>
      <c r="AR38" s="1093"/>
      <c r="AS38" s="1095"/>
      <c r="AT38" s="1093"/>
      <c r="AU38" s="1093"/>
      <c r="AV38" s="1093"/>
      <c r="AW38" s="1093"/>
      <c r="AX38" s="1093"/>
      <c r="AY38" s="1084"/>
      <c r="AZ38" s="1085"/>
      <c r="BA38" s="1085"/>
      <c r="BB38" s="1085"/>
      <c r="BC38" s="1085"/>
      <c r="BD38" s="1085"/>
      <c r="BE38" s="1085"/>
      <c r="BF38" s="1086"/>
      <c r="BG38" s="1123"/>
      <c r="BH38" s="1124"/>
      <c r="BI38" s="1124"/>
      <c r="BJ38" s="1124"/>
      <c r="BK38" s="1124"/>
      <c r="BL38" s="1124"/>
      <c r="BM38" s="1125"/>
      <c r="BP38" s="1174"/>
      <c r="BQ38" s="1133"/>
      <c r="BR38" s="1133"/>
      <c r="BS38" s="1133"/>
      <c r="CA38" s="176"/>
      <c r="CB38" s="176"/>
      <c r="CC38" s="176"/>
      <c r="CD38" s="176"/>
      <c r="CE38" s="176"/>
      <c r="CF38" s="176"/>
      <c r="CG38" s="176"/>
      <c r="CH38" s="175"/>
      <c r="CI38" s="175"/>
      <c r="CJ38" s="175"/>
      <c r="CK38" s="175"/>
    </row>
    <row r="39" spans="1:89" ht="7" customHeight="1" thickBot="1">
      <c r="A39" s="1143"/>
      <c r="B39" s="994"/>
      <c r="C39" s="971"/>
      <c r="D39" s="971"/>
      <c r="E39" s="971"/>
      <c r="F39" s="1003"/>
      <c r="G39" s="996"/>
      <c r="H39" s="984"/>
      <c r="I39" s="984"/>
      <c r="J39" s="984"/>
      <c r="K39" s="984"/>
      <c r="L39" s="984"/>
      <c r="M39" s="984"/>
      <c r="N39" s="984"/>
      <c r="O39" s="903"/>
      <c r="P39" s="904"/>
      <c r="Q39" s="904"/>
      <c r="R39" s="904"/>
      <c r="S39" s="947"/>
      <c r="T39" s="950" t="s">
        <v>341</v>
      </c>
      <c r="U39" s="875"/>
      <c r="V39" s="953"/>
      <c r="W39" s="953" t="s">
        <v>342</v>
      </c>
      <c r="X39" s="953"/>
      <c r="Y39" s="953" t="s">
        <v>342</v>
      </c>
      <c r="Z39" s="1113"/>
      <c r="AA39" s="915"/>
      <c r="AB39" s="1099"/>
      <c r="AC39" s="1099"/>
      <c r="AD39" s="1099"/>
      <c r="AE39" s="1099"/>
      <c r="AF39" s="1100"/>
      <c r="AG39" s="1104"/>
      <c r="AH39" s="1105"/>
      <c r="AI39" s="1105"/>
      <c r="AJ39" s="1105"/>
      <c r="AK39" s="1105"/>
      <c r="AL39" s="906"/>
      <c r="AM39" s="931"/>
      <c r="AN39" s="1094"/>
      <c r="AO39" s="1094"/>
      <c r="AP39" s="1094"/>
      <c r="AQ39" s="1094"/>
      <c r="AR39" s="1094"/>
      <c r="AS39" s="1096"/>
      <c r="AT39" s="1094"/>
      <c r="AU39" s="1094"/>
      <c r="AV39" s="1094"/>
      <c r="AW39" s="1094"/>
      <c r="AX39" s="1094"/>
      <c r="AY39" s="1084"/>
      <c r="AZ39" s="1085"/>
      <c r="BA39" s="1085"/>
      <c r="BB39" s="1085"/>
      <c r="BC39" s="1085"/>
      <c r="BD39" s="1085"/>
      <c r="BE39" s="1085"/>
      <c r="BF39" s="1086"/>
      <c r="BG39" s="1123"/>
      <c r="BH39" s="1124"/>
      <c r="BI39" s="1124"/>
      <c r="BJ39" s="1124"/>
      <c r="BK39" s="1124"/>
      <c r="BL39" s="1124"/>
      <c r="BM39" s="1125"/>
      <c r="BP39" s="1174"/>
      <c r="BQ39" s="1133"/>
      <c r="BR39" s="1133"/>
      <c r="BS39" s="1133"/>
      <c r="CA39" s="176" t="s">
        <v>777</v>
      </c>
      <c r="CB39" s="176"/>
      <c r="CC39" s="176"/>
      <c r="CD39" s="176"/>
      <c r="CE39" s="176"/>
      <c r="CF39" s="176"/>
      <c r="CG39" s="176"/>
      <c r="CH39" s="175"/>
      <c r="CI39" s="175"/>
      <c r="CJ39" s="175"/>
      <c r="CK39" s="175"/>
    </row>
    <row r="40" spans="1:89" ht="7" customHeight="1" thickBot="1">
      <c r="A40" s="1143"/>
      <c r="B40" s="994"/>
      <c r="C40" s="971"/>
      <c r="D40" s="971"/>
      <c r="E40" s="971"/>
      <c r="F40" s="1003"/>
      <c r="G40" s="996"/>
      <c r="H40" s="984"/>
      <c r="I40" s="984"/>
      <c r="J40" s="984"/>
      <c r="K40" s="984"/>
      <c r="L40" s="984"/>
      <c r="M40" s="984"/>
      <c r="N40" s="984"/>
      <c r="O40" s="905"/>
      <c r="P40" s="906"/>
      <c r="Q40" s="906"/>
      <c r="R40" s="906"/>
      <c r="S40" s="948"/>
      <c r="T40" s="909"/>
      <c r="U40" s="909"/>
      <c r="V40" s="954"/>
      <c r="W40" s="954"/>
      <c r="X40" s="954"/>
      <c r="Y40" s="954"/>
      <c r="Z40" s="1114"/>
      <c r="AA40" s="893"/>
      <c r="AB40" s="879"/>
      <c r="AC40" s="879"/>
      <c r="AD40" s="879"/>
      <c r="AE40" s="879"/>
      <c r="AF40" s="1101"/>
      <c r="AG40" s="1104"/>
      <c r="AH40" s="1105"/>
      <c r="AI40" s="1105"/>
      <c r="AJ40" s="1105"/>
      <c r="AK40" s="1105"/>
      <c r="AL40" s="906"/>
      <c r="AM40" s="1116"/>
      <c r="AN40" s="1117"/>
      <c r="AO40" s="1117"/>
      <c r="AP40" s="1117"/>
      <c r="AQ40" s="1117"/>
      <c r="AR40" s="1117"/>
      <c r="AS40" s="1117"/>
      <c r="AT40" s="1117"/>
      <c r="AU40" s="1117"/>
      <c r="AV40" s="1117"/>
      <c r="AW40" s="1117"/>
      <c r="AX40" s="1117"/>
      <c r="AY40" s="1084"/>
      <c r="AZ40" s="1085"/>
      <c r="BA40" s="1085"/>
      <c r="BB40" s="1085"/>
      <c r="BC40" s="1085"/>
      <c r="BD40" s="1085"/>
      <c r="BE40" s="1085"/>
      <c r="BF40" s="1086"/>
      <c r="BG40" s="1123"/>
      <c r="BH40" s="1124"/>
      <c r="BI40" s="1124"/>
      <c r="BJ40" s="1124"/>
      <c r="BK40" s="1124"/>
      <c r="BL40" s="1124"/>
      <c r="BM40" s="1125"/>
      <c r="BP40" s="1174"/>
      <c r="BQ40" s="1133"/>
      <c r="BR40" s="1133"/>
      <c r="BS40" s="1133"/>
      <c r="CA40" s="176"/>
      <c r="CB40" s="176"/>
      <c r="CC40" s="176"/>
      <c r="CD40" s="176"/>
      <c r="CE40" s="176"/>
      <c r="CF40" s="176"/>
      <c r="CG40" s="176"/>
      <c r="CH40" s="175"/>
      <c r="CI40" s="175"/>
      <c r="CJ40" s="175"/>
      <c r="CK40" s="175"/>
    </row>
    <row r="41" spans="1:89" ht="7" customHeight="1" thickBot="1">
      <c r="A41" s="1143"/>
      <c r="B41" s="994"/>
      <c r="C41" s="971"/>
      <c r="D41" s="971"/>
      <c r="E41" s="971"/>
      <c r="F41" s="1003"/>
      <c r="G41" s="996"/>
      <c r="H41" s="984"/>
      <c r="I41" s="984"/>
      <c r="J41" s="984"/>
      <c r="K41" s="984"/>
      <c r="L41" s="984"/>
      <c r="M41" s="984"/>
      <c r="N41" s="984"/>
      <c r="O41" s="1079"/>
      <c r="P41" s="1036"/>
      <c r="Q41" s="1036"/>
      <c r="R41" s="1036"/>
      <c r="S41" s="1054"/>
      <c r="T41" s="877"/>
      <c r="U41" s="877"/>
      <c r="V41" s="1080"/>
      <c r="W41" s="1080"/>
      <c r="X41" s="1080"/>
      <c r="Y41" s="1080"/>
      <c r="Z41" s="1115"/>
      <c r="AA41" s="1053"/>
      <c r="AB41" s="1110"/>
      <c r="AC41" s="1110"/>
      <c r="AD41" s="1110"/>
      <c r="AE41" s="1110"/>
      <c r="AF41" s="1111"/>
      <c r="AG41" s="1106"/>
      <c r="AH41" s="1107"/>
      <c r="AI41" s="1107"/>
      <c r="AJ41" s="1107"/>
      <c r="AK41" s="1107"/>
      <c r="AL41" s="1036"/>
      <c r="AM41" s="1116"/>
      <c r="AN41" s="1117"/>
      <c r="AO41" s="1117"/>
      <c r="AP41" s="1117"/>
      <c r="AQ41" s="1117"/>
      <c r="AR41" s="1117"/>
      <c r="AS41" s="1117"/>
      <c r="AT41" s="1117"/>
      <c r="AU41" s="1117"/>
      <c r="AV41" s="1117"/>
      <c r="AW41" s="1117"/>
      <c r="AX41" s="1117"/>
      <c r="AY41" s="1087"/>
      <c r="AZ41" s="1088"/>
      <c r="BA41" s="1088"/>
      <c r="BB41" s="1088"/>
      <c r="BC41" s="1088"/>
      <c r="BD41" s="1088"/>
      <c r="BE41" s="1088"/>
      <c r="BF41" s="1089"/>
      <c r="BG41" s="1126"/>
      <c r="BH41" s="1127"/>
      <c r="BI41" s="1127"/>
      <c r="BJ41" s="1127"/>
      <c r="BK41" s="1127"/>
      <c r="BL41" s="1127"/>
      <c r="BM41" s="1128"/>
      <c r="BP41" s="1174"/>
      <c r="BQ41" s="1133"/>
      <c r="BR41" s="1133"/>
      <c r="BS41" s="1133"/>
      <c r="CA41" s="176"/>
      <c r="CB41" s="176"/>
      <c r="CC41" s="176"/>
      <c r="CD41" s="176"/>
      <c r="CE41" s="176"/>
      <c r="CF41" s="176"/>
      <c r="CG41" s="176"/>
      <c r="CH41" s="175"/>
      <c r="CI41" s="175"/>
      <c r="CJ41" s="175"/>
      <c r="CK41" s="175"/>
    </row>
    <row r="42" spans="1:89" ht="7" customHeight="1" thickBot="1">
      <c r="A42" s="1143"/>
      <c r="B42" s="994"/>
      <c r="C42" s="971"/>
      <c r="D42" s="971"/>
      <c r="E42" s="971"/>
      <c r="F42" s="1003"/>
      <c r="G42" s="996">
        <v>2</v>
      </c>
      <c r="H42" s="992"/>
      <c r="I42" s="992"/>
      <c r="J42" s="992"/>
      <c r="K42" s="992"/>
      <c r="L42" s="992"/>
      <c r="M42" s="992"/>
      <c r="N42" s="992"/>
      <c r="O42" s="282"/>
      <c r="P42" s="283"/>
      <c r="Q42" s="283"/>
      <c r="R42" s="283"/>
      <c r="S42" s="283"/>
      <c r="T42" s="283"/>
      <c r="U42" s="283"/>
      <c r="V42" s="283"/>
      <c r="W42" s="283"/>
      <c r="X42" s="283"/>
      <c r="Y42" s="283"/>
      <c r="Z42" s="284"/>
      <c r="AA42" s="1097"/>
      <c r="AB42" s="1099"/>
      <c r="AC42" s="1099"/>
      <c r="AD42" s="1099"/>
      <c r="AE42" s="1099"/>
      <c r="AF42" s="1100"/>
      <c r="AG42" s="1102"/>
      <c r="AH42" s="1103"/>
      <c r="AI42" s="1103"/>
      <c r="AJ42" s="1103"/>
      <c r="AK42" s="1103"/>
      <c r="AL42" s="904" t="s">
        <v>340</v>
      </c>
      <c r="AM42" s="921"/>
      <c r="AN42" s="1119"/>
      <c r="AO42" s="1119"/>
      <c r="AP42" s="1119"/>
      <c r="AQ42" s="1119"/>
      <c r="AR42" s="1119"/>
      <c r="AS42" s="922"/>
      <c r="AT42" s="1119"/>
      <c r="AU42" s="1119"/>
      <c r="AV42" s="1119"/>
      <c r="AW42" s="1119"/>
      <c r="AX42" s="1119"/>
      <c r="AY42" s="1081"/>
      <c r="AZ42" s="1082"/>
      <c r="BA42" s="1082"/>
      <c r="BB42" s="1082"/>
      <c r="BC42" s="1082"/>
      <c r="BD42" s="1082"/>
      <c r="BE42" s="1082"/>
      <c r="BF42" s="1083"/>
      <c r="BG42" s="1081"/>
      <c r="BH42" s="1082"/>
      <c r="BI42" s="1082"/>
      <c r="BJ42" s="1082"/>
      <c r="BK42" s="1082"/>
      <c r="BL42" s="1082"/>
      <c r="BM42" s="1090"/>
      <c r="BP42" s="1174"/>
      <c r="BQ42" s="1133"/>
      <c r="BR42" s="1133"/>
      <c r="BS42" s="1133"/>
      <c r="CA42" s="176" t="s">
        <v>778</v>
      </c>
      <c r="CB42" s="176" t="b">
        <v>0</v>
      </c>
      <c r="CC42" s="176" t="b">
        <v>0</v>
      </c>
      <c r="CD42" s="176" t="b">
        <v>0</v>
      </c>
      <c r="CE42" s="176" t="b">
        <v>0</v>
      </c>
      <c r="CF42" s="176"/>
      <c r="CG42" s="176"/>
      <c r="CH42" s="175"/>
      <c r="CI42" s="175"/>
      <c r="CJ42" s="175"/>
      <c r="CK42" s="175"/>
    </row>
    <row r="43" spans="1:89" ht="7" customHeight="1" thickBot="1">
      <c r="A43" s="1143"/>
      <c r="B43" s="994"/>
      <c r="C43" s="971"/>
      <c r="D43" s="971"/>
      <c r="E43" s="971"/>
      <c r="F43" s="1003"/>
      <c r="G43" s="996"/>
      <c r="H43" s="992"/>
      <c r="I43" s="992"/>
      <c r="J43" s="992"/>
      <c r="K43" s="992"/>
      <c r="L43" s="992"/>
      <c r="M43" s="992"/>
      <c r="N43" s="992"/>
      <c r="O43" s="288"/>
      <c r="P43" s="289"/>
      <c r="Q43" s="289"/>
      <c r="R43" s="290"/>
      <c r="S43" s="289"/>
      <c r="T43" s="289"/>
      <c r="U43" s="289"/>
      <c r="V43" s="290"/>
      <c r="W43" s="289"/>
      <c r="X43" s="289"/>
      <c r="Y43" s="289"/>
      <c r="Z43" s="290"/>
      <c r="AA43" s="1098"/>
      <c r="AB43" s="879"/>
      <c r="AC43" s="879"/>
      <c r="AD43" s="879"/>
      <c r="AE43" s="879"/>
      <c r="AF43" s="1101"/>
      <c r="AG43" s="1104"/>
      <c r="AH43" s="1105"/>
      <c r="AI43" s="1105"/>
      <c r="AJ43" s="1105"/>
      <c r="AK43" s="1105"/>
      <c r="AL43" s="906"/>
      <c r="AM43" s="924"/>
      <c r="AN43" s="1078"/>
      <c r="AO43" s="1078"/>
      <c r="AP43" s="1078"/>
      <c r="AQ43" s="1078"/>
      <c r="AR43" s="1078"/>
      <c r="AS43" s="925"/>
      <c r="AT43" s="1078"/>
      <c r="AU43" s="1078"/>
      <c r="AV43" s="1078"/>
      <c r="AW43" s="1078"/>
      <c r="AX43" s="1078"/>
      <c r="AY43" s="1084"/>
      <c r="AZ43" s="1085"/>
      <c r="BA43" s="1085"/>
      <c r="BB43" s="1085"/>
      <c r="BC43" s="1085"/>
      <c r="BD43" s="1085"/>
      <c r="BE43" s="1085"/>
      <c r="BF43" s="1086"/>
      <c r="BG43" s="1084"/>
      <c r="BH43" s="1085"/>
      <c r="BI43" s="1085"/>
      <c r="BJ43" s="1085"/>
      <c r="BK43" s="1085"/>
      <c r="BL43" s="1085"/>
      <c r="BM43" s="1091"/>
      <c r="BP43" s="1174"/>
      <c r="BQ43" s="1133"/>
      <c r="BR43" s="1133"/>
      <c r="BS43" s="1133"/>
      <c r="CA43" s="176" t="s">
        <v>779</v>
      </c>
      <c r="CB43" s="176" t="b">
        <v>0</v>
      </c>
      <c r="CC43" s="176" t="b">
        <v>0</v>
      </c>
      <c r="CD43" s="176" t="b">
        <v>0</v>
      </c>
      <c r="CE43" s="176" t="b">
        <v>0</v>
      </c>
      <c r="CF43" s="176"/>
      <c r="CG43" s="176"/>
      <c r="CH43" s="175"/>
      <c r="CI43" s="175"/>
      <c r="CJ43" s="175"/>
      <c r="CK43" s="175"/>
    </row>
    <row r="44" spans="1:89" ht="7" customHeight="1" thickBot="1">
      <c r="A44" s="1143"/>
      <c r="B44" s="994"/>
      <c r="C44" s="971"/>
      <c r="D44" s="971"/>
      <c r="E44" s="971"/>
      <c r="F44" s="1003"/>
      <c r="G44" s="996"/>
      <c r="H44" s="984"/>
      <c r="I44" s="984"/>
      <c r="J44" s="984"/>
      <c r="K44" s="984"/>
      <c r="L44" s="984"/>
      <c r="M44" s="984"/>
      <c r="N44" s="984"/>
      <c r="O44" s="1108"/>
      <c r="P44" s="963"/>
      <c r="Q44" s="963"/>
      <c r="R44" s="964"/>
      <c r="S44" s="1108"/>
      <c r="T44" s="963"/>
      <c r="U44" s="963"/>
      <c r="V44" s="964"/>
      <c r="W44" s="965"/>
      <c r="X44" s="963"/>
      <c r="Y44" s="963"/>
      <c r="Z44" s="964"/>
      <c r="AA44" s="1098"/>
      <c r="AB44" s="879"/>
      <c r="AC44" s="879"/>
      <c r="AD44" s="879"/>
      <c r="AE44" s="879"/>
      <c r="AF44" s="1101"/>
      <c r="AG44" s="1104"/>
      <c r="AH44" s="1105"/>
      <c r="AI44" s="1105"/>
      <c r="AJ44" s="1105"/>
      <c r="AK44" s="1105"/>
      <c r="AL44" s="906"/>
      <c r="AM44" s="924"/>
      <c r="AN44" s="1078"/>
      <c r="AO44" s="1078"/>
      <c r="AP44" s="1078"/>
      <c r="AQ44" s="1078"/>
      <c r="AR44" s="1078"/>
      <c r="AS44" s="925"/>
      <c r="AT44" s="1078"/>
      <c r="AU44" s="1078"/>
      <c r="AV44" s="1078"/>
      <c r="AW44" s="1078"/>
      <c r="AX44" s="1078"/>
      <c r="AY44" s="1084"/>
      <c r="AZ44" s="1085"/>
      <c r="BA44" s="1085"/>
      <c r="BB44" s="1085"/>
      <c r="BC44" s="1085"/>
      <c r="BD44" s="1085"/>
      <c r="BE44" s="1085"/>
      <c r="BF44" s="1086"/>
      <c r="BG44" s="1084"/>
      <c r="BH44" s="1085"/>
      <c r="BI44" s="1085"/>
      <c r="BJ44" s="1085"/>
      <c r="BK44" s="1085"/>
      <c r="BL44" s="1085"/>
      <c r="BM44" s="1091"/>
      <c r="BP44" s="1174"/>
      <c r="BQ44" s="1133"/>
      <c r="BR44" s="1133"/>
      <c r="BS44" s="1133"/>
      <c r="CA44" s="176" t="s">
        <v>780</v>
      </c>
      <c r="CB44" s="176" t="b">
        <v>0</v>
      </c>
      <c r="CC44" s="176" t="b">
        <v>0</v>
      </c>
      <c r="CD44" s="176" t="b">
        <v>0</v>
      </c>
      <c r="CE44" s="176" t="b">
        <v>0</v>
      </c>
      <c r="CF44" s="176"/>
      <c r="CG44" s="176"/>
      <c r="CH44" s="175"/>
      <c r="CI44" s="175"/>
      <c r="CJ44" s="175"/>
      <c r="CK44" s="175"/>
    </row>
    <row r="45" spans="1:89" ht="7" customHeight="1" thickBot="1">
      <c r="A45" s="1143"/>
      <c r="B45" s="994"/>
      <c r="C45" s="971"/>
      <c r="D45" s="971"/>
      <c r="E45" s="971"/>
      <c r="F45" s="1003"/>
      <c r="G45" s="996"/>
      <c r="H45" s="984"/>
      <c r="I45" s="984"/>
      <c r="J45" s="984"/>
      <c r="K45" s="984"/>
      <c r="L45" s="984"/>
      <c r="M45" s="984"/>
      <c r="N45" s="984"/>
      <c r="O45" s="1108"/>
      <c r="P45" s="963"/>
      <c r="Q45" s="963"/>
      <c r="R45" s="964"/>
      <c r="S45" s="1108"/>
      <c r="T45" s="963"/>
      <c r="U45" s="963"/>
      <c r="V45" s="964"/>
      <c r="W45" s="965"/>
      <c r="X45" s="963"/>
      <c r="Y45" s="963"/>
      <c r="Z45" s="964"/>
      <c r="AA45" s="1109"/>
      <c r="AB45" s="1110"/>
      <c r="AC45" s="1110"/>
      <c r="AD45" s="1110"/>
      <c r="AE45" s="1110"/>
      <c r="AF45" s="1111"/>
      <c r="AG45" s="1104"/>
      <c r="AH45" s="1105"/>
      <c r="AI45" s="1105"/>
      <c r="AJ45" s="1105"/>
      <c r="AK45" s="1105"/>
      <c r="AL45" s="906"/>
      <c r="AM45" s="1112"/>
      <c r="AN45" s="1093"/>
      <c r="AO45" s="1093"/>
      <c r="AP45" s="1093"/>
      <c r="AQ45" s="1093"/>
      <c r="AR45" s="1093"/>
      <c r="AS45" s="1095"/>
      <c r="AT45" s="1093"/>
      <c r="AU45" s="1093"/>
      <c r="AV45" s="1093"/>
      <c r="AW45" s="1093"/>
      <c r="AX45" s="1093"/>
      <c r="AY45" s="1084"/>
      <c r="AZ45" s="1085"/>
      <c r="BA45" s="1085"/>
      <c r="BB45" s="1085"/>
      <c r="BC45" s="1085"/>
      <c r="BD45" s="1085"/>
      <c r="BE45" s="1085"/>
      <c r="BF45" s="1086"/>
      <c r="BG45" s="1084"/>
      <c r="BH45" s="1085"/>
      <c r="BI45" s="1085"/>
      <c r="BJ45" s="1085"/>
      <c r="BK45" s="1085"/>
      <c r="BL45" s="1085"/>
      <c r="BM45" s="1091"/>
      <c r="BP45" s="1174"/>
      <c r="BQ45" s="1133"/>
      <c r="BR45" s="1133"/>
      <c r="BS45" s="1133"/>
      <c r="CA45" s="176" t="s">
        <v>781</v>
      </c>
      <c r="CB45" s="176" t="b">
        <v>0</v>
      </c>
      <c r="CC45" s="176" t="b">
        <v>0</v>
      </c>
      <c r="CD45" s="176" t="b">
        <v>0</v>
      </c>
      <c r="CE45" s="176" t="b">
        <v>0</v>
      </c>
      <c r="CF45" s="176"/>
      <c r="CG45" s="176"/>
      <c r="CH45" s="175"/>
      <c r="CI45" s="175"/>
      <c r="CJ45" s="175"/>
      <c r="CK45" s="175"/>
    </row>
    <row r="46" spans="1:89" ht="7" customHeight="1" thickBot="1">
      <c r="A46" s="1143"/>
      <c r="B46" s="994"/>
      <c r="C46" s="971"/>
      <c r="D46" s="971"/>
      <c r="E46" s="971"/>
      <c r="F46" s="1003"/>
      <c r="G46" s="996"/>
      <c r="H46" s="984"/>
      <c r="I46" s="984"/>
      <c r="J46" s="984"/>
      <c r="K46" s="984"/>
      <c r="L46" s="984"/>
      <c r="M46" s="984"/>
      <c r="N46" s="984"/>
      <c r="O46" s="903"/>
      <c r="P46" s="904"/>
      <c r="Q46" s="904"/>
      <c r="R46" s="904"/>
      <c r="S46" s="947"/>
      <c r="T46" s="950" t="s">
        <v>341</v>
      </c>
      <c r="U46" s="875"/>
      <c r="V46" s="953"/>
      <c r="W46" s="953" t="s">
        <v>342</v>
      </c>
      <c r="X46" s="953"/>
      <c r="Y46" s="953" t="s">
        <v>342</v>
      </c>
      <c r="Z46" s="1113"/>
      <c r="AA46" s="915"/>
      <c r="AB46" s="1099"/>
      <c r="AC46" s="1099"/>
      <c r="AD46" s="1099"/>
      <c r="AE46" s="1099"/>
      <c r="AF46" s="1100"/>
      <c r="AG46" s="1104"/>
      <c r="AH46" s="1105"/>
      <c r="AI46" s="1105"/>
      <c r="AJ46" s="1105"/>
      <c r="AK46" s="1105"/>
      <c r="AL46" s="906"/>
      <c r="AM46" s="931"/>
      <c r="AN46" s="1094"/>
      <c r="AO46" s="1094"/>
      <c r="AP46" s="1094"/>
      <c r="AQ46" s="1094"/>
      <c r="AR46" s="1094"/>
      <c r="AS46" s="1096"/>
      <c r="AT46" s="1094"/>
      <c r="AU46" s="1094"/>
      <c r="AV46" s="1094"/>
      <c r="AW46" s="1094"/>
      <c r="AX46" s="1094"/>
      <c r="AY46" s="1084"/>
      <c r="AZ46" s="1085"/>
      <c r="BA46" s="1085"/>
      <c r="BB46" s="1085"/>
      <c r="BC46" s="1085"/>
      <c r="BD46" s="1085"/>
      <c r="BE46" s="1085"/>
      <c r="BF46" s="1086"/>
      <c r="BG46" s="1084"/>
      <c r="BH46" s="1085"/>
      <c r="BI46" s="1085"/>
      <c r="BJ46" s="1085"/>
      <c r="BK46" s="1085"/>
      <c r="BL46" s="1085"/>
      <c r="BM46" s="1091"/>
      <c r="BP46" s="1174"/>
      <c r="BQ46" s="1133"/>
      <c r="BR46" s="1133"/>
      <c r="BS46" s="1133"/>
      <c r="CA46" s="176"/>
      <c r="CB46" s="176"/>
      <c r="CC46" s="176"/>
      <c r="CD46" s="176"/>
      <c r="CE46" s="176"/>
      <c r="CF46" s="176"/>
      <c r="CG46" s="176"/>
      <c r="CH46" s="175"/>
      <c r="CI46" s="175"/>
      <c r="CJ46" s="175"/>
      <c r="CK46" s="175"/>
    </row>
    <row r="47" spans="1:89" ht="7" customHeight="1" thickBot="1">
      <c r="A47" s="1143"/>
      <c r="B47" s="994"/>
      <c r="C47" s="971"/>
      <c r="D47" s="971"/>
      <c r="E47" s="971"/>
      <c r="F47" s="1003"/>
      <c r="G47" s="996"/>
      <c r="H47" s="984"/>
      <c r="I47" s="984"/>
      <c r="J47" s="984"/>
      <c r="K47" s="984"/>
      <c r="L47" s="984"/>
      <c r="M47" s="984"/>
      <c r="N47" s="984"/>
      <c r="O47" s="905"/>
      <c r="P47" s="906"/>
      <c r="Q47" s="906"/>
      <c r="R47" s="906"/>
      <c r="S47" s="948"/>
      <c r="T47" s="909"/>
      <c r="U47" s="909"/>
      <c r="V47" s="954"/>
      <c r="W47" s="954"/>
      <c r="X47" s="954"/>
      <c r="Y47" s="954"/>
      <c r="Z47" s="1114"/>
      <c r="AA47" s="893"/>
      <c r="AB47" s="879"/>
      <c r="AC47" s="879"/>
      <c r="AD47" s="879"/>
      <c r="AE47" s="879"/>
      <c r="AF47" s="1101"/>
      <c r="AG47" s="1104"/>
      <c r="AH47" s="1105"/>
      <c r="AI47" s="1105"/>
      <c r="AJ47" s="1105"/>
      <c r="AK47" s="1105"/>
      <c r="AL47" s="906"/>
      <c r="AM47" s="1116"/>
      <c r="AN47" s="1117"/>
      <c r="AO47" s="1117"/>
      <c r="AP47" s="1117"/>
      <c r="AQ47" s="1117"/>
      <c r="AR47" s="1117"/>
      <c r="AS47" s="1117"/>
      <c r="AT47" s="1117"/>
      <c r="AU47" s="1117"/>
      <c r="AV47" s="1117"/>
      <c r="AW47" s="1117"/>
      <c r="AX47" s="1117"/>
      <c r="AY47" s="1084"/>
      <c r="AZ47" s="1085"/>
      <c r="BA47" s="1085"/>
      <c r="BB47" s="1085"/>
      <c r="BC47" s="1085"/>
      <c r="BD47" s="1085"/>
      <c r="BE47" s="1085"/>
      <c r="BF47" s="1086"/>
      <c r="BG47" s="1084"/>
      <c r="BH47" s="1085"/>
      <c r="BI47" s="1085"/>
      <c r="BJ47" s="1085"/>
      <c r="BK47" s="1085"/>
      <c r="BL47" s="1085"/>
      <c r="BM47" s="1091"/>
      <c r="BP47" s="1174"/>
      <c r="BQ47" s="1133"/>
      <c r="BR47" s="1133"/>
      <c r="BS47" s="1133"/>
      <c r="CA47" s="176"/>
      <c r="CB47" s="176"/>
      <c r="CC47" s="176"/>
      <c r="CD47" s="176"/>
      <c r="CE47" s="176"/>
      <c r="CF47" s="176"/>
      <c r="CG47" s="176"/>
      <c r="CH47" s="175"/>
      <c r="CI47" s="175"/>
      <c r="CJ47" s="175"/>
      <c r="CK47" s="175"/>
    </row>
    <row r="48" spans="1:89" ht="7" customHeight="1" thickBot="1">
      <c r="A48" s="1143"/>
      <c r="B48" s="994"/>
      <c r="C48" s="971"/>
      <c r="D48" s="971"/>
      <c r="E48" s="971"/>
      <c r="F48" s="1003"/>
      <c r="G48" s="996"/>
      <c r="H48" s="984"/>
      <c r="I48" s="984"/>
      <c r="J48" s="984"/>
      <c r="K48" s="984"/>
      <c r="L48" s="984"/>
      <c r="M48" s="984"/>
      <c r="N48" s="984"/>
      <c r="O48" s="1079"/>
      <c r="P48" s="1036"/>
      <c r="Q48" s="1036"/>
      <c r="R48" s="1036"/>
      <c r="S48" s="1054"/>
      <c r="T48" s="877"/>
      <c r="U48" s="877"/>
      <c r="V48" s="1080"/>
      <c r="W48" s="1080"/>
      <c r="X48" s="1080"/>
      <c r="Y48" s="1080"/>
      <c r="Z48" s="1115"/>
      <c r="AA48" s="1053"/>
      <c r="AB48" s="1110"/>
      <c r="AC48" s="1110"/>
      <c r="AD48" s="1110"/>
      <c r="AE48" s="1110"/>
      <c r="AF48" s="1111"/>
      <c r="AG48" s="1106"/>
      <c r="AH48" s="1107"/>
      <c r="AI48" s="1107"/>
      <c r="AJ48" s="1107"/>
      <c r="AK48" s="1107"/>
      <c r="AL48" s="1036"/>
      <c r="AM48" s="1116"/>
      <c r="AN48" s="1117"/>
      <c r="AO48" s="1117"/>
      <c r="AP48" s="1117"/>
      <c r="AQ48" s="1117"/>
      <c r="AR48" s="1117"/>
      <c r="AS48" s="1117"/>
      <c r="AT48" s="1117"/>
      <c r="AU48" s="1117"/>
      <c r="AV48" s="1117"/>
      <c r="AW48" s="1117"/>
      <c r="AX48" s="1117"/>
      <c r="AY48" s="1087"/>
      <c r="AZ48" s="1088"/>
      <c r="BA48" s="1088"/>
      <c r="BB48" s="1088"/>
      <c r="BC48" s="1088"/>
      <c r="BD48" s="1088"/>
      <c r="BE48" s="1088"/>
      <c r="BF48" s="1089"/>
      <c r="BG48" s="1087"/>
      <c r="BH48" s="1088"/>
      <c r="BI48" s="1088"/>
      <c r="BJ48" s="1088"/>
      <c r="BK48" s="1088"/>
      <c r="BL48" s="1088"/>
      <c r="BM48" s="1092"/>
      <c r="BP48" s="1174"/>
      <c r="BQ48" s="1133"/>
      <c r="BR48" s="1133"/>
      <c r="BS48" s="1133"/>
      <c r="CA48" s="176"/>
      <c r="CB48" s="176"/>
      <c r="CC48" s="176"/>
      <c r="CD48" s="176"/>
      <c r="CE48" s="176"/>
      <c r="CF48" s="176"/>
      <c r="CG48" s="176"/>
      <c r="CH48" s="175"/>
      <c r="CI48" s="175"/>
      <c r="CJ48" s="175"/>
      <c r="CK48" s="175"/>
    </row>
    <row r="49" spans="1:89" ht="7" customHeight="1" thickBot="1">
      <c r="A49" s="1143"/>
      <c r="B49" s="994"/>
      <c r="C49" s="971"/>
      <c r="D49" s="971"/>
      <c r="E49" s="971"/>
      <c r="F49" s="1003"/>
      <c r="G49" s="996">
        <v>3</v>
      </c>
      <c r="H49" s="992"/>
      <c r="I49" s="992"/>
      <c r="J49" s="992"/>
      <c r="K49" s="992"/>
      <c r="L49" s="992"/>
      <c r="M49" s="992"/>
      <c r="N49" s="992"/>
      <c r="O49" s="291"/>
      <c r="P49" s="292"/>
      <c r="Q49" s="292"/>
      <c r="R49" s="292"/>
      <c r="S49" s="292"/>
      <c r="T49" s="292"/>
      <c r="U49" s="292"/>
      <c r="V49" s="292"/>
      <c r="W49" s="292"/>
      <c r="X49" s="292"/>
      <c r="Y49" s="292"/>
      <c r="Z49" s="293"/>
      <c r="AA49" s="1097"/>
      <c r="AB49" s="1099"/>
      <c r="AC49" s="1099"/>
      <c r="AD49" s="1099"/>
      <c r="AE49" s="1099"/>
      <c r="AF49" s="1100"/>
      <c r="AG49" s="1102"/>
      <c r="AH49" s="1103"/>
      <c r="AI49" s="1103"/>
      <c r="AJ49" s="1103"/>
      <c r="AK49" s="1103"/>
      <c r="AL49" s="904" t="s">
        <v>340</v>
      </c>
      <c r="AM49" s="921"/>
      <c r="AN49" s="1119"/>
      <c r="AO49" s="1119"/>
      <c r="AP49" s="1119"/>
      <c r="AQ49" s="1119"/>
      <c r="AR49" s="1119"/>
      <c r="AS49" s="922"/>
      <c r="AT49" s="1119"/>
      <c r="AU49" s="1119"/>
      <c r="AV49" s="1119"/>
      <c r="AW49" s="1119"/>
      <c r="AX49" s="1119"/>
      <c r="AY49" s="1081"/>
      <c r="AZ49" s="1082"/>
      <c r="BA49" s="1082"/>
      <c r="BB49" s="1082"/>
      <c r="BC49" s="1082"/>
      <c r="BD49" s="1082"/>
      <c r="BE49" s="1082"/>
      <c r="BF49" s="1083"/>
      <c r="BG49" s="1081"/>
      <c r="BH49" s="1082"/>
      <c r="BI49" s="1082"/>
      <c r="BJ49" s="1082"/>
      <c r="BK49" s="1082"/>
      <c r="BL49" s="1082"/>
      <c r="BM49" s="1090"/>
      <c r="BP49" s="1174"/>
      <c r="BQ49" s="1133"/>
      <c r="BR49" s="1133"/>
      <c r="BS49" s="1133"/>
      <c r="CA49" s="176"/>
      <c r="CB49" s="176"/>
      <c r="CC49" s="176"/>
      <c r="CD49" s="176"/>
      <c r="CE49" s="176"/>
      <c r="CF49" s="176"/>
      <c r="CG49" s="176"/>
      <c r="CH49" s="175"/>
      <c r="CI49" s="175"/>
      <c r="CJ49" s="175"/>
      <c r="CK49" s="175"/>
    </row>
    <row r="50" spans="1:89" ht="7" customHeight="1" thickBot="1">
      <c r="A50" s="1143"/>
      <c r="B50" s="994"/>
      <c r="C50" s="971"/>
      <c r="D50" s="971"/>
      <c r="E50" s="971"/>
      <c r="F50" s="1003"/>
      <c r="G50" s="996"/>
      <c r="H50" s="992"/>
      <c r="I50" s="992"/>
      <c r="J50" s="992"/>
      <c r="K50" s="992"/>
      <c r="L50" s="992"/>
      <c r="M50" s="992"/>
      <c r="N50" s="992"/>
      <c r="O50" s="288"/>
      <c r="P50" s="289"/>
      <c r="Q50" s="289"/>
      <c r="R50" s="290"/>
      <c r="S50" s="289"/>
      <c r="T50" s="289"/>
      <c r="U50" s="289"/>
      <c r="V50" s="290"/>
      <c r="W50" s="289"/>
      <c r="X50" s="289"/>
      <c r="Y50" s="289"/>
      <c r="Z50" s="290"/>
      <c r="AA50" s="1098"/>
      <c r="AB50" s="879"/>
      <c r="AC50" s="879"/>
      <c r="AD50" s="879"/>
      <c r="AE50" s="879"/>
      <c r="AF50" s="1101"/>
      <c r="AG50" s="1104"/>
      <c r="AH50" s="1105"/>
      <c r="AI50" s="1105"/>
      <c r="AJ50" s="1105"/>
      <c r="AK50" s="1105"/>
      <c r="AL50" s="906"/>
      <c r="AM50" s="924"/>
      <c r="AN50" s="1078"/>
      <c r="AO50" s="1078"/>
      <c r="AP50" s="1078"/>
      <c r="AQ50" s="1078"/>
      <c r="AR50" s="1078"/>
      <c r="AS50" s="925"/>
      <c r="AT50" s="1078"/>
      <c r="AU50" s="1078"/>
      <c r="AV50" s="1078"/>
      <c r="AW50" s="1078"/>
      <c r="AX50" s="1078"/>
      <c r="AY50" s="1084"/>
      <c r="AZ50" s="1085"/>
      <c r="BA50" s="1085"/>
      <c r="BB50" s="1085"/>
      <c r="BC50" s="1085"/>
      <c r="BD50" s="1085"/>
      <c r="BE50" s="1085"/>
      <c r="BF50" s="1086"/>
      <c r="BG50" s="1084"/>
      <c r="BH50" s="1085"/>
      <c r="BI50" s="1085"/>
      <c r="BJ50" s="1085"/>
      <c r="BK50" s="1085"/>
      <c r="BL50" s="1085"/>
      <c r="BM50" s="1091"/>
      <c r="BP50" s="1174"/>
      <c r="BQ50" s="1133"/>
      <c r="BR50" s="1133"/>
      <c r="BS50" s="1133"/>
      <c r="CA50" s="176"/>
      <c r="CB50" s="176"/>
      <c r="CC50" s="176"/>
      <c r="CD50" s="176"/>
      <c r="CE50" s="176"/>
      <c r="CF50" s="176"/>
      <c r="CG50" s="176"/>
      <c r="CH50" s="175"/>
      <c r="CI50" s="175"/>
      <c r="CJ50" s="175"/>
      <c r="CK50" s="175"/>
    </row>
    <row r="51" spans="1:89" ht="7" customHeight="1" thickBot="1">
      <c r="A51" s="1143"/>
      <c r="B51" s="994"/>
      <c r="C51" s="971"/>
      <c r="D51" s="971"/>
      <c r="E51" s="971"/>
      <c r="F51" s="1003"/>
      <c r="G51" s="996"/>
      <c r="H51" s="984"/>
      <c r="I51" s="984"/>
      <c r="J51" s="984"/>
      <c r="K51" s="984"/>
      <c r="L51" s="984"/>
      <c r="M51" s="984"/>
      <c r="N51" s="984"/>
      <c r="O51" s="1108"/>
      <c r="P51" s="963"/>
      <c r="Q51" s="963"/>
      <c r="R51" s="964"/>
      <c r="S51" s="1108"/>
      <c r="T51" s="963"/>
      <c r="U51" s="963"/>
      <c r="V51" s="964"/>
      <c r="W51" s="965"/>
      <c r="X51" s="963"/>
      <c r="Y51" s="963"/>
      <c r="Z51" s="964"/>
      <c r="AA51" s="1098"/>
      <c r="AB51" s="879"/>
      <c r="AC51" s="879"/>
      <c r="AD51" s="879"/>
      <c r="AE51" s="879"/>
      <c r="AF51" s="1101"/>
      <c r="AG51" s="1104"/>
      <c r="AH51" s="1105"/>
      <c r="AI51" s="1105"/>
      <c r="AJ51" s="1105"/>
      <c r="AK51" s="1105"/>
      <c r="AL51" s="906"/>
      <c r="AM51" s="924"/>
      <c r="AN51" s="1078"/>
      <c r="AO51" s="1078"/>
      <c r="AP51" s="1078"/>
      <c r="AQ51" s="1078"/>
      <c r="AR51" s="1078"/>
      <c r="AS51" s="925"/>
      <c r="AT51" s="1078"/>
      <c r="AU51" s="1078"/>
      <c r="AV51" s="1078"/>
      <c r="AW51" s="1078"/>
      <c r="AX51" s="1078"/>
      <c r="AY51" s="1084"/>
      <c r="AZ51" s="1085"/>
      <c r="BA51" s="1085"/>
      <c r="BB51" s="1085"/>
      <c r="BC51" s="1085"/>
      <c r="BD51" s="1085"/>
      <c r="BE51" s="1085"/>
      <c r="BF51" s="1086"/>
      <c r="BG51" s="1084"/>
      <c r="BH51" s="1085"/>
      <c r="BI51" s="1085"/>
      <c r="BJ51" s="1085"/>
      <c r="BK51" s="1085"/>
      <c r="BL51" s="1085"/>
      <c r="BM51" s="1091"/>
      <c r="BP51" s="1174"/>
      <c r="BQ51" s="1133"/>
      <c r="BR51" s="1133"/>
      <c r="BS51" s="1133"/>
      <c r="CA51" s="176"/>
      <c r="CB51" s="176"/>
      <c r="CC51" s="176"/>
      <c r="CD51" s="176"/>
      <c r="CE51" s="176"/>
      <c r="CF51" s="176"/>
      <c r="CG51" s="176"/>
      <c r="CH51" s="175"/>
      <c r="CI51" s="175"/>
      <c r="CJ51" s="175"/>
      <c r="CK51" s="175"/>
    </row>
    <row r="52" spans="1:89" ht="7" customHeight="1" thickBot="1">
      <c r="A52" s="1143"/>
      <c r="B52" s="994"/>
      <c r="C52" s="971"/>
      <c r="D52" s="971"/>
      <c r="E52" s="971"/>
      <c r="F52" s="1003"/>
      <c r="G52" s="996"/>
      <c r="H52" s="984"/>
      <c r="I52" s="984"/>
      <c r="J52" s="984"/>
      <c r="K52" s="984"/>
      <c r="L52" s="984"/>
      <c r="M52" s="984"/>
      <c r="N52" s="984"/>
      <c r="O52" s="1108"/>
      <c r="P52" s="963"/>
      <c r="Q52" s="963"/>
      <c r="R52" s="964"/>
      <c r="S52" s="1108"/>
      <c r="T52" s="963"/>
      <c r="U52" s="963"/>
      <c r="V52" s="964"/>
      <c r="W52" s="965"/>
      <c r="X52" s="963"/>
      <c r="Y52" s="963"/>
      <c r="Z52" s="964"/>
      <c r="AA52" s="1109"/>
      <c r="AB52" s="1110"/>
      <c r="AC52" s="1110"/>
      <c r="AD52" s="1110"/>
      <c r="AE52" s="1110"/>
      <c r="AF52" s="1111"/>
      <c r="AG52" s="1104"/>
      <c r="AH52" s="1105"/>
      <c r="AI52" s="1105"/>
      <c r="AJ52" s="1105"/>
      <c r="AK52" s="1105"/>
      <c r="AL52" s="906"/>
      <c r="AM52" s="1112"/>
      <c r="AN52" s="1093"/>
      <c r="AO52" s="1093"/>
      <c r="AP52" s="1093"/>
      <c r="AQ52" s="1093"/>
      <c r="AR52" s="1093"/>
      <c r="AS52" s="1095"/>
      <c r="AT52" s="1093"/>
      <c r="AU52" s="1093"/>
      <c r="AV52" s="1093"/>
      <c r="AW52" s="1093"/>
      <c r="AX52" s="1093"/>
      <c r="AY52" s="1084"/>
      <c r="AZ52" s="1085"/>
      <c r="BA52" s="1085"/>
      <c r="BB52" s="1085"/>
      <c r="BC52" s="1085"/>
      <c r="BD52" s="1085"/>
      <c r="BE52" s="1085"/>
      <c r="BF52" s="1086"/>
      <c r="BG52" s="1084"/>
      <c r="BH52" s="1085"/>
      <c r="BI52" s="1085"/>
      <c r="BJ52" s="1085"/>
      <c r="BK52" s="1085"/>
      <c r="BL52" s="1085"/>
      <c r="BM52" s="1091"/>
      <c r="BP52" s="1174"/>
      <c r="BQ52" s="1133"/>
      <c r="BR52" s="1133"/>
      <c r="BS52" s="1133"/>
      <c r="CA52" s="176"/>
      <c r="CB52" s="176"/>
      <c r="CC52" s="176"/>
      <c r="CD52" s="176"/>
      <c r="CE52" s="176"/>
      <c r="CF52" s="176"/>
      <c r="CG52" s="176"/>
      <c r="CH52" s="175"/>
      <c r="CI52" s="175"/>
      <c r="CJ52" s="175"/>
      <c r="CK52" s="175"/>
    </row>
    <row r="53" spans="1:89" ht="7" customHeight="1" thickBot="1">
      <c r="A53" s="1143"/>
      <c r="B53" s="994"/>
      <c r="C53" s="971"/>
      <c r="D53" s="971"/>
      <c r="E53" s="971"/>
      <c r="F53" s="1003"/>
      <c r="G53" s="996"/>
      <c r="H53" s="984"/>
      <c r="I53" s="984"/>
      <c r="J53" s="984"/>
      <c r="K53" s="984"/>
      <c r="L53" s="984"/>
      <c r="M53" s="984"/>
      <c r="N53" s="984"/>
      <c r="O53" s="903"/>
      <c r="P53" s="904"/>
      <c r="Q53" s="904"/>
      <c r="R53" s="904"/>
      <c r="S53" s="947"/>
      <c r="T53" s="950" t="s">
        <v>341</v>
      </c>
      <c r="U53" s="875"/>
      <c r="V53" s="953"/>
      <c r="W53" s="953" t="s">
        <v>342</v>
      </c>
      <c r="X53" s="953"/>
      <c r="Y53" s="953" t="s">
        <v>342</v>
      </c>
      <c r="Z53" s="1113"/>
      <c r="AA53" s="915"/>
      <c r="AB53" s="1099"/>
      <c r="AC53" s="1099"/>
      <c r="AD53" s="1099"/>
      <c r="AE53" s="1099"/>
      <c r="AF53" s="1100"/>
      <c r="AG53" s="1104"/>
      <c r="AH53" s="1105"/>
      <c r="AI53" s="1105"/>
      <c r="AJ53" s="1105"/>
      <c r="AK53" s="1105"/>
      <c r="AL53" s="906"/>
      <c r="AM53" s="931"/>
      <c r="AN53" s="1094"/>
      <c r="AO53" s="1094"/>
      <c r="AP53" s="1094"/>
      <c r="AQ53" s="1094"/>
      <c r="AR53" s="1094"/>
      <c r="AS53" s="1096"/>
      <c r="AT53" s="1094"/>
      <c r="AU53" s="1094"/>
      <c r="AV53" s="1094"/>
      <c r="AW53" s="1094"/>
      <c r="AX53" s="1094"/>
      <c r="AY53" s="1084"/>
      <c r="AZ53" s="1085"/>
      <c r="BA53" s="1085"/>
      <c r="BB53" s="1085"/>
      <c r="BC53" s="1085"/>
      <c r="BD53" s="1085"/>
      <c r="BE53" s="1085"/>
      <c r="BF53" s="1086"/>
      <c r="BG53" s="1084"/>
      <c r="BH53" s="1085"/>
      <c r="BI53" s="1085"/>
      <c r="BJ53" s="1085"/>
      <c r="BK53" s="1085"/>
      <c r="BL53" s="1085"/>
      <c r="BM53" s="1091"/>
      <c r="BP53" s="1174"/>
      <c r="BQ53" s="1133"/>
      <c r="BR53" s="1133"/>
      <c r="BS53" s="1133"/>
      <c r="CA53" s="177" t="s">
        <v>367</v>
      </c>
      <c r="CB53" s="176"/>
      <c r="CC53" s="176"/>
      <c r="CD53" s="176"/>
      <c r="CE53" s="176"/>
      <c r="CF53" s="176"/>
      <c r="CG53" s="176"/>
      <c r="CH53" s="175"/>
      <c r="CI53" s="175"/>
      <c r="CJ53" s="175"/>
      <c r="CK53" s="175"/>
    </row>
    <row r="54" spans="1:89" ht="7" customHeight="1" thickBot="1">
      <c r="A54" s="1143"/>
      <c r="B54" s="994"/>
      <c r="C54" s="971"/>
      <c r="D54" s="971"/>
      <c r="E54" s="971"/>
      <c r="F54" s="1003"/>
      <c r="G54" s="996"/>
      <c r="H54" s="984"/>
      <c r="I54" s="984"/>
      <c r="J54" s="984"/>
      <c r="K54" s="984"/>
      <c r="L54" s="984"/>
      <c r="M54" s="984"/>
      <c r="N54" s="984"/>
      <c r="O54" s="905"/>
      <c r="P54" s="906"/>
      <c r="Q54" s="906"/>
      <c r="R54" s="906"/>
      <c r="S54" s="948"/>
      <c r="T54" s="909"/>
      <c r="U54" s="909"/>
      <c r="V54" s="954"/>
      <c r="W54" s="954"/>
      <c r="X54" s="954"/>
      <c r="Y54" s="954"/>
      <c r="Z54" s="1114"/>
      <c r="AA54" s="893"/>
      <c r="AB54" s="879"/>
      <c r="AC54" s="879"/>
      <c r="AD54" s="879"/>
      <c r="AE54" s="879"/>
      <c r="AF54" s="1101"/>
      <c r="AG54" s="1104"/>
      <c r="AH54" s="1105"/>
      <c r="AI54" s="1105"/>
      <c r="AJ54" s="1105"/>
      <c r="AK54" s="1105"/>
      <c r="AL54" s="906"/>
      <c r="AM54" s="1116"/>
      <c r="AN54" s="1117"/>
      <c r="AO54" s="1117"/>
      <c r="AP54" s="1117"/>
      <c r="AQ54" s="1117"/>
      <c r="AR54" s="1117"/>
      <c r="AS54" s="1117"/>
      <c r="AT54" s="1117"/>
      <c r="AU54" s="1117"/>
      <c r="AV54" s="1117"/>
      <c r="AW54" s="1117"/>
      <c r="AX54" s="1117"/>
      <c r="AY54" s="1084"/>
      <c r="AZ54" s="1085"/>
      <c r="BA54" s="1085"/>
      <c r="BB54" s="1085"/>
      <c r="BC54" s="1085"/>
      <c r="BD54" s="1085"/>
      <c r="BE54" s="1085"/>
      <c r="BF54" s="1086"/>
      <c r="BG54" s="1084"/>
      <c r="BH54" s="1085"/>
      <c r="BI54" s="1085"/>
      <c r="BJ54" s="1085"/>
      <c r="BK54" s="1085"/>
      <c r="BL54" s="1085"/>
      <c r="BM54" s="1091"/>
      <c r="BP54" s="1174"/>
      <c r="BQ54" s="1133"/>
      <c r="BR54" s="1133"/>
      <c r="BS54" s="1133"/>
      <c r="CA54" s="176"/>
      <c r="CB54" s="176"/>
      <c r="CC54" s="176"/>
      <c r="CD54" s="176"/>
      <c r="CE54" s="176"/>
      <c r="CF54" s="176"/>
      <c r="CG54" s="176"/>
      <c r="CH54" s="175"/>
      <c r="CI54" s="175"/>
      <c r="CJ54" s="175"/>
      <c r="CK54" s="175"/>
    </row>
    <row r="55" spans="1:89" ht="7" customHeight="1" thickBot="1">
      <c r="A55" s="1143"/>
      <c r="B55" s="994"/>
      <c r="C55" s="971"/>
      <c r="D55" s="971"/>
      <c r="E55" s="971"/>
      <c r="F55" s="1003"/>
      <c r="G55" s="996"/>
      <c r="H55" s="984"/>
      <c r="I55" s="984"/>
      <c r="J55" s="984"/>
      <c r="K55" s="984"/>
      <c r="L55" s="984"/>
      <c r="M55" s="984"/>
      <c r="N55" s="984"/>
      <c r="O55" s="1079"/>
      <c r="P55" s="1036"/>
      <c r="Q55" s="1036"/>
      <c r="R55" s="1036"/>
      <c r="S55" s="1054"/>
      <c r="T55" s="877"/>
      <c r="U55" s="877"/>
      <c r="V55" s="1080"/>
      <c r="W55" s="1080"/>
      <c r="X55" s="1080"/>
      <c r="Y55" s="1080"/>
      <c r="Z55" s="1115"/>
      <c r="AA55" s="1053"/>
      <c r="AB55" s="1110"/>
      <c r="AC55" s="1110"/>
      <c r="AD55" s="1110"/>
      <c r="AE55" s="1110"/>
      <c r="AF55" s="1111"/>
      <c r="AG55" s="1106"/>
      <c r="AH55" s="1107"/>
      <c r="AI55" s="1107"/>
      <c r="AJ55" s="1107"/>
      <c r="AK55" s="1107"/>
      <c r="AL55" s="1036"/>
      <c r="AM55" s="1116"/>
      <c r="AN55" s="1117"/>
      <c r="AO55" s="1117"/>
      <c r="AP55" s="1117"/>
      <c r="AQ55" s="1117"/>
      <c r="AR55" s="1117"/>
      <c r="AS55" s="1117"/>
      <c r="AT55" s="1117"/>
      <c r="AU55" s="1117"/>
      <c r="AV55" s="1117"/>
      <c r="AW55" s="1117"/>
      <c r="AX55" s="1117"/>
      <c r="AY55" s="1087"/>
      <c r="AZ55" s="1088"/>
      <c r="BA55" s="1088"/>
      <c r="BB55" s="1088"/>
      <c r="BC55" s="1088"/>
      <c r="BD55" s="1088"/>
      <c r="BE55" s="1088"/>
      <c r="BF55" s="1089"/>
      <c r="BG55" s="1087"/>
      <c r="BH55" s="1088"/>
      <c r="BI55" s="1088"/>
      <c r="BJ55" s="1088"/>
      <c r="BK55" s="1088"/>
      <c r="BL55" s="1088"/>
      <c r="BM55" s="1092"/>
      <c r="BP55" s="1174"/>
      <c r="BQ55" s="1133"/>
      <c r="BR55" s="1133"/>
      <c r="BS55" s="1133"/>
      <c r="CA55" s="176" t="s">
        <v>368</v>
      </c>
      <c r="CB55" s="176" t="b">
        <v>1</v>
      </c>
      <c r="CC55" s="176"/>
      <c r="CD55" s="176"/>
      <c r="CE55" s="176"/>
      <c r="CF55" s="176"/>
      <c r="CG55" s="176"/>
      <c r="CH55" s="175"/>
      <c r="CI55" s="175"/>
      <c r="CJ55" s="175"/>
      <c r="CK55" s="175"/>
    </row>
    <row r="56" spans="1:89" ht="7" customHeight="1" thickBot="1">
      <c r="A56" s="1143"/>
      <c r="B56" s="994"/>
      <c r="C56" s="971"/>
      <c r="D56" s="971"/>
      <c r="E56" s="971"/>
      <c r="F56" s="1003"/>
      <c r="G56" s="996">
        <v>4</v>
      </c>
      <c r="H56" s="992"/>
      <c r="I56" s="992"/>
      <c r="J56" s="992"/>
      <c r="K56" s="992"/>
      <c r="L56" s="992"/>
      <c r="M56" s="992"/>
      <c r="N56" s="992"/>
      <c r="O56" s="282"/>
      <c r="P56" s="283"/>
      <c r="Q56" s="283"/>
      <c r="R56" s="283"/>
      <c r="S56" s="283"/>
      <c r="T56" s="283"/>
      <c r="U56" s="283"/>
      <c r="V56" s="283"/>
      <c r="W56" s="283"/>
      <c r="X56" s="283"/>
      <c r="Y56" s="283"/>
      <c r="Z56" s="284"/>
      <c r="AA56" s="1097"/>
      <c r="AB56" s="1099"/>
      <c r="AC56" s="1099"/>
      <c r="AD56" s="1099"/>
      <c r="AE56" s="1099"/>
      <c r="AF56" s="1100"/>
      <c r="AG56" s="1102"/>
      <c r="AH56" s="1103"/>
      <c r="AI56" s="1103"/>
      <c r="AJ56" s="1103"/>
      <c r="AK56" s="1103"/>
      <c r="AL56" s="904" t="s">
        <v>340</v>
      </c>
      <c r="AM56" s="924"/>
      <c r="AN56" s="1078"/>
      <c r="AO56" s="1078"/>
      <c r="AP56" s="1078"/>
      <c r="AQ56" s="1078"/>
      <c r="AR56" s="1078"/>
      <c r="AS56" s="925"/>
      <c r="AT56" s="1078"/>
      <c r="AU56" s="1078"/>
      <c r="AV56" s="1078"/>
      <c r="AW56" s="1078"/>
      <c r="AX56" s="1078"/>
      <c r="AY56" s="1081"/>
      <c r="AZ56" s="1082"/>
      <c r="BA56" s="1082"/>
      <c r="BB56" s="1082"/>
      <c r="BC56" s="1082"/>
      <c r="BD56" s="1082"/>
      <c r="BE56" s="1082"/>
      <c r="BF56" s="1083"/>
      <c r="BG56" s="1081"/>
      <c r="BH56" s="1082"/>
      <c r="BI56" s="1082"/>
      <c r="BJ56" s="1082"/>
      <c r="BK56" s="1082"/>
      <c r="BL56" s="1082"/>
      <c r="BM56" s="1090"/>
      <c r="BP56" s="1174"/>
      <c r="BQ56" s="1133"/>
      <c r="BR56" s="1133"/>
      <c r="BS56" s="1133"/>
      <c r="CA56" s="176"/>
      <c r="CB56" s="176"/>
      <c r="CC56" s="176"/>
      <c r="CD56" s="176"/>
      <c r="CE56" s="176"/>
      <c r="CF56" s="176"/>
      <c r="CG56" s="176"/>
      <c r="CH56" s="175"/>
      <c r="CI56" s="175"/>
      <c r="CJ56" s="175"/>
      <c r="CK56" s="175"/>
    </row>
    <row r="57" spans="1:89" ht="7" customHeight="1" thickBot="1">
      <c r="A57" s="1143"/>
      <c r="B57" s="994"/>
      <c r="C57" s="971"/>
      <c r="D57" s="971"/>
      <c r="E57" s="971"/>
      <c r="F57" s="1003"/>
      <c r="G57" s="996"/>
      <c r="H57" s="992"/>
      <c r="I57" s="992"/>
      <c r="J57" s="992"/>
      <c r="K57" s="992"/>
      <c r="L57" s="992"/>
      <c r="M57" s="992"/>
      <c r="N57" s="992"/>
      <c r="O57" s="288"/>
      <c r="P57" s="289"/>
      <c r="Q57" s="289"/>
      <c r="R57" s="290"/>
      <c r="S57" s="289"/>
      <c r="T57" s="289"/>
      <c r="U57" s="289"/>
      <c r="V57" s="290"/>
      <c r="W57" s="289"/>
      <c r="X57" s="289"/>
      <c r="Y57" s="289"/>
      <c r="Z57" s="290"/>
      <c r="AA57" s="1098"/>
      <c r="AB57" s="879"/>
      <c r="AC57" s="879"/>
      <c r="AD57" s="879"/>
      <c r="AE57" s="879"/>
      <c r="AF57" s="1101"/>
      <c r="AG57" s="1104"/>
      <c r="AH57" s="1105"/>
      <c r="AI57" s="1105"/>
      <c r="AJ57" s="1105"/>
      <c r="AK57" s="1105"/>
      <c r="AL57" s="906"/>
      <c r="AM57" s="924"/>
      <c r="AN57" s="1078"/>
      <c r="AO57" s="1078"/>
      <c r="AP57" s="1078"/>
      <c r="AQ57" s="1078"/>
      <c r="AR57" s="1078"/>
      <c r="AS57" s="925"/>
      <c r="AT57" s="1078"/>
      <c r="AU57" s="1078"/>
      <c r="AV57" s="1078"/>
      <c r="AW57" s="1078"/>
      <c r="AX57" s="1078"/>
      <c r="AY57" s="1084"/>
      <c r="AZ57" s="1085"/>
      <c r="BA57" s="1085"/>
      <c r="BB57" s="1085"/>
      <c r="BC57" s="1085"/>
      <c r="BD57" s="1085"/>
      <c r="BE57" s="1085"/>
      <c r="BF57" s="1086"/>
      <c r="BG57" s="1084"/>
      <c r="BH57" s="1085"/>
      <c r="BI57" s="1085"/>
      <c r="BJ57" s="1085"/>
      <c r="BK57" s="1085"/>
      <c r="BL57" s="1085"/>
      <c r="BM57" s="1091"/>
      <c r="BP57" s="1174" t="b">
        <v>0</v>
      </c>
      <c r="BQ57" s="1133"/>
      <c r="BR57" s="1133"/>
      <c r="BS57" s="1133"/>
      <c r="CA57" s="176" t="s">
        <v>369</v>
      </c>
      <c r="CB57" s="176" t="b">
        <v>0</v>
      </c>
      <c r="CC57" s="176"/>
      <c r="CD57" s="176"/>
      <c r="CE57" s="176"/>
      <c r="CF57" s="176"/>
      <c r="CG57" s="176"/>
      <c r="CH57" s="175"/>
      <c r="CI57" s="175"/>
      <c r="CJ57" s="175"/>
      <c r="CK57" s="175"/>
    </row>
    <row r="58" spans="1:89" ht="7" customHeight="1" thickBot="1">
      <c r="A58" s="1143"/>
      <c r="B58" s="994"/>
      <c r="C58" s="971"/>
      <c r="D58" s="971"/>
      <c r="E58" s="971"/>
      <c r="F58" s="1003"/>
      <c r="G58" s="996"/>
      <c r="H58" s="984"/>
      <c r="I58" s="984"/>
      <c r="J58" s="984"/>
      <c r="K58" s="984"/>
      <c r="L58" s="984"/>
      <c r="M58" s="984"/>
      <c r="N58" s="984"/>
      <c r="O58" s="1108"/>
      <c r="P58" s="963"/>
      <c r="Q58" s="963"/>
      <c r="R58" s="964"/>
      <c r="S58" s="1108"/>
      <c r="T58" s="963"/>
      <c r="U58" s="963"/>
      <c r="V58" s="964"/>
      <c r="W58" s="965"/>
      <c r="X58" s="963"/>
      <c r="Y58" s="963"/>
      <c r="Z58" s="964"/>
      <c r="AA58" s="1098"/>
      <c r="AB58" s="879"/>
      <c r="AC58" s="879"/>
      <c r="AD58" s="879"/>
      <c r="AE58" s="879"/>
      <c r="AF58" s="1101"/>
      <c r="AG58" s="1104"/>
      <c r="AH58" s="1105"/>
      <c r="AI58" s="1105"/>
      <c r="AJ58" s="1105"/>
      <c r="AK58" s="1105"/>
      <c r="AL58" s="906"/>
      <c r="AM58" s="924"/>
      <c r="AN58" s="1078"/>
      <c r="AO58" s="1078"/>
      <c r="AP58" s="1078"/>
      <c r="AQ58" s="1078"/>
      <c r="AR58" s="1078"/>
      <c r="AS58" s="925"/>
      <c r="AT58" s="1078"/>
      <c r="AU58" s="1078"/>
      <c r="AV58" s="1078"/>
      <c r="AW58" s="1078"/>
      <c r="AX58" s="1078"/>
      <c r="AY58" s="1084"/>
      <c r="AZ58" s="1085"/>
      <c r="BA58" s="1085"/>
      <c r="BB58" s="1085"/>
      <c r="BC58" s="1085"/>
      <c r="BD58" s="1085"/>
      <c r="BE58" s="1085"/>
      <c r="BF58" s="1086"/>
      <c r="BG58" s="1084"/>
      <c r="BH58" s="1085"/>
      <c r="BI58" s="1085"/>
      <c r="BJ58" s="1085"/>
      <c r="BK58" s="1085"/>
      <c r="BL58" s="1085"/>
      <c r="BM58" s="1091"/>
      <c r="BP58" s="1174"/>
      <c r="BQ58" s="1133"/>
      <c r="BR58" s="1133"/>
      <c r="BS58" s="1133"/>
      <c r="CA58" s="176"/>
      <c r="CB58" s="176"/>
      <c r="CC58" s="176"/>
      <c r="CD58" s="176"/>
      <c r="CE58" s="176"/>
      <c r="CF58" s="176"/>
      <c r="CG58" s="176"/>
      <c r="CH58" s="175"/>
      <c r="CI58" s="175"/>
      <c r="CJ58" s="175"/>
      <c r="CK58" s="175"/>
    </row>
    <row r="59" spans="1:89" ht="7" customHeight="1" thickBot="1">
      <c r="A59" s="1143"/>
      <c r="B59" s="994"/>
      <c r="C59" s="971"/>
      <c r="D59" s="971"/>
      <c r="E59" s="971"/>
      <c r="F59" s="1003"/>
      <c r="G59" s="996"/>
      <c r="H59" s="984"/>
      <c r="I59" s="984"/>
      <c r="J59" s="984"/>
      <c r="K59" s="984"/>
      <c r="L59" s="984"/>
      <c r="M59" s="984"/>
      <c r="N59" s="984"/>
      <c r="O59" s="1108"/>
      <c r="P59" s="963"/>
      <c r="Q59" s="963"/>
      <c r="R59" s="964"/>
      <c r="S59" s="1108"/>
      <c r="T59" s="963"/>
      <c r="U59" s="963"/>
      <c r="V59" s="964"/>
      <c r="W59" s="965"/>
      <c r="X59" s="963"/>
      <c r="Y59" s="963"/>
      <c r="Z59" s="964"/>
      <c r="AA59" s="1109"/>
      <c r="AB59" s="1110"/>
      <c r="AC59" s="1110"/>
      <c r="AD59" s="1110"/>
      <c r="AE59" s="1110"/>
      <c r="AF59" s="1111"/>
      <c r="AG59" s="1104"/>
      <c r="AH59" s="1105"/>
      <c r="AI59" s="1105"/>
      <c r="AJ59" s="1105"/>
      <c r="AK59" s="1105"/>
      <c r="AL59" s="906"/>
      <c r="AM59" s="1112"/>
      <c r="AN59" s="1093"/>
      <c r="AO59" s="1093"/>
      <c r="AP59" s="1093"/>
      <c r="AQ59" s="1093"/>
      <c r="AR59" s="1093"/>
      <c r="AS59" s="1095"/>
      <c r="AT59" s="1093"/>
      <c r="AU59" s="1093"/>
      <c r="AV59" s="1093"/>
      <c r="AW59" s="1093"/>
      <c r="AX59" s="1093"/>
      <c r="AY59" s="1084"/>
      <c r="AZ59" s="1085"/>
      <c r="BA59" s="1085"/>
      <c r="BB59" s="1085"/>
      <c r="BC59" s="1085"/>
      <c r="BD59" s="1085"/>
      <c r="BE59" s="1085"/>
      <c r="BF59" s="1086"/>
      <c r="BG59" s="1084"/>
      <c r="BH59" s="1085"/>
      <c r="BI59" s="1085"/>
      <c r="BJ59" s="1085"/>
      <c r="BK59" s="1085"/>
      <c r="BL59" s="1085"/>
      <c r="BM59" s="1091"/>
      <c r="BP59" s="1174"/>
      <c r="BQ59" s="1133"/>
      <c r="BR59" s="1133"/>
      <c r="BS59" s="1133"/>
      <c r="CA59" s="176" t="s">
        <v>370</v>
      </c>
      <c r="CB59" s="176" t="b">
        <v>0</v>
      </c>
      <c r="CC59" s="176"/>
      <c r="CD59" s="176" t="s">
        <v>371</v>
      </c>
      <c r="CE59" s="176"/>
      <c r="CF59" s="176"/>
      <c r="CG59" s="176"/>
      <c r="CH59" s="175"/>
      <c r="CI59" s="175"/>
      <c r="CJ59" s="175"/>
      <c r="CK59" s="175"/>
    </row>
    <row r="60" spans="1:89" ht="7" customHeight="1" thickBot="1">
      <c r="A60" s="1143"/>
      <c r="B60" s="994"/>
      <c r="C60" s="971"/>
      <c r="D60" s="971"/>
      <c r="E60" s="971"/>
      <c r="F60" s="1003"/>
      <c r="G60" s="996"/>
      <c r="H60" s="984"/>
      <c r="I60" s="984"/>
      <c r="J60" s="984"/>
      <c r="K60" s="984"/>
      <c r="L60" s="984"/>
      <c r="M60" s="984"/>
      <c r="N60" s="984"/>
      <c r="O60" s="903"/>
      <c r="P60" s="904"/>
      <c r="Q60" s="904"/>
      <c r="R60" s="904"/>
      <c r="S60" s="947"/>
      <c r="T60" s="950" t="s">
        <v>341</v>
      </c>
      <c r="U60" s="875"/>
      <c r="V60" s="953"/>
      <c r="W60" s="953" t="s">
        <v>342</v>
      </c>
      <c r="X60" s="953"/>
      <c r="Y60" s="953" t="s">
        <v>342</v>
      </c>
      <c r="Z60" s="1113"/>
      <c r="AA60" s="915"/>
      <c r="AB60" s="1099"/>
      <c r="AC60" s="1099"/>
      <c r="AD60" s="1099"/>
      <c r="AE60" s="1099"/>
      <c r="AF60" s="1100"/>
      <c r="AG60" s="1104"/>
      <c r="AH60" s="1105"/>
      <c r="AI60" s="1105"/>
      <c r="AJ60" s="1105"/>
      <c r="AK60" s="1105"/>
      <c r="AL60" s="906"/>
      <c r="AM60" s="931"/>
      <c r="AN60" s="1094"/>
      <c r="AO60" s="1094"/>
      <c r="AP60" s="1094"/>
      <c r="AQ60" s="1094"/>
      <c r="AR60" s="1094"/>
      <c r="AS60" s="1096"/>
      <c r="AT60" s="1094"/>
      <c r="AU60" s="1094"/>
      <c r="AV60" s="1094"/>
      <c r="AW60" s="1094"/>
      <c r="AX60" s="1094"/>
      <c r="AY60" s="1084"/>
      <c r="AZ60" s="1085"/>
      <c r="BA60" s="1085"/>
      <c r="BB60" s="1085"/>
      <c r="BC60" s="1085"/>
      <c r="BD60" s="1085"/>
      <c r="BE60" s="1085"/>
      <c r="BF60" s="1086"/>
      <c r="BG60" s="1084"/>
      <c r="BH60" s="1085"/>
      <c r="BI60" s="1085"/>
      <c r="BJ60" s="1085"/>
      <c r="BK60" s="1085"/>
      <c r="BL60" s="1085"/>
      <c r="BM60" s="1091"/>
      <c r="BP60" s="1174"/>
      <c r="BQ60" s="1133"/>
      <c r="BR60" s="1133"/>
      <c r="BS60" s="1133"/>
      <c r="CA60" s="176"/>
      <c r="CB60" s="176"/>
      <c r="CC60" s="176"/>
      <c r="CD60" s="176"/>
      <c r="CE60" s="176"/>
      <c r="CF60" s="176"/>
      <c r="CG60" s="176"/>
      <c r="CH60" s="175"/>
      <c r="CI60" s="175"/>
      <c r="CJ60" s="175"/>
      <c r="CK60" s="175"/>
    </row>
    <row r="61" spans="1:89" ht="7" customHeight="1" thickBot="1">
      <c r="A61" s="1143"/>
      <c r="B61" s="994"/>
      <c r="C61" s="971"/>
      <c r="D61" s="971"/>
      <c r="E61" s="971"/>
      <c r="F61" s="1003"/>
      <c r="G61" s="996"/>
      <c r="H61" s="984"/>
      <c r="I61" s="984"/>
      <c r="J61" s="984"/>
      <c r="K61" s="984"/>
      <c r="L61" s="984"/>
      <c r="M61" s="984"/>
      <c r="N61" s="984"/>
      <c r="O61" s="905"/>
      <c r="P61" s="906"/>
      <c r="Q61" s="906"/>
      <c r="R61" s="906"/>
      <c r="S61" s="948"/>
      <c r="T61" s="909"/>
      <c r="U61" s="909"/>
      <c r="V61" s="954"/>
      <c r="W61" s="954"/>
      <c r="X61" s="954"/>
      <c r="Y61" s="954"/>
      <c r="Z61" s="1114"/>
      <c r="AA61" s="893"/>
      <c r="AB61" s="879"/>
      <c r="AC61" s="879"/>
      <c r="AD61" s="879"/>
      <c r="AE61" s="879"/>
      <c r="AF61" s="1101"/>
      <c r="AG61" s="1104"/>
      <c r="AH61" s="1105"/>
      <c r="AI61" s="1105"/>
      <c r="AJ61" s="1105"/>
      <c r="AK61" s="1105"/>
      <c r="AL61" s="906"/>
      <c r="AM61" s="1116"/>
      <c r="AN61" s="1117"/>
      <c r="AO61" s="1117"/>
      <c r="AP61" s="1117"/>
      <c r="AQ61" s="1117"/>
      <c r="AR61" s="1117"/>
      <c r="AS61" s="1117"/>
      <c r="AT61" s="1117"/>
      <c r="AU61" s="1117"/>
      <c r="AV61" s="1117"/>
      <c r="AW61" s="1117"/>
      <c r="AX61" s="1118"/>
      <c r="AY61" s="1084"/>
      <c r="AZ61" s="1085"/>
      <c r="BA61" s="1085"/>
      <c r="BB61" s="1085"/>
      <c r="BC61" s="1085"/>
      <c r="BD61" s="1085"/>
      <c r="BE61" s="1085"/>
      <c r="BF61" s="1086"/>
      <c r="BG61" s="1084"/>
      <c r="BH61" s="1085"/>
      <c r="BI61" s="1085"/>
      <c r="BJ61" s="1085"/>
      <c r="BK61" s="1085"/>
      <c r="BL61" s="1085"/>
      <c r="BM61" s="1091"/>
      <c r="BP61" s="1174"/>
      <c r="BQ61" s="1133"/>
      <c r="BR61" s="1133"/>
      <c r="BS61" s="1133"/>
      <c r="CA61" s="176" t="s">
        <v>372</v>
      </c>
      <c r="CB61" s="176" t="b">
        <v>0</v>
      </c>
      <c r="CC61" s="176"/>
      <c r="CD61" s="176"/>
      <c r="CE61" s="176"/>
      <c r="CF61" s="176"/>
      <c r="CG61" s="176"/>
      <c r="CH61" s="175"/>
      <c r="CI61" s="175"/>
      <c r="CJ61" s="175"/>
      <c r="CK61" s="175"/>
    </row>
    <row r="62" spans="1:89" ht="7" customHeight="1" thickBot="1">
      <c r="A62" s="1143"/>
      <c r="B62" s="994"/>
      <c r="C62" s="1005"/>
      <c r="D62" s="1005"/>
      <c r="E62" s="1005"/>
      <c r="F62" s="1006"/>
      <c r="G62" s="996"/>
      <c r="H62" s="984"/>
      <c r="I62" s="984"/>
      <c r="J62" s="984"/>
      <c r="K62" s="984"/>
      <c r="L62" s="984"/>
      <c r="M62" s="984"/>
      <c r="N62" s="984"/>
      <c r="O62" s="1079"/>
      <c r="P62" s="1036"/>
      <c r="Q62" s="1036"/>
      <c r="R62" s="1036"/>
      <c r="S62" s="1054"/>
      <c r="T62" s="877"/>
      <c r="U62" s="877"/>
      <c r="V62" s="1080"/>
      <c r="W62" s="1080"/>
      <c r="X62" s="1080"/>
      <c r="Y62" s="1080"/>
      <c r="Z62" s="1115"/>
      <c r="AA62" s="1053"/>
      <c r="AB62" s="1110"/>
      <c r="AC62" s="1110"/>
      <c r="AD62" s="1110"/>
      <c r="AE62" s="1110"/>
      <c r="AF62" s="1111"/>
      <c r="AG62" s="1106"/>
      <c r="AH62" s="1107"/>
      <c r="AI62" s="1107"/>
      <c r="AJ62" s="1107"/>
      <c r="AK62" s="1107"/>
      <c r="AL62" s="1036"/>
      <c r="AM62" s="1116"/>
      <c r="AN62" s="1117"/>
      <c r="AO62" s="1117"/>
      <c r="AP62" s="1117"/>
      <c r="AQ62" s="1117"/>
      <c r="AR62" s="1117"/>
      <c r="AS62" s="1117"/>
      <c r="AT62" s="1117"/>
      <c r="AU62" s="1117"/>
      <c r="AV62" s="1117"/>
      <c r="AW62" s="1117"/>
      <c r="AX62" s="1118"/>
      <c r="AY62" s="1087"/>
      <c r="AZ62" s="1088"/>
      <c r="BA62" s="1088"/>
      <c r="BB62" s="1088"/>
      <c r="BC62" s="1088"/>
      <c r="BD62" s="1088"/>
      <c r="BE62" s="1088"/>
      <c r="BF62" s="1089"/>
      <c r="BG62" s="1087"/>
      <c r="BH62" s="1088"/>
      <c r="BI62" s="1088"/>
      <c r="BJ62" s="1088"/>
      <c r="BK62" s="1088"/>
      <c r="BL62" s="1088"/>
      <c r="BM62" s="1092"/>
      <c r="BP62" s="1174"/>
      <c r="BQ62" s="1133"/>
      <c r="BR62" s="1133"/>
      <c r="BS62" s="1133"/>
      <c r="CA62" s="176"/>
      <c r="CB62" s="176"/>
      <c r="CC62" s="176"/>
      <c r="CD62" s="176"/>
      <c r="CE62" s="176"/>
      <c r="CF62" s="176"/>
      <c r="CG62" s="176"/>
      <c r="CH62" s="175"/>
      <c r="CI62" s="175"/>
      <c r="CJ62" s="175"/>
      <c r="CK62" s="175"/>
    </row>
    <row r="63" spans="1:89" ht="7" customHeight="1" thickBot="1">
      <c r="A63" s="1143"/>
      <c r="B63" s="994" t="s">
        <v>31</v>
      </c>
      <c r="C63" s="969" t="s">
        <v>344</v>
      </c>
      <c r="D63" s="969"/>
      <c r="E63" s="969"/>
      <c r="F63" s="1070"/>
      <c r="G63" s="294"/>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930" t="s">
        <v>718</v>
      </c>
      <c r="AG63" s="930"/>
      <c r="AH63" s="930"/>
      <c r="AI63" s="930"/>
      <c r="AJ63" s="930"/>
      <c r="AK63" s="930"/>
      <c r="AL63" s="930"/>
      <c r="AM63" s="930"/>
      <c r="AN63" s="930"/>
      <c r="AO63" s="930"/>
      <c r="AP63" s="930"/>
      <c r="AQ63" s="930"/>
      <c r="AR63" s="930"/>
      <c r="AS63" s="930"/>
      <c r="AT63" s="930"/>
      <c r="AU63" s="930"/>
      <c r="AV63" s="930"/>
      <c r="AW63" s="930"/>
      <c r="AX63" s="930"/>
      <c r="AY63" s="930"/>
      <c r="AZ63" s="930" t="s">
        <v>719</v>
      </c>
      <c r="BA63" s="930"/>
      <c r="BB63" s="930"/>
      <c r="BC63" s="930"/>
      <c r="BD63" s="930"/>
      <c r="BE63" s="930"/>
      <c r="BF63" s="930"/>
      <c r="BG63" s="996" t="s">
        <v>345</v>
      </c>
      <c r="BH63" s="996"/>
      <c r="BI63" s="996"/>
      <c r="BJ63" s="996"/>
      <c r="BK63" s="996"/>
      <c r="BL63" s="996"/>
      <c r="BM63" s="1035"/>
      <c r="BP63" s="1174"/>
      <c r="BQ63" s="1133"/>
      <c r="BR63" s="1133"/>
      <c r="BS63" s="1133"/>
      <c r="CA63" s="176"/>
      <c r="CB63" s="176"/>
      <c r="CC63" s="176"/>
      <c r="CD63" s="176"/>
      <c r="CE63" s="176"/>
      <c r="CF63" s="176"/>
      <c r="CG63" s="176"/>
      <c r="CH63" s="175"/>
      <c r="CI63" s="175"/>
      <c r="CJ63" s="175"/>
      <c r="CK63" s="175"/>
    </row>
    <row r="64" spans="1:89" ht="7" customHeight="1" thickBot="1">
      <c r="A64" s="1143"/>
      <c r="B64" s="994"/>
      <c r="C64" s="971"/>
      <c r="D64" s="971"/>
      <c r="E64" s="971"/>
      <c r="F64" s="1003"/>
      <c r="G64" s="893"/>
      <c r="H64" s="893"/>
      <c r="I64" s="893"/>
      <c r="J64" s="1073" t="s">
        <v>346</v>
      </c>
      <c r="K64" s="1074"/>
      <c r="L64" s="1074"/>
      <c r="M64" s="1074"/>
      <c r="N64" s="1074"/>
      <c r="O64" s="996" t="s">
        <v>347</v>
      </c>
      <c r="P64" s="996"/>
      <c r="Q64" s="996"/>
      <c r="R64" s="996"/>
      <c r="S64" s="982" t="s">
        <v>348</v>
      </c>
      <c r="T64" s="930"/>
      <c r="U64" s="930"/>
      <c r="V64" s="930"/>
      <c r="W64" s="996" t="s">
        <v>349</v>
      </c>
      <c r="X64" s="996"/>
      <c r="Y64" s="996"/>
      <c r="Z64" s="996"/>
      <c r="AA64" s="1055"/>
      <c r="AB64" s="879"/>
      <c r="AC64" s="879"/>
      <c r="AD64" s="879"/>
      <c r="AE64" s="231"/>
      <c r="AF64" s="930"/>
      <c r="AG64" s="930"/>
      <c r="AH64" s="930"/>
      <c r="AI64" s="930"/>
      <c r="AJ64" s="930"/>
      <c r="AK64" s="930"/>
      <c r="AL64" s="930"/>
      <c r="AM64" s="930"/>
      <c r="AN64" s="930"/>
      <c r="AO64" s="930"/>
      <c r="AP64" s="930"/>
      <c r="AQ64" s="930"/>
      <c r="AR64" s="930"/>
      <c r="AS64" s="930"/>
      <c r="AT64" s="930"/>
      <c r="AU64" s="930"/>
      <c r="AV64" s="930"/>
      <c r="AW64" s="930"/>
      <c r="AX64" s="930"/>
      <c r="AY64" s="930"/>
      <c r="AZ64" s="930"/>
      <c r="BA64" s="930"/>
      <c r="BB64" s="930"/>
      <c r="BC64" s="930"/>
      <c r="BD64" s="930"/>
      <c r="BE64" s="930"/>
      <c r="BF64" s="930"/>
      <c r="BG64" s="996"/>
      <c r="BH64" s="996"/>
      <c r="BI64" s="996"/>
      <c r="BJ64" s="996"/>
      <c r="BK64" s="996"/>
      <c r="BL64" s="996"/>
      <c r="BM64" s="1035"/>
      <c r="BP64" s="1174"/>
      <c r="BQ64" s="1133"/>
      <c r="BR64" s="1133"/>
      <c r="BS64" s="1133"/>
      <c r="CA64" s="176"/>
      <c r="CB64" s="176"/>
      <c r="CC64" s="176"/>
      <c r="CD64" s="176"/>
      <c r="CE64" s="176"/>
      <c r="CF64" s="176"/>
      <c r="CG64" s="176"/>
      <c r="CH64" s="175"/>
      <c r="CI64" s="175"/>
      <c r="CJ64" s="175"/>
      <c r="CK64" s="175"/>
    </row>
    <row r="65" spans="1:89" ht="7" customHeight="1" thickBot="1">
      <c r="A65" s="1143"/>
      <c r="B65" s="994"/>
      <c r="C65" s="971"/>
      <c r="D65" s="971"/>
      <c r="E65" s="971"/>
      <c r="F65" s="1003"/>
      <c r="G65" s="893"/>
      <c r="H65" s="893"/>
      <c r="I65" s="893"/>
      <c r="J65" s="1074"/>
      <c r="K65" s="1074"/>
      <c r="L65" s="1074"/>
      <c r="M65" s="1074"/>
      <c r="N65" s="1074"/>
      <c r="O65" s="996"/>
      <c r="P65" s="996"/>
      <c r="Q65" s="996"/>
      <c r="R65" s="996"/>
      <c r="S65" s="930"/>
      <c r="T65" s="930"/>
      <c r="U65" s="930"/>
      <c r="V65" s="930"/>
      <c r="W65" s="996"/>
      <c r="X65" s="996"/>
      <c r="Y65" s="996"/>
      <c r="Z65" s="996"/>
      <c r="AA65" s="1055"/>
      <c r="AB65" s="879"/>
      <c r="AC65" s="879"/>
      <c r="AD65" s="879"/>
      <c r="AE65" s="231"/>
      <c r="AF65" s="1077"/>
      <c r="AG65" s="1077"/>
      <c r="AH65" s="930" t="s">
        <v>720</v>
      </c>
      <c r="AI65" s="930"/>
      <c r="AJ65" s="930"/>
      <c r="AK65" s="930" t="s">
        <v>721</v>
      </c>
      <c r="AL65" s="930"/>
      <c r="AM65" s="930"/>
      <c r="AN65" s="930"/>
      <c r="AO65" s="930"/>
      <c r="AP65" s="930"/>
      <c r="AQ65" s="930" t="s">
        <v>722</v>
      </c>
      <c r="AR65" s="930"/>
      <c r="AS65" s="930"/>
      <c r="AT65" s="930"/>
      <c r="AU65" s="930"/>
      <c r="AV65" s="930"/>
      <c r="AW65" s="930"/>
      <c r="AX65" s="930"/>
      <c r="AY65" s="930"/>
      <c r="AZ65" s="930" t="s">
        <v>723</v>
      </c>
      <c r="BA65" s="930"/>
      <c r="BB65" s="930"/>
      <c r="BC65" s="930"/>
      <c r="BD65" s="930"/>
      <c r="BE65" s="930"/>
      <c r="BF65" s="930"/>
      <c r="BG65" s="1075"/>
      <c r="BH65" s="1075"/>
      <c r="BI65" s="1075"/>
      <c r="BJ65" s="1075"/>
      <c r="BK65" s="1075"/>
      <c r="BL65" s="1075"/>
      <c r="BM65" s="1076"/>
      <c r="BP65" s="1174"/>
      <c r="BQ65" s="1133"/>
      <c r="BR65" s="1133"/>
      <c r="BS65" s="1133"/>
      <c r="CA65" s="176"/>
      <c r="CB65" s="176"/>
      <c r="CC65" s="176"/>
      <c r="CD65" s="176"/>
      <c r="CE65" s="176"/>
      <c r="CF65" s="176"/>
      <c r="CG65" s="176"/>
      <c r="CH65" s="175"/>
      <c r="CI65" s="175"/>
      <c r="CJ65" s="175"/>
      <c r="CK65" s="175"/>
    </row>
    <row r="66" spans="1:89" ht="7" customHeight="1" thickBot="1">
      <c r="A66" s="1143"/>
      <c r="B66" s="994"/>
      <c r="C66" s="971"/>
      <c r="D66" s="971"/>
      <c r="E66" s="971"/>
      <c r="F66" s="1003"/>
      <c r="G66" s="296"/>
      <c r="H66" s="231"/>
      <c r="I66" s="231"/>
      <c r="J66" s="1074"/>
      <c r="K66" s="1074"/>
      <c r="L66" s="1074"/>
      <c r="M66" s="1074"/>
      <c r="N66" s="1074"/>
      <c r="O66" s="996"/>
      <c r="P66" s="996"/>
      <c r="Q66" s="996"/>
      <c r="R66" s="996"/>
      <c r="S66" s="930"/>
      <c r="T66" s="930"/>
      <c r="U66" s="930"/>
      <c r="V66" s="930"/>
      <c r="W66" s="996"/>
      <c r="X66" s="996"/>
      <c r="Y66" s="996"/>
      <c r="Z66" s="996"/>
      <c r="AA66" s="1055"/>
      <c r="AB66" s="879"/>
      <c r="AC66" s="879"/>
      <c r="AD66" s="879"/>
      <c r="AE66" s="231"/>
      <c r="AF66" s="1077"/>
      <c r="AG66" s="1077"/>
      <c r="AH66" s="930"/>
      <c r="AI66" s="930"/>
      <c r="AJ66" s="930"/>
      <c r="AK66" s="930"/>
      <c r="AL66" s="930"/>
      <c r="AM66" s="930"/>
      <c r="AN66" s="930"/>
      <c r="AO66" s="930"/>
      <c r="AP66" s="930"/>
      <c r="AQ66" s="930"/>
      <c r="AR66" s="930"/>
      <c r="AS66" s="930"/>
      <c r="AT66" s="930"/>
      <c r="AU66" s="930"/>
      <c r="AV66" s="930"/>
      <c r="AW66" s="930"/>
      <c r="AX66" s="930"/>
      <c r="AY66" s="930"/>
      <c r="AZ66" s="930"/>
      <c r="BA66" s="930"/>
      <c r="BB66" s="930"/>
      <c r="BC66" s="930"/>
      <c r="BD66" s="930"/>
      <c r="BE66" s="930"/>
      <c r="BF66" s="930"/>
      <c r="BG66" s="1075"/>
      <c r="BH66" s="1075"/>
      <c r="BI66" s="1075"/>
      <c r="BJ66" s="1075"/>
      <c r="BK66" s="1075"/>
      <c r="BL66" s="1075"/>
      <c r="BM66" s="1076"/>
      <c r="BP66" s="1174"/>
      <c r="BQ66" s="1133"/>
      <c r="BR66" s="1133"/>
      <c r="BS66" s="1133"/>
      <c r="CA66" s="176"/>
      <c r="CB66" s="176"/>
      <c r="CC66" s="176"/>
      <c r="CD66" s="176"/>
      <c r="CE66" s="176"/>
      <c r="CF66" s="176"/>
      <c r="CG66" s="176"/>
      <c r="CH66" s="175"/>
      <c r="CI66" s="175"/>
      <c r="CJ66" s="175"/>
      <c r="CK66" s="175"/>
    </row>
    <row r="67" spans="1:89" ht="7" customHeight="1" thickBot="1">
      <c r="A67" s="1143"/>
      <c r="B67" s="994"/>
      <c r="C67" s="971"/>
      <c r="D67" s="971"/>
      <c r="E67" s="971"/>
      <c r="F67" s="1003"/>
      <c r="G67" s="296"/>
      <c r="H67" s="231"/>
      <c r="I67" s="231"/>
      <c r="J67" s="996" t="s">
        <v>350</v>
      </c>
      <c r="K67" s="996"/>
      <c r="L67" s="996"/>
      <c r="M67" s="996"/>
      <c r="N67" s="996"/>
      <c r="O67" s="1067"/>
      <c r="P67" s="1067"/>
      <c r="Q67" s="1067"/>
      <c r="R67" s="1067"/>
      <c r="S67" s="1067"/>
      <c r="T67" s="1067"/>
      <c r="U67" s="1067"/>
      <c r="V67" s="1067"/>
      <c r="W67" s="915"/>
      <c r="X67" s="875"/>
      <c r="Y67" s="875"/>
      <c r="Z67" s="872" t="s">
        <v>375</v>
      </c>
      <c r="AA67" s="1055"/>
      <c r="AB67" s="879"/>
      <c r="AC67" s="879"/>
      <c r="AD67" s="879"/>
      <c r="AE67" s="231"/>
      <c r="AF67" s="930" t="s">
        <v>724</v>
      </c>
      <c r="AG67" s="930"/>
      <c r="AH67" s="1068"/>
      <c r="AI67" s="1068"/>
      <c r="AJ67" s="1068"/>
      <c r="AK67" s="930"/>
      <c r="AL67" s="930"/>
      <c r="AM67" s="930"/>
      <c r="AN67" s="930"/>
      <c r="AO67" s="930"/>
      <c r="AP67" s="930"/>
      <c r="AQ67" s="1068"/>
      <c r="AR67" s="1068"/>
      <c r="AS67" s="1068"/>
      <c r="AT67" s="1068"/>
      <c r="AU67" s="1068"/>
      <c r="AV67" s="1068"/>
      <c r="AW67" s="1068"/>
      <c r="AX67" s="1068"/>
      <c r="AY67" s="1068"/>
      <c r="AZ67" s="930" t="s">
        <v>725</v>
      </c>
      <c r="BA67" s="930"/>
      <c r="BB67" s="930"/>
      <c r="BC67" s="930"/>
      <c r="BD67" s="930"/>
      <c r="BE67" s="930"/>
      <c r="BF67" s="930"/>
      <c r="BG67" s="1075"/>
      <c r="BH67" s="1075"/>
      <c r="BI67" s="1075"/>
      <c r="BJ67" s="1075"/>
      <c r="BK67" s="1075"/>
      <c r="BL67" s="1075"/>
      <c r="BM67" s="1076"/>
      <c r="BP67" s="1174"/>
      <c r="BQ67" s="1133"/>
      <c r="BR67" s="1133"/>
      <c r="BS67" s="1133"/>
      <c r="CA67" s="176"/>
      <c r="CB67" s="176" t="s">
        <v>347</v>
      </c>
      <c r="CC67" s="176" t="s">
        <v>373</v>
      </c>
      <c r="CD67" s="176" t="s">
        <v>349</v>
      </c>
      <c r="CE67" s="176"/>
      <c r="CF67" s="176"/>
      <c r="CG67" s="176"/>
      <c r="CH67" s="175"/>
      <c r="CI67" s="175"/>
      <c r="CJ67" s="175"/>
      <c r="CK67" s="175"/>
    </row>
    <row r="68" spans="1:89" ht="7" customHeight="1" thickBot="1">
      <c r="A68" s="1143"/>
      <c r="B68" s="994"/>
      <c r="C68" s="971"/>
      <c r="D68" s="971"/>
      <c r="E68" s="971"/>
      <c r="F68" s="1003"/>
      <c r="G68" s="296"/>
      <c r="H68" s="231"/>
      <c r="I68" s="231"/>
      <c r="J68" s="996"/>
      <c r="K68" s="996"/>
      <c r="L68" s="996"/>
      <c r="M68" s="996"/>
      <c r="N68" s="996"/>
      <c r="O68" s="1067"/>
      <c r="P68" s="1067"/>
      <c r="Q68" s="1067"/>
      <c r="R68" s="1067"/>
      <c r="S68" s="1067"/>
      <c r="T68" s="1067"/>
      <c r="U68" s="1067"/>
      <c r="V68" s="1067"/>
      <c r="W68" s="893"/>
      <c r="X68" s="909"/>
      <c r="Y68" s="876"/>
      <c r="Z68" s="873"/>
      <c r="AA68" s="1055"/>
      <c r="AB68" s="879"/>
      <c r="AC68" s="879"/>
      <c r="AD68" s="879"/>
      <c r="AE68" s="231"/>
      <c r="AF68" s="930"/>
      <c r="AG68" s="930"/>
      <c r="AH68" s="1068"/>
      <c r="AI68" s="1068"/>
      <c r="AJ68" s="1068"/>
      <c r="AK68" s="930"/>
      <c r="AL68" s="930"/>
      <c r="AM68" s="930"/>
      <c r="AN68" s="930"/>
      <c r="AO68" s="930"/>
      <c r="AP68" s="930"/>
      <c r="AQ68" s="1068"/>
      <c r="AR68" s="1068"/>
      <c r="AS68" s="1068"/>
      <c r="AT68" s="1068"/>
      <c r="AU68" s="1068"/>
      <c r="AV68" s="1068"/>
      <c r="AW68" s="1068"/>
      <c r="AX68" s="1068"/>
      <c r="AY68" s="1068"/>
      <c r="AZ68" s="930"/>
      <c r="BA68" s="930"/>
      <c r="BB68" s="930"/>
      <c r="BC68" s="930"/>
      <c r="BD68" s="930"/>
      <c r="BE68" s="930"/>
      <c r="BF68" s="930"/>
      <c r="BG68" s="1075"/>
      <c r="BH68" s="1075"/>
      <c r="BI68" s="1075"/>
      <c r="BJ68" s="1075"/>
      <c r="BK68" s="1075"/>
      <c r="BL68" s="1075"/>
      <c r="BM68" s="1076"/>
      <c r="BP68" s="1174"/>
      <c r="BQ68" s="1133"/>
      <c r="BR68" s="1133"/>
      <c r="BS68" s="1133"/>
      <c r="CA68" s="176"/>
      <c r="CB68" s="176"/>
      <c r="CC68" s="176"/>
      <c r="CD68" s="176"/>
      <c r="CE68" s="176"/>
      <c r="CF68" s="176"/>
      <c r="CG68" s="176"/>
      <c r="CH68" s="175"/>
      <c r="CI68" s="175"/>
      <c r="CJ68" s="175"/>
      <c r="CK68" s="175"/>
    </row>
    <row r="69" spans="1:89" ht="7" customHeight="1" thickBot="1">
      <c r="A69" s="1143"/>
      <c r="B69" s="994"/>
      <c r="C69" s="971"/>
      <c r="D69" s="971"/>
      <c r="E69" s="971"/>
      <c r="F69" s="1003"/>
      <c r="G69" s="296"/>
      <c r="H69" s="231"/>
      <c r="I69" s="231"/>
      <c r="J69" s="996"/>
      <c r="K69" s="996"/>
      <c r="L69" s="996"/>
      <c r="M69" s="996"/>
      <c r="N69" s="996"/>
      <c r="O69" s="1067"/>
      <c r="P69" s="1067"/>
      <c r="Q69" s="1067"/>
      <c r="R69" s="1067"/>
      <c r="S69" s="1067"/>
      <c r="T69" s="1067"/>
      <c r="U69" s="1067"/>
      <c r="V69" s="1067"/>
      <c r="W69" s="1053"/>
      <c r="X69" s="877"/>
      <c r="Y69" s="877"/>
      <c r="Z69" s="874"/>
      <c r="AA69" s="1055"/>
      <c r="AB69" s="879"/>
      <c r="AC69" s="879"/>
      <c r="AD69" s="879"/>
      <c r="AE69" s="231"/>
      <c r="AF69" s="982" t="s">
        <v>726</v>
      </c>
      <c r="AG69" s="982"/>
      <c r="AH69" s="930" t="s">
        <v>727</v>
      </c>
      <c r="AI69" s="930"/>
      <c r="AJ69" s="930"/>
      <c r="AK69" s="930"/>
      <c r="AL69" s="930"/>
      <c r="AM69" s="930"/>
      <c r="AN69" s="930"/>
      <c r="AO69" s="930"/>
      <c r="AP69" s="930"/>
      <c r="AQ69" s="930"/>
      <c r="AR69" s="930"/>
      <c r="AS69" s="930"/>
      <c r="AT69" s="930"/>
      <c r="AU69" s="930"/>
      <c r="AV69" s="930"/>
      <c r="AW69" s="930"/>
      <c r="AX69" s="930"/>
      <c r="AY69" s="930"/>
      <c r="AZ69" s="930" t="s">
        <v>728</v>
      </c>
      <c r="BA69" s="930"/>
      <c r="BB69" s="930"/>
      <c r="BC69" s="930"/>
      <c r="BD69" s="930"/>
      <c r="BE69" s="930"/>
      <c r="BF69" s="930"/>
      <c r="BG69" s="1075"/>
      <c r="BH69" s="1075"/>
      <c r="BI69" s="1075"/>
      <c r="BJ69" s="1075"/>
      <c r="BK69" s="1075"/>
      <c r="BL69" s="1075"/>
      <c r="BM69" s="1076"/>
      <c r="BP69" s="1174"/>
      <c r="BQ69" s="1133"/>
      <c r="BR69" s="1133"/>
      <c r="BS69" s="1133"/>
      <c r="CA69" s="176" t="s">
        <v>374</v>
      </c>
      <c r="CB69" s="176">
        <v>1</v>
      </c>
      <c r="CC69" s="176">
        <v>0</v>
      </c>
      <c r="CD69" s="176">
        <v>1</v>
      </c>
      <c r="CE69" s="176"/>
      <c r="CF69" s="176"/>
      <c r="CG69" s="176"/>
      <c r="CH69" s="175"/>
      <c r="CI69" s="175"/>
      <c r="CJ69" s="175"/>
      <c r="CK69" s="175"/>
    </row>
    <row r="70" spans="1:89" ht="7" customHeight="1" thickBot="1">
      <c r="A70" s="1143"/>
      <c r="B70" s="994"/>
      <c r="C70" s="971"/>
      <c r="D70" s="971"/>
      <c r="E70" s="971"/>
      <c r="F70" s="1003"/>
      <c r="G70" s="296"/>
      <c r="H70" s="231"/>
      <c r="I70" s="231"/>
      <c r="J70" s="996" t="s">
        <v>351</v>
      </c>
      <c r="K70" s="996"/>
      <c r="L70" s="996"/>
      <c r="M70" s="996"/>
      <c r="N70" s="996"/>
      <c r="O70" s="1067"/>
      <c r="P70" s="1067"/>
      <c r="Q70" s="1067"/>
      <c r="R70" s="1067"/>
      <c r="S70" s="1067"/>
      <c r="T70" s="1067"/>
      <c r="U70" s="1067"/>
      <c r="V70" s="1067"/>
      <c r="W70" s="915"/>
      <c r="X70" s="875"/>
      <c r="Y70" s="875"/>
      <c r="Z70" s="872" t="s">
        <v>375</v>
      </c>
      <c r="AA70" s="1055"/>
      <c r="AB70" s="879"/>
      <c r="AC70" s="879"/>
      <c r="AD70" s="879"/>
      <c r="AE70" s="231"/>
      <c r="AF70" s="982"/>
      <c r="AG70" s="982"/>
      <c r="AH70" s="930"/>
      <c r="AI70" s="930"/>
      <c r="AJ70" s="930"/>
      <c r="AK70" s="930"/>
      <c r="AL70" s="930"/>
      <c r="AM70" s="930"/>
      <c r="AN70" s="930"/>
      <c r="AO70" s="930"/>
      <c r="AP70" s="930"/>
      <c r="AQ70" s="930"/>
      <c r="AR70" s="930"/>
      <c r="AS70" s="930"/>
      <c r="AT70" s="930"/>
      <c r="AU70" s="930"/>
      <c r="AV70" s="930"/>
      <c r="AW70" s="930"/>
      <c r="AX70" s="930"/>
      <c r="AY70" s="930"/>
      <c r="AZ70" s="930"/>
      <c r="BA70" s="930"/>
      <c r="BB70" s="930"/>
      <c r="BC70" s="930"/>
      <c r="BD70" s="930"/>
      <c r="BE70" s="930"/>
      <c r="BF70" s="930"/>
      <c r="BG70" s="1075"/>
      <c r="BH70" s="1075"/>
      <c r="BI70" s="1075"/>
      <c r="BJ70" s="1075"/>
      <c r="BK70" s="1075"/>
      <c r="BL70" s="1075"/>
      <c r="BM70" s="1076"/>
      <c r="BP70" s="1174"/>
      <c r="BQ70" s="1133"/>
      <c r="BR70" s="1133"/>
      <c r="BS70" s="1133"/>
      <c r="CA70" s="176"/>
      <c r="CB70" s="176"/>
      <c r="CC70" s="176"/>
      <c r="CD70" s="176"/>
      <c r="CE70" s="176"/>
      <c r="CF70" s="176"/>
      <c r="CG70" s="176"/>
      <c r="CH70" s="175"/>
      <c r="CI70" s="175"/>
      <c r="CJ70" s="175"/>
      <c r="CK70" s="175"/>
    </row>
    <row r="71" spans="1:89" ht="7" customHeight="1" thickBot="1">
      <c r="A71" s="1143"/>
      <c r="B71" s="994"/>
      <c r="C71" s="971"/>
      <c r="D71" s="971"/>
      <c r="E71" s="971"/>
      <c r="F71" s="1003"/>
      <c r="G71" s="296"/>
      <c r="H71" s="231"/>
      <c r="I71" s="231"/>
      <c r="J71" s="996"/>
      <c r="K71" s="996"/>
      <c r="L71" s="996"/>
      <c r="M71" s="996"/>
      <c r="N71" s="996"/>
      <c r="O71" s="1067"/>
      <c r="P71" s="1067"/>
      <c r="Q71" s="1067"/>
      <c r="R71" s="1067"/>
      <c r="S71" s="1067"/>
      <c r="T71" s="1067"/>
      <c r="U71" s="1067"/>
      <c r="V71" s="1067"/>
      <c r="W71" s="893"/>
      <c r="X71" s="909"/>
      <c r="Y71" s="876"/>
      <c r="Z71" s="873"/>
      <c r="AA71" s="1055"/>
      <c r="AB71" s="879"/>
      <c r="AC71" s="879"/>
      <c r="AD71" s="879"/>
      <c r="AE71" s="231"/>
      <c r="AF71" s="982"/>
      <c r="AG71" s="982"/>
      <c r="AH71" s="930" t="s">
        <v>729</v>
      </c>
      <c r="AI71" s="930"/>
      <c r="AJ71" s="930"/>
      <c r="AK71" s="930"/>
      <c r="AL71" s="930"/>
      <c r="AM71" s="930"/>
      <c r="AN71" s="930"/>
      <c r="AO71" s="930"/>
      <c r="AP71" s="930"/>
      <c r="AQ71" s="930"/>
      <c r="AR71" s="930"/>
      <c r="AS71" s="930"/>
      <c r="AT71" s="930"/>
      <c r="AU71" s="930"/>
      <c r="AV71" s="930"/>
      <c r="AW71" s="930"/>
      <c r="AX71" s="930"/>
      <c r="AY71" s="930"/>
      <c r="AZ71" s="930" t="s">
        <v>730</v>
      </c>
      <c r="BA71" s="930"/>
      <c r="BB71" s="930"/>
      <c r="BC71" s="930"/>
      <c r="BD71" s="930"/>
      <c r="BE71" s="930"/>
      <c r="BF71" s="930"/>
      <c r="BG71" s="1075"/>
      <c r="BH71" s="1075"/>
      <c r="BI71" s="1075"/>
      <c r="BJ71" s="1075"/>
      <c r="BK71" s="1075"/>
      <c r="BL71" s="1075"/>
      <c r="BM71" s="1076"/>
      <c r="BP71" s="1174"/>
      <c r="BQ71" s="1133"/>
      <c r="BR71" s="1133"/>
      <c r="BS71" s="1133"/>
      <c r="CA71" s="176" t="s">
        <v>351</v>
      </c>
      <c r="CB71" s="176">
        <v>1</v>
      </c>
      <c r="CC71" s="176">
        <v>0</v>
      </c>
      <c r="CD71" s="176">
        <v>1</v>
      </c>
      <c r="CE71" s="176"/>
      <c r="CF71" s="176"/>
      <c r="CG71" s="176"/>
      <c r="CH71" s="175"/>
      <c r="CI71" s="175"/>
      <c r="CJ71" s="175"/>
      <c r="CK71" s="175"/>
    </row>
    <row r="72" spans="1:89" ht="7" customHeight="1" thickBot="1">
      <c r="A72" s="1143"/>
      <c r="B72" s="994"/>
      <c r="C72" s="971"/>
      <c r="D72" s="971"/>
      <c r="E72" s="971"/>
      <c r="F72" s="1003"/>
      <c r="G72" s="296"/>
      <c r="H72" s="231"/>
      <c r="I72" s="231"/>
      <c r="J72" s="996"/>
      <c r="K72" s="996"/>
      <c r="L72" s="996"/>
      <c r="M72" s="996"/>
      <c r="N72" s="996"/>
      <c r="O72" s="1067"/>
      <c r="P72" s="1067"/>
      <c r="Q72" s="1067"/>
      <c r="R72" s="1067"/>
      <c r="S72" s="1067"/>
      <c r="T72" s="1067"/>
      <c r="U72" s="1067"/>
      <c r="V72" s="1067"/>
      <c r="W72" s="1053"/>
      <c r="X72" s="877"/>
      <c r="Y72" s="877"/>
      <c r="Z72" s="874"/>
      <c r="AA72" s="1055"/>
      <c r="AB72" s="879"/>
      <c r="AC72" s="879"/>
      <c r="AD72" s="879"/>
      <c r="AE72" s="231"/>
      <c r="AF72" s="982"/>
      <c r="AG72" s="982"/>
      <c r="AH72" s="930"/>
      <c r="AI72" s="930"/>
      <c r="AJ72" s="930"/>
      <c r="AK72" s="930"/>
      <c r="AL72" s="930"/>
      <c r="AM72" s="930"/>
      <c r="AN72" s="930"/>
      <c r="AO72" s="930"/>
      <c r="AP72" s="930"/>
      <c r="AQ72" s="930"/>
      <c r="AR72" s="930"/>
      <c r="AS72" s="930"/>
      <c r="AT72" s="930"/>
      <c r="AU72" s="930"/>
      <c r="AV72" s="930"/>
      <c r="AW72" s="930"/>
      <c r="AX72" s="930"/>
      <c r="AY72" s="930"/>
      <c r="AZ72" s="930"/>
      <c r="BA72" s="930"/>
      <c r="BB72" s="930"/>
      <c r="BC72" s="930"/>
      <c r="BD72" s="930"/>
      <c r="BE72" s="930"/>
      <c r="BF72" s="930"/>
      <c r="BG72" s="1075"/>
      <c r="BH72" s="1075"/>
      <c r="BI72" s="1075"/>
      <c r="BJ72" s="1075"/>
      <c r="BK72" s="1075"/>
      <c r="BL72" s="1075"/>
      <c r="BM72" s="1076"/>
      <c r="BP72" s="1174"/>
      <c r="BQ72" s="1133"/>
      <c r="BR72" s="1133"/>
      <c r="BS72" s="1133"/>
      <c r="CA72" s="176"/>
      <c r="CB72" s="176"/>
      <c r="CC72" s="176"/>
      <c r="CD72" s="176"/>
      <c r="CE72" s="176"/>
      <c r="CF72" s="176"/>
      <c r="CG72" s="176"/>
      <c r="CH72" s="175"/>
      <c r="CI72" s="175"/>
      <c r="CJ72" s="175"/>
      <c r="CK72" s="175"/>
    </row>
    <row r="73" spans="1:89" ht="7" customHeight="1" thickBot="1">
      <c r="A73" s="1143"/>
      <c r="B73" s="994"/>
      <c r="C73" s="971"/>
      <c r="D73" s="971"/>
      <c r="E73" s="971"/>
      <c r="F73" s="1003"/>
      <c r="G73" s="296"/>
      <c r="H73" s="231"/>
      <c r="I73" s="231"/>
      <c r="J73" s="996" t="s">
        <v>353</v>
      </c>
      <c r="K73" s="996"/>
      <c r="L73" s="996"/>
      <c r="M73" s="996"/>
      <c r="N73" s="996"/>
      <c r="O73" s="1066"/>
      <c r="P73" s="1066"/>
      <c r="Q73" s="1066"/>
      <c r="R73" s="1066"/>
      <c r="S73" s="1067"/>
      <c r="T73" s="1067"/>
      <c r="U73" s="1067"/>
      <c r="V73" s="1067"/>
      <c r="W73" s="915"/>
      <c r="X73" s="875"/>
      <c r="Y73" s="875"/>
      <c r="Z73" s="872" t="s">
        <v>375</v>
      </c>
      <c r="AA73" s="1055"/>
      <c r="AB73" s="879"/>
      <c r="AC73" s="879"/>
      <c r="AD73" s="879"/>
      <c r="AE73" s="297"/>
      <c r="AF73" s="1056" t="s">
        <v>352</v>
      </c>
      <c r="AG73" s="1057"/>
      <c r="AH73" s="1058" t="s">
        <v>731</v>
      </c>
      <c r="AI73" s="1058"/>
      <c r="AJ73" s="1058"/>
      <c r="AK73" s="1058"/>
      <c r="AL73" s="1058"/>
      <c r="AM73" s="1058"/>
      <c r="AN73" s="1058"/>
      <c r="AO73" s="1058"/>
      <c r="AP73" s="1058"/>
      <c r="AQ73" s="1058"/>
      <c r="AR73" s="1058"/>
      <c r="AS73" s="1058"/>
      <c r="AT73" s="1058"/>
      <c r="AU73" s="1058"/>
      <c r="AV73" s="1058"/>
      <c r="AW73" s="1058"/>
      <c r="AX73" s="1058"/>
      <c r="AY73" s="1058"/>
      <c r="AZ73" s="1058"/>
      <c r="BA73" s="1058"/>
      <c r="BB73" s="1058"/>
      <c r="BC73" s="1058"/>
      <c r="BD73" s="1058"/>
      <c r="BE73" s="1058"/>
      <c r="BF73" s="1058"/>
      <c r="BG73" s="1058"/>
      <c r="BH73" s="1058"/>
      <c r="BI73" s="1058"/>
      <c r="BJ73" s="1058"/>
      <c r="BK73" s="1058"/>
      <c r="BL73" s="1058"/>
      <c r="BM73" s="1059"/>
      <c r="BP73" s="1174"/>
      <c r="BQ73" s="1133"/>
      <c r="BR73" s="1133"/>
      <c r="BS73" s="1133"/>
      <c r="CA73" s="176" t="s">
        <v>353</v>
      </c>
      <c r="CB73" s="176"/>
      <c r="CC73" s="176">
        <v>0</v>
      </c>
      <c r="CD73" s="176">
        <v>1</v>
      </c>
      <c r="CE73" s="176"/>
      <c r="CF73" s="176"/>
      <c r="CG73" s="176"/>
      <c r="CH73" s="175"/>
      <c r="CI73" s="175"/>
      <c r="CJ73" s="175"/>
      <c r="CK73" s="175"/>
    </row>
    <row r="74" spans="1:89" ht="7" customHeight="1" thickBot="1">
      <c r="A74" s="1143"/>
      <c r="B74" s="994"/>
      <c r="C74" s="971"/>
      <c r="D74" s="971"/>
      <c r="E74" s="971"/>
      <c r="F74" s="1003"/>
      <c r="G74" s="296"/>
      <c r="H74" s="231"/>
      <c r="I74" s="231"/>
      <c r="J74" s="996"/>
      <c r="K74" s="996"/>
      <c r="L74" s="996"/>
      <c r="M74" s="996"/>
      <c r="N74" s="996"/>
      <c r="O74" s="1066"/>
      <c r="P74" s="1066"/>
      <c r="Q74" s="1066"/>
      <c r="R74" s="1066"/>
      <c r="S74" s="1067"/>
      <c r="T74" s="1067"/>
      <c r="U74" s="1067"/>
      <c r="V74" s="1067"/>
      <c r="W74" s="893"/>
      <c r="X74" s="909"/>
      <c r="Y74" s="876"/>
      <c r="Z74" s="873"/>
      <c r="AA74" s="1055"/>
      <c r="AB74" s="879"/>
      <c r="AC74" s="879"/>
      <c r="AD74" s="879"/>
      <c r="AE74" s="297"/>
      <c r="AF74" s="1056"/>
      <c r="AG74" s="1057"/>
      <c r="AH74" s="1058"/>
      <c r="AI74" s="1058"/>
      <c r="AJ74" s="1058"/>
      <c r="AK74" s="1058"/>
      <c r="AL74" s="1058"/>
      <c r="AM74" s="1058"/>
      <c r="AN74" s="1058"/>
      <c r="AO74" s="1058"/>
      <c r="AP74" s="1058"/>
      <c r="AQ74" s="1058"/>
      <c r="AR74" s="1058"/>
      <c r="AS74" s="1058"/>
      <c r="AT74" s="1058"/>
      <c r="AU74" s="1058"/>
      <c r="AV74" s="1058"/>
      <c r="AW74" s="1058"/>
      <c r="AX74" s="1058"/>
      <c r="AY74" s="1058"/>
      <c r="AZ74" s="1058"/>
      <c r="BA74" s="1058"/>
      <c r="BB74" s="1058"/>
      <c r="BC74" s="1058"/>
      <c r="BD74" s="1058"/>
      <c r="BE74" s="1058"/>
      <c r="BF74" s="1058"/>
      <c r="BG74" s="1058"/>
      <c r="BH74" s="1058"/>
      <c r="BI74" s="1058"/>
      <c r="BJ74" s="1058"/>
      <c r="BK74" s="1058"/>
      <c r="BL74" s="1058"/>
      <c r="BM74" s="1059"/>
      <c r="BP74" s="1174"/>
      <c r="BQ74" s="1133"/>
      <c r="BR74" s="1133"/>
      <c r="BS74" s="1133"/>
      <c r="CA74" s="176"/>
      <c r="CB74" s="176"/>
      <c r="CC74" s="176"/>
      <c r="CD74" s="176"/>
      <c r="CE74" s="176"/>
      <c r="CF74" s="176"/>
      <c r="CG74" s="176"/>
      <c r="CH74" s="175"/>
      <c r="CI74" s="175"/>
      <c r="CJ74" s="175"/>
      <c r="CK74" s="175"/>
    </row>
    <row r="75" spans="1:89" ht="7" customHeight="1" thickBot="1">
      <c r="A75" s="1143"/>
      <c r="B75" s="994"/>
      <c r="C75" s="971"/>
      <c r="D75" s="971"/>
      <c r="E75" s="971"/>
      <c r="F75" s="1003"/>
      <c r="G75" s="296"/>
      <c r="H75" s="231"/>
      <c r="I75" s="231"/>
      <c r="J75" s="996"/>
      <c r="K75" s="996"/>
      <c r="L75" s="996"/>
      <c r="M75" s="996"/>
      <c r="N75" s="996"/>
      <c r="O75" s="1066"/>
      <c r="P75" s="1066"/>
      <c r="Q75" s="1066"/>
      <c r="R75" s="1066"/>
      <c r="S75" s="1067"/>
      <c r="T75" s="1067"/>
      <c r="U75" s="1067"/>
      <c r="V75" s="1067"/>
      <c r="W75" s="1053"/>
      <c r="X75" s="877"/>
      <c r="Y75" s="877"/>
      <c r="Z75" s="874"/>
      <c r="AA75" s="1055"/>
      <c r="AB75" s="879"/>
      <c r="AC75" s="879"/>
      <c r="AD75" s="879"/>
      <c r="AE75" s="297"/>
      <c r="AF75" s="1056"/>
      <c r="AG75" s="1057"/>
      <c r="AH75" s="1058"/>
      <c r="AI75" s="1058"/>
      <c r="AJ75" s="1058"/>
      <c r="AK75" s="1058"/>
      <c r="AL75" s="1058"/>
      <c r="AM75" s="1058"/>
      <c r="AN75" s="1058"/>
      <c r="AO75" s="1058"/>
      <c r="AP75" s="1058"/>
      <c r="AQ75" s="1058"/>
      <c r="AR75" s="1058"/>
      <c r="AS75" s="1058"/>
      <c r="AT75" s="1058"/>
      <c r="AU75" s="1058"/>
      <c r="AV75" s="1058"/>
      <c r="AW75" s="1058"/>
      <c r="AX75" s="1058"/>
      <c r="AY75" s="1058"/>
      <c r="AZ75" s="1058"/>
      <c r="BA75" s="1058"/>
      <c r="BB75" s="1058"/>
      <c r="BC75" s="1058"/>
      <c r="BD75" s="1058"/>
      <c r="BE75" s="1058"/>
      <c r="BF75" s="1058"/>
      <c r="BG75" s="1058"/>
      <c r="BH75" s="1058"/>
      <c r="BI75" s="1058"/>
      <c r="BJ75" s="1058"/>
      <c r="BK75" s="1058"/>
      <c r="BL75" s="1058"/>
      <c r="BM75" s="1059"/>
      <c r="BP75" s="1174"/>
      <c r="BQ75" s="1133"/>
      <c r="BR75" s="1133"/>
      <c r="BS75" s="1133"/>
      <c r="CA75" s="176"/>
      <c r="CB75" s="176"/>
      <c r="CC75" s="176"/>
      <c r="CD75" s="176"/>
      <c r="CE75" s="176"/>
      <c r="CF75" s="176"/>
      <c r="CG75" s="176"/>
      <c r="CH75" s="175"/>
      <c r="CI75" s="175"/>
      <c r="CJ75" s="175"/>
      <c r="CK75" s="175"/>
    </row>
    <row r="76" spans="1:89" ht="7" customHeight="1" thickBot="1">
      <c r="A76" s="1143"/>
      <c r="B76" s="994"/>
      <c r="C76" s="971"/>
      <c r="D76" s="971"/>
      <c r="E76" s="971"/>
      <c r="F76" s="1003"/>
      <c r="G76" s="296"/>
      <c r="H76" s="231"/>
      <c r="I76" s="231"/>
      <c r="J76" s="298"/>
      <c r="K76" s="298"/>
      <c r="L76" s="298"/>
      <c r="M76" s="298"/>
      <c r="N76" s="298"/>
      <c r="O76" s="231"/>
      <c r="P76" s="231"/>
      <c r="Q76" s="231"/>
      <c r="R76" s="231"/>
      <c r="S76" s="231"/>
      <c r="T76" s="231"/>
      <c r="U76" s="231"/>
      <c r="V76" s="231"/>
      <c r="W76" s="298"/>
      <c r="X76" s="298"/>
      <c r="Y76" s="298"/>
      <c r="Z76" s="298"/>
      <c r="AA76" s="299"/>
      <c r="AB76" s="299"/>
      <c r="AC76" s="299"/>
      <c r="AD76" s="299"/>
      <c r="AE76" s="231"/>
      <c r="AF76" s="1056"/>
      <c r="AG76" s="1057"/>
      <c r="AH76" s="1058"/>
      <c r="AI76" s="1058"/>
      <c r="AJ76" s="1058"/>
      <c r="AK76" s="1058"/>
      <c r="AL76" s="1058"/>
      <c r="AM76" s="1058"/>
      <c r="AN76" s="1058"/>
      <c r="AO76" s="1058"/>
      <c r="AP76" s="1058"/>
      <c r="AQ76" s="1058"/>
      <c r="AR76" s="1058"/>
      <c r="AS76" s="1058"/>
      <c r="AT76" s="1058"/>
      <c r="AU76" s="1058"/>
      <c r="AV76" s="1058"/>
      <c r="AW76" s="1058"/>
      <c r="AX76" s="1058"/>
      <c r="AY76" s="1058"/>
      <c r="AZ76" s="1058"/>
      <c r="BA76" s="1058"/>
      <c r="BB76" s="1058"/>
      <c r="BC76" s="1058"/>
      <c r="BD76" s="1058"/>
      <c r="BE76" s="1058"/>
      <c r="BF76" s="1058"/>
      <c r="BG76" s="1058"/>
      <c r="BH76" s="1058"/>
      <c r="BI76" s="1058"/>
      <c r="BJ76" s="1058"/>
      <c r="BK76" s="1058"/>
      <c r="BL76" s="1058"/>
      <c r="BM76" s="1059"/>
      <c r="BP76" s="1174"/>
      <c r="BQ76" s="1133"/>
      <c r="BR76" s="1133"/>
      <c r="BS76" s="1133"/>
      <c r="CA76" s="176"/>
      <c r="CB76" s="176"/>
      <c r="CC76" s="176"/>
      <c r="CD76" s="176"/>
      <c r="CE76" s="176"/>
      <c r="CF76" s="176"/>
      <c r="CG76" s="176"/>
      <c r="CH76" s="175"/>
      <c r="CI76" s="175"/>
      <c r="CJ76" s="175"/>
      <c r="CK76" s="175"/>
    </row>
    <row r="77" spans="1:89" ht="7" customHeight="1" thickBot="1">
      <c r="A77" s="1143"/>
      <c r="B77" s="994"/>
      <c r="C77" s="971"/>
      <c r="D77" s="971"/>
      <c r="E77" s="971"/>
      <c r="F77" s="1003"/>
      <c r="G77" s="1060" t="s">
        <v>354</v>
      </c>
      <c r="H77" s="1061"/>
      <c r="I77" s="1061"/>
      <c r="J77" s="1061"/>
      <c r="K77" s="1061"/>
      <c r="L77" s="1061"/>
      <c r="M77" s="1061"/>
      <c r="N77" s="1061"/>
      <c r="O77" s="1061"/>
      <c r="P77" s="1061"/>
      <c r="Q77" s="1061"/>
      <c r="R77" s="1061"/>
      <c r="S77" s="1061"/>
      <c r="T77" s="1061"/>
      <c r="U77" s="1061"/>
      <c r="V77" s="1061"/>
      <c r="W77" s="1061"/>
      <c r="X77" s="1061"/>
      <c r="Y77" s="1061"/>
      <c r="Z77" s="1061"/>
      <c r="AA77" s="1061"/>
      <c r="AB77" s="1061"/>
      <c r="AC77" s="1061"/>
      <c r="AD77" s="1061"/>
      <c r="AE77" s="299"/>
      <c r="AF77" s="1062"/>
      <c r="AH77" s="1058" t="s">
        <v>732</v>
      </c>
      <c r="AI77" s="1058"/>
      <c r="AJ77" s="1058"/>
      <c r="AK77" s="1058"/>
      <c r="AL77" s="1058"/>
      <c r="AM77" s="1058"/>
      <c r="AN77" s="1058"/>
      <c r="AO77" s="1058"/>
      <c r="AP77" s="1058"/>
      <c r="AQ77" s="1058"/>
      <c r="AR77" s="1058"/>
      <c r="AS77" s="1058"/>
      <c r="AT77" s="1058"/>
      <c r="AU77" s="1058"/>
      <c r="AV77" s="1058"/>
      <c r="AW77" s="1058"/>
      <c r="AX77" s="1058"/>
      <c r="AY77" s="1058"/>
      <c r="AZ77" s="1058"/>
      <c r="BA77" s="1058"/>
      <c r="BB77" s="1058"/>
      <c r="BC77" s="1058"/>
      <c r="BD77" s="1058"/>
      <c r="BE77" s="1058"/>
      <c r="BF77" s="1058"/>
      <c r="BG77" s="1058"/>
      <c r="BH77" s="1058"/>
      <c r="BI77" s="1058"/>
      <c r="BJ77" s="1058"/>
      <c r="BK77" s="1058"/>
      <c r="BL77" s="1058"/>
      <c r="BM77" s="1059"/>
      <c r="BP77" s="1174"/>
      <c r="BQ77" s="1133"/>
      <c r="BR77" s="1133"/>
      <c r="BS77" s="1133"/>
      <c r="CA77" s="176"/>
      <c r="CB77" s="176"/>
      <c r="CC77" s="176"/>
      <c r="CD77" s="176"/>
      <c r="CE77" s="176"/>
      <c r="CF77" s="176"/>
      <c r="CG77" s="176"/>
      <c r="CH77" s="175"/>
      <c r="CI77" s="175"/>
      <c r="CJ77" s="175"/>
      <c r="CK77" s="175"/>
    </row>
    <row r="78" spans="1:89" ht="7" customHeight="1" thickBot="1">
      <c r="A78" s="1143"/>
      <c r="B78" s="994"/>
      <c r="C78" s="971"/>
      <c r="D78" s="971"/>
      <c r="E78" s="971"/>
      <c r="F78" s="1003"/>
      <c r="G78" s="1060"/>
      <c r="H78" s="1061"/>
      <c r="I78" s="1061"/>
      <c r="J78" s="1061"/>
      <c r="K78" s="1061"/>
      <c r="L78" s="1061"/>
      <c r="M78" s="1061"/>
      <c r="N78" s="1061"/>
      <c r="O78" s="1061"/>
      <c r="P78" s="1061"/>
      <c r="Q78" s="1061"/>
      <c r="R78" s="1061"/>
      <c r="S78" s="1061"/>
      <c r="T78" s="1061"/>
      <c r="U78" s="1061"/>
      <c r="V78" s="1061"/>
      <c r="W78" s="1061"/>
      <c r="X78" s="1061"/>
      <c r="Y78" s="1061"/>
      <c r="Z78" s="1061"/>
      <c r="AA78" s="1061"/>
      <c r="AB78" s="1061"/>
      <c r="AC78" s="1061"/>
      <c r="AD78" s="1061"/>
      <c r="AE78" s="299"/>
      <c r="AF78" s="1062"/>
      <c r="AH78" s="1058"/>
      <c r="AI78" s="1058"/>
      <c r="AJ78" s="1058"/>
      <c r="AK78" s="1058"/>
      <c r="AL78" s="1058"/>
      <c r="AM78" s="1058"/>
      <c r="AN78" s="1058"/>
      <c r="AO78" s="1058"/>
      <c r="AP78" s="1058"/>
      <c r="AQ78" s="1058"/>
      <c r="AR78" s="1058"/>
      <c r="AS78" s="1058"/>
      <c r="AT78" s="1058"/>
      <c r="AU78" s="1058"/>
      <c r="AV78" s="1058"/>
      <c r="AW78" s="1058"/>
      <c r="AX78" s="1058"/>
      <c r="AY78" s="1058"/>
      <c r="AZ78" s="1058"/>
      <c r="BA78" s="1058"/>
      <c r="BB78" s="1058"/>
      <c r="BC78" s="1058"/>
      <c r="BD78" s="1058"/>
      <c r="BE78" s="1058"/>
      <c r="BF78" s="1058"/>
      <c r="BG78" s="1058"/>
      <c r="BH78" s="1058"/>
      <c r="BI78" s="1058"/>
      <c r="BJ78" s="1058"/>
      <c r="BK78" s="1058"/>
      <c r="BL78" s="1058"/>
      <c r="BM78" s="1059"/>
      <c r="BP78" s="1174"/>
      <c r="BQ78" s="1133"/>
      <c r="BR78" s="1133"/>
      <c r="BS78" s="1133"/>
      <c r="CA78" s="176"/>
      <c r="CB78" s="176"/>
      <c r="CC78" s="176"/>
      <c r="CD78" s="176"/>
      <c r="CE78" s="176"/>
      <c r="CF78" s="176"/>
      <c r="CG78" s="176"/>
      <c r="CH78" s="175"/>
      <c r="CI78" s="175"/>
      <c r="CJ78" s="175"/>
      <c r="CK78" s="175"/>
    </row>
    <row r="79" spans="1:89" ht="7" customHeight="1" thickBot="1">
      <c r="A79" s="1144"/>
      <c r="B79" s="1069"/>
      <c r="C79" s="1071"/>
      <c r="D79" s="1071"/>
      <c r="E79" s="1071"/>
      <c r="F79" s="1072"/>
      <c r="G79" s="300"/>
      <c r="H79" s="301"/>
      <c r="I79" s="301"/>
      <c r="J79" s="302"/>
      <c r="K79" s="301"/>
      <c r="L79" s="301"/>
      <c r="M79" s="301"/>
      <c r="N79" s="301"/>
      <c r="O79" s="301"/>
      <c r="P79" s="301"/>
      <c r="Q79" s="301"/>
      <c r="R79" s="301"/>
      <c r="S79" s="301"/>
      <c r="T79" s="301"/>
      <c r="U79" s="301"/>
      <c r="V79" s="301"/>
      <c r="W79" s="301"/>
      <c r="X79" s="301"/>
      <c r="Y79" s="301"/>
      <c r="Z79" s="301"/>
      <c r="AA79" s="301"/>
      <c r="AB79" s="301"/>
      <c r="AC79" s="301"/>
      <c r="AD79" s="301"/>
      <c r="AE79" s="301"/>
      <c r="AF79" s="1063"/>
      <c r="AG79" s="303"/>
      <c r="AH79" s="1064"/>
      <c r="AI79" s="1064"/>
      <c r="AJ79" s="1064"/>
      <c r="AK79" s="1064"/>
      <c r="AL79" s="1064"/>
      <c r="AM79" s="1064"/>
      <c r="AN79" s="1064"/>
      <c r="AO79" s="1064"/>
      <c r="AP79" s="1064"/>
      <c r="AQ79" s="1064"/>
      <c r="AR79" s="1064"/>
      <c r="AS79" s="1064"/>
      <c r="AT79" s="1064"/>
      <c r="AU79" s="1064"/>
      <c r="AV79" s="1064"/>
      <c r="AW79" s="1064"/>
      <c r="AX79" s="1064"/>
      <c r="AY79" s="1064"/>
      <c r="AZ79" s="1064"/>
      <c r="BA79" s="1064"/>
      <c r="BB79" s="1064"/>
      <c r="BC79" s="1064"/>
      <c r="BD79" s="1064"/>
      <c r="BE79" s="1064"/>
      <c r="BF79" s="1064"/>
      <c r="BG79" s="1064"/>
      <c r="BH79" s="1064"/>
      <c r="BI79" s="1064"/>
      <c r="BJ79" s="1064"/>
      <c r="BK79" s="1064"/>
      <c r="BL79" s="1064"/>
      <c r="BM79" s="1065"/>
      <c r="BP79" s="1174"/>
      <c r="BQ79" s="1133"/>
      <c r="BR79" s="1133"/>
      <c r="BS79" s="1133"/>
      <c r="CA79" s="176"/>
      <c r="CB79" s="176"/>
      <c r="CC79" s="176"/>
      <c r="CD79" s="176"/>
      <c r="CE79" s="176"/>
      <c r="CF79" s="176"/>
      <c r="CG79" s="176"/>
      <c r="CH79" s="175"/>
      <c r="CI79" s="175"/>
      <c r="CJ79" s="175"/>
      <c r="CK79" s="175"/>
    </row>
    <row r="80" spans="1:89" ht="7" customHeight="1" thickTop="1" thickBot="1">
      <c r="A80" s="1041" t="s">
        <v>355</v>
      </c>
      <c r="B80" s="1044" t="s">
        <v>356</v>
      </c>
      <c r="C80" s="1044"/>
      <c r="D80" s="1045"/>
      <c r="E80" s="1045"/>
      <c r="F80" s="1045"/>
      <c r="G80" s="974" t="s">
        <v>357</v>
      </c>
      <c r="H80" s="974"/>
      <c r="I80" s="974"/>
      <c r="J80" s="974"/>
      <c r="K80" s="974"/>
      <c r="L80" s="974"/>
      <c r="M80" s="974"/>
      <c r="N80" s="1049" t="s">
        <v>358</v>
      </c>
      <c r="O80" s="1049"/>
      <c r="P80" s="1049"/>
      <c r="Q80" s="1050" t="s">
        <v>359</v>
      </c>
      <c r="R80" s="1051"/>
      <c r="S80" s="1051"/>
      <c r="T80" s="1051"/>
      <c r="U80" s="1051"/>
      <c r="V80" s="1051"/>
      <c r="W80" s="1051"/>
      <c r="X80" s="1051"/>
      <c r="Y80" s="1051"/>
      <c r="Z80" s="1051"/>
      <c r="AA80" s="1052"/>
      <c r="AB80" s="975" t="s">
        <v>307</v>
      </c>
      <c r="AC80" s="975"/>
      <c r="AD80" s="975"/>
      <c r="AE80" s="975"/>
      <c r="AF80" s="975"/>
      <c r="AG80" s="975"/>
      <c r="AH80" s="975"/>
      <c r="AI80" s="975"/>
      <c r="AJ80" s="975"/>
      <c r="AK80" s="975"/>
      <c r="AL80" s="975"/>
      <c r="AM80" s="975"/>
      <c r="AN80" s="975"/>
      <c r="AO80" s="975" t="s">
        <v>360</v>
      </c>
      <c r="AP80" s="975"/>
      <c r="AQ80" s="975"/>
      <c r="AR80" s="975"/>
      <c r="AS80" s="975"/>
      <c r="AT80" s="975"/>
      <c r="AU80" s="975"/>
      <c r="AV80" s="975"/>
      <c r="AW80" s="975"/>
      <c r="AX80" s="975"/>
      <c r="AY80" s="975"/>
      <c r="AZ80" s="975"/>
      <c r="BA80" s="975"/>
      <c r="BB80" s="975"/>
      <c r="BC80" s="975"/>
      <c r="BD80" s="975"/>
      <c r="BE80" s="975"/>
      <c r="BF80" s="975"/>
      <c r="BG80" s="1032" t="s">
        <v>334</v>
      </c>
      <c r="BH80" s="1032"/>
      <c r="BI80" s="1032"/>
      <c r="BJ80" s="1032"/>
      <c r="BK80" s="1032"/>
      <c r="BL80" s="1032"/>
      <c r="BM80" s="1033"/>
      <c r="BP80" s="1174"/>
      <c r="BQ80" s="1133"/>
      <c r="BR80" s="1133"/>
      <c r="BS80" s="1133"/>
      <c r="CA80" s="175"/>
      <c r="CB80" s="175"/>
      <c r="CC80" s="175"/>
      <c r="CD80" s="175"/>
      <c r="CE80" s="175"/>
      <c r="CF80" s="175"/>
      <c r="CG80" s="175"/>
      <c r="CH80" s="175"/>
      <c r="CI80" s="175"/>
      <c r="CJ80" s="175"/>
      <c r="CK80" s="175"/>
    </row>
    <row r="81" spans="1:89" ht="7" customHeight="1" thickBot="1">
      <c r="A81" s="1042"/>
      <c r="B81" s="1046"/>
      <c r="C81" s="1046"/>
      <c r="D81" s="1046"/>
      <c r="E81" s="1046"/>
      <c r="F81" s="1046"/>
      <c r="G81" s="1048"/>
      <c r="H81" s="1048"/>
      <c r="I81" s="1048"/>
      <c r="J81" s="1048"/>
      <c r="K81" s="1048"/>
      <c r="L81" s="1048"/>
      <c r="M81" s="1048"/>
      <c r="N81" s="982"/>
      <c r="O81" s="982"/>
      <c r="P81" s="982"/>
      <c r="Q81" s="893"/>
      <c r="R81" s="909"/>
      <c r="S81" s="909"/>
      <c r="T81" s="909"/>
      <c r="U81" s="909"/>
      <c r="V81" s="909"/>
      <c r="W81" s="909"/>
      <c r="X81" s="909"/>
      <c r="Y81" s="909"/>
      <c r="Z81" s="909"/>
      <c r="AA81" s="873"/>
      <c r="AB81" s="996"/>
      <c r="AC81" s="996"/>
      <c r="AD81" s="996"/>
      <c r="AE81" s="996"/>
      <c r="AF81" s="996"/>
      <c r="AG81" s="996"/>
      <c r="AH81" s="996"/>
      <c r="AI81" s="996"/>
      <c r="AJ81" s="996"/>
      <c r="AK81" s="996"/>
      <c r="AL81" s="996"/>
      <c r="AM81" s="996"/>
      <c r="AN81" s="996"/>
      <c r="AO81" s="996"/>
      <c r="AP81" s="996"/>
      <c r="AQ81" s="996"/>
      <c r="AR81" s="996"/>
      <c r="AS81" s="996"/>
      <c r="AT81" s="996"/>
      <c r="AU81" s="996"/>
      <c r="AV81" s="996"/>
      <c r="AW81" s="996"/>
      <c r="AX81" s="996"/>
      <c r="AY81" s="996"/>
      <c r="AZ81" s="996"/>
      <c r="BA81" s="996"/>
      <c r="BB81" s="996"/>
      <c r="BC81" s="996"/>
      <c r="BD81" s="996"/>
      <c r="BE81" s="996"/>
      <c r="BF81" s="996"/>
      <c r="BG81" s="1034"/>
      <c r="BH81" s="1034"/>
      <c r="BI81" s="1034"/>
      <c r="BJ81" s="1034"/>
      <c r="BK81" s="1034"/>
      <c r="BL81" s="1034"/>
      <c r="BM81" s="1035"/>
      <c r="BP81" s="1174"/>
      <c r="BQ81" s="1133"/>
      <c r="BR81" s="1133"/>
      <c r="BS81" s="1133"/>
      <c r="CA81" s="175"/>
      <c r="CB81" s="175"/>
      <c r="CC81" s="175"/>
      <c r="CD81" s="175"/>
      <c r="CE81" s="175"/>
      <c r="CF81" s="175"/>
      <c r="CG81" s="175"/>
      <c r="CH81" s="175"/>
      <c r="CI81" s="175"/>
      <c r="CJ81" s="175"/>
      <c r="CK81" s="175"/>
    </row>
    <row r="82" spans="1:89" ht="7" customHeight="1" thickBot="1">
      <c r="A82" s="1042"/>
      <c r="B82" s="1046"/>
      <c r="C82" s="1046"/>
      <c r="D82" s="1046"/>
      <c r="E82" s="1046"/>
      <c r="F82" s="1046"/>
      <c r="G82" s="1048"/>
      <c r="H82" s="1048"/>
      <c r="I82" s="1048"/>
      <c r="J82" s="1048"/>
      <c r="K82" s="1048"/>
      <c r="L82" s="1048"/>
      <c r="M82" s="1048"/>
      <c r="N82" s="982"/>
      <c r="O82" s="982"/>
      <c r="P82" s="982"/>
      <c r="Q82" s="893"/>
      <c r="R82" s="909"/>
      <c r="S82" s="909"/>
      <c r="T82" s="909"/>
      <c r="U82" s="909"/>
      <c r="V82" s="909"/>
      <c r="W82" s="909"/>
      <c r="X82" s="909"/>
      <c r="Y82" s="909"/>
      <c r="Z82" s="909"/>
      <c r="AA82" s="873"/>
      <c r="AB82" s="996"/>
      <c r="AC82" s="996"/>
      <c r="AD82" s="996"/>
      <c r="AE82" s="996"/>
      <c r="AF82" s="996"/>
      <c r="AG82" s="996"/>
      <c r="AH82" s="996"/>
      <c r="AI82" s="996"/>
      <c r="AJ82" s="996"/>
      <c r="AK82" s="996"/>
      <c r="AL82" s="996"/>
      <c r="AM82" s="996"/>
      <c r="AN82" s="996"/>
      <c r="AO82" s="996" t="s">
        <v>6</v>
      </c>
      <c r="AP82" s="996"/>
      <c r="AQ82" s="996"/>
      <c r="AR82" s="996"/>
      <c r="AS82" s="996"/>
      <c r="AT82" s="996"/>
      <c r="AU82" s="980" t="s">
        <v>323</v>
      </c>
      <c r="AV82" s="980"/>
      <c r="AW82" s="980"/>
      <c r="AX82" s="996" t="s">
        <v>114</v>
      </c>
      <c r="AY82" s="996"/>
      <c r="AZ82" s="996"/>
      <c r="BA82" s="996"/>
      <c r="BB82" s="996"/>
      <c r="BC82" s="996"/>
      <c r="BD82" s="996"/>
      <c r="BE82" s="996"/>
      <c r="BF82" s="996"/>
      <c r="BG82" s="1034"/>
      <c r="BH82" s="1034"/>
      <c r="BI82" s="1034"/>
      <c r="BJ82" s="1034"/>
      <c r="BK82" s="1034"/>
      <c r="BL82" s="1034"/>
      <c r="BM82" s="1035"/>
      <c r="BP82" s="1174"/>
      <c r="BQ82" s="1133"/>
      <c r="BR82" s="1133"/>
      <c r="BS82" s="1133"/>
      <c r="CA82" s="175"/>
      <c r="CB82" s="175"/>
      <c r="CC82" s="175"/>
      <c r="CD82" s="175"/>
      <c r="CE82" s="175"/>
      <c r="CF82" s="175"/>
      <c r="CG82" s="175"/>
      <c r="CH82" s="175"/>
      <c r="CI82" s="175"/>
      <c r="CJ82" s="175"/>
      <c r="CK82" s="175"/>
    </row>
    <row r="83" spans="1:89" ht="7" customHeight="1" thickBot="1">
      <c r="A83" s="1042"/>
      <c r="B83" s="1046"/>
      <c r="C83" s="1046"/>
      <c r="D83" s="1046"/>
      <c r="E83" s="1046"/>
      <c r="F83" s="1046"/>
      <c r="G83" s="1048"/>
      <c r="H83" s="1048"/>
      <c r="I83" s="1048"/>
      <c r="J83" s="1048"/>
      <c r="K83" s="1048"/>
      <c r="L83" s="1048"/>
      <c r="M83" s="1048"/>
      <c r="N83" s="982"/>
      <c r="O83" s="982"/>
      <c r="P83" s="982"/>
      <c r="Q83" s="1053"/>
      <c r="R83" s="877"/>
      <c r="S83" s="877"/>
      <c r="T83" s="877"/>
      <c r="U83" s="877"/>
      <c r="V83" s="877"/>
      <c r="W83" s="877"/>
      <c r="X83" s="877"/>
      <c r="Y83" s="877"/>
      <c r="Z83" s="877"/>
      <c r="AA83" s="874"/>
      <c r="AB83" s="996"/>
      <c r="AC83" s="996"/>
      <c r="AD83" s="996"/>
      <c r="AE83" s="996"/>
      <c r="AF83" s="996"/>
      <c r="AG83" s="996"/>
      <c r="AH83" s="996"/>
      <c r="AI83" s="996"/>
      <c r="AJ83" s="996"/>
      <c r="AK83" s="996"/>
      <c r="AL83" s="996"/>
      <c r="AM83" s="996"/>
      <c r="AN83" s="996"/>
      <c r="AO83" s="996"/>
      <c r="AP83" s="996"/>
      <c r="AQ83" s="996"/>
      <c r="AR83" s="996"/>
      <c r="AS83" s="996"/>
      <c r="AT83" s="996"/>
      <c r="AU83" s="980"/>
      <c r="AV83" s="980"/>
      <c r="AW83" s="980"/>
      <c r="AX83" s="996"/>
      <c r="AY83" s="996"/>
      <c r="AZ83" s="996"/>
      <c r="BA83" s="996"/>
      <c r="BB83" s="996"/>
      <c r="BC83" s="996"/>
      <c r="BD83" s="996"/>
      <c r="BE83" s="996"/>
      <c r="BF83" s="996"/>
      <c r="BG83" s="1034"/>
      <c r="BH83" s="1034"/>
      <c r="BI83" s="1034"/>
      <c r="BJ83" s="1034"/>
      <c r="BK83" s="1034"/>
      <c r="BL83" s="1034"/>
      <c r="BM83" s="1035"/>
      <c r="BP83" s="1174"/>
      <c r="BQ83" s="1133"/>
      <c r="BR83" s="1133"/>
      <c r="BS83" s="1133"/>
      <c r="CA83" s="175"/>
      <c r="CB83" s="175"/>
      <c r="CC83" s="175"/>
      <c r="CD83" s="175"/>
      <c r="CE83" s="175"/>
      <c r="CF83" s="175"/>
      <c r="CG83" s="175"/>
      <c r="CH83" s="175"/>
      <c r="CI83" s="175"/>
      <c r="CJ83" s="175"/>
      <c r="CK83" s="175"/>
    </row>
    <row r="84" spans="1:89" ht="7" customHeight="1" thickBot="1">
      <c r="A84" s="1042"/>
      <c r="B84" s="1046"/>
      <c r="C84" s="1046"/>
      <c r="D84" s="1046"/>
      <c r="E84" s="1046"/>
      <c r="F84" s="1046"/>
      <c r="G84" s="981"/>
      <c r="H84" s="981"/>
      <c r="I84" s="981"/>
      <c r="J84" s="981"/>
      <c r="K84" s="981"/>
      <c r="L84" s="981"/>
      <c r="M84" s="981"/>
      <c r="N84" s="981"/>
      <c r="O84" s="981"/>
      <c r="P84" s="981"/>
      <c r="Q84" s="1018" t="s">
        <v>312</v>
      </c>
      <c r="R84" s="1019"/>
      <c r="S84" s="1019"/>
      <c r="T84" s="904"/>
      <c r="U84" s="904"/>
      <c r="V84" s="1030" t="s">
        <v>361</v>
      </c>
      <c r="W84" s="904"/>
      <c r="X84" s="904"/>
      <c r="Y84" s="1030" t="s">
        <v>361</v>
      </c>
      <c r="Z84" s="904"/>
      <c r="AA84" s="947"/>
      <c r="AB84" s="984"/>
      <c r="AC84" s="984"/>
      <c r="AD84" s="984"/>
      <c r="AE84" s="984"/>
      <c r="AF84" s="984"/>
      <c r="AG84" s="984"/>
      <c r="AH84" s="984"/>
      <c r="AI84" s="984"/>
      <c r="AJ84" s="984"/>
      <c r="AK84" s="984"/>
      <c r="AL84" s="984"/>
      <c r="AM84" s="984"/>
      <c r="AN84" s="984"/>
      <c r="AO84" s="984"/>
      <c r="AP84" s="984"/>
      <c r="AQ84" s="984"/>
      <c r="AR84" s="984"/>
      <c r="AS84" s="984"/>
      <c r="AT84" s="984"/>
      <c r="AU84" s="981"/>
      <c r="AV84" s="981"/>
      <c r="AW84" s="981"/>
      <c r="AX84" s="984"/>
      <c r="AY84" s="984"/>
      <c r="AZ84" s="984"/>
      <c r="BA84" s="984"/>
      <c r="BB84" s="984"/>
      <c r="BC84" s="984"/>
      <c r="BD84" s="984"/>
      <c r="BE84" s="984"/>
      <c r="BF84" s="984"/>
      <c r="BG84" s="1022"/>
      <c r="BH84" s="1022"/>
      <c r="BI84" s="1022"/>
      <c r="BJ84" s="1022"/>
      <c r="BK84" s="1022"/>
      <c r="BL84" s="1022"/>
      <c r="BM84" s="1023"/>
      <c r="BP84" s="1174"/>
      <c r="BQ84" s="1133"/>
      <c r="BR84" s="1133"/>
      <c r="BS84" s="1133"/>
      <c r="CA84" s="175"/>
      <c r="CB84" s="175"/>
      <c r="CC84" s="175"/>
      <c r="CD84" s="175"/>
      <c r="CE84" s="175"/>
      <c r="CF84" s="175"/>
      <c r="CG84" s="175"/>
      <c r="CH84" s="175"/>
      <c r="CI84" s="175"/>
      <c r="CJ84" s="175"/>
      <c r="CK84" s="175"/>
    </row>
    <row r="85" spans="1:89" ht="7" customHeight="1" thickBot="1">
      <c r="A85" s="1042"/>
      <c r="B85" s="1046"/>
      <c r="C85" s="1046"/>
      <c r="D85" s="1046"/>
      <c r="E85" s="1046"/>
      <c r="F85" s="1046"/>
      <c r="G85" s="981"/>
      <c r="H85" s="981"/>
      <c r="I85" s="981"/>
      <c r="J85" s="981"/>
      <c r="K85" s="981"/>
      <c r="L85" s="981"/>
      <c r="M85" s="981"/>
      <c r="N85" s="981"/>
      <c r="O85" s="981"/>
      <c r="P85" s="981"/>
      <c r="Q85" s="1018"/>
      <c r="R85" s="1019"/>
      <c r="S85" s="1019"/>
      <c r="T85" s="906"/>
      <c r="U85" s="906"/>
      <c r="V85" s="1030"/>
      <c r="W85" s="906"/>
      <c r="X85" s="906"/>
      <c r="Y85" s="1030"/>
      <c r="Z85" s="906"/>
      <c r="AA85" s="948"/>
      <c r="AB85" s="984"/>
      <c r="AC85" s="984"/>
      <c r="AD85" s="984"/>
      <c r="AE85" s="984"/>
      <c r="AF85" s="984"/>
      <c r="AG85" s="984"/>
      <c r="AH85" s="984"/>
      <c r="AI85" s="984"/>
      <c r="AJ85" s="984"/>
      <c r="AK85" s="984"/>
      <c r="AL85" s="984"/>
      <c r="AM85" s="984"/>
      <c r="AN85" s="984"/>
      <c r="AO85" s="984"/>
      <c r="AP85" s="984"/>
      <c r="AQ85" s="984"/>
      <c r="AR85" s="984"/>
      <c r="AS85" s="984"/>
      <c r="AT85" s="984"/>
      <c r="AU85" s="981"/>
      <c r="AV85" s="981"/>
      <c r="AW85" s="981"/>
      <c r="AX85" s="984"/>
      <c r="AY85" s="984"/>
      <c r="AZ85" s="984"/>
      <c r="BA85" s="984"/>
      <c r="BB85" s="984"/>
      <c r="BC85" s="984"/>
      <c r="BD85" s="984"/>
      <c r="BE85" s="984"/>
      <c r="BF85" s="984"/>
      <c r="BG85" s="1022"/>
      <c r="BH85" s="1022"/>
      <c r="BI85" s="1022"/>
      <c r="BJ85" s="1022"/>
      <c r="BK85" s="1022"/>
      <c r="BL85" s="1022"/>
      <c r="BM85" s="1023"/>
      <c r="BP85" s="1174"/>
      <c r="BQ85" s="1133"/>
      <c r="BR85" s="1133"/>
      <c r="BS85" s="1133"/>
      <c r="CA85" s="175"/>
      <c r="CB85" s="175"/>
      <c r="CC85" s="175"/>
      <c r="CD85" s="175"/>
      <c r="CE85" s="175"/>
      <c r="CF85" s="175"/>
      <c r="CG85" s="175"/>
      <c r="CH85" s="175"/>
      <c r="CI85" s="175"/>
      <c r="CJ85" s="175"/>
      <c r="CK85" s="175"/>
    </row>
    <row r="86" spans="1:89" ht="7" customHeight="1" thickBot="1">
      <c r="A86" s="1042"/>
      <c r="B86" s="1046"/>
      <c r="C86" s="1046"/>
      <c r="D86" s="1046"/>
      <c r="E86" s="1046"/>
      <c r="F86" s="1046"/>
      <c r="G86" s="981"/>
      <c r="H86" s="981"/>
      <c r="I86" s="981"/>
      <c r="J86" s="981"/>
      <c r="K86" s="981"/>
      <c r="L86" s="981"/>
      <c r="M86" s="981"/>
      <c r="N86" s="981"/>
      <c r="O86" s="981"/>
      <c r="P86" s="981"/>
      <c r="Q86" s="1018"/>
      <c r="R86" s="1019"/>
      <c r="S86" s="1019"/>
      <c r="T86" s="1036"/>
      <c r="U86" s="1036"/>
      <c r="V86" s="995"/>
      <c r="W86" s="1036"/>
      <c r="X86" s="1036"/>
      <c r="Y86" s="995"/>
      <c r="Z86" s="1036"/>
      <c r="AA86" s="1054"/>
      <c r="AB86" s="984"/>
      <c r="AC86" s="984"/>
      <c r="AD86" s="984"/>
      <c r="AE86" s="984"/>
      <c r="AF86" s="984"/>
      <c r="AG86" s="984"/>
      <c r="AH86" s="984"/>
      <c r="AI86" s="984"/>
      <c r="AJ86" s="984"/>
      <c r="AK86" s="984"/>
      <c r="AL86" s="984"/>
      <c r="AM86" s="984"/>
      <c r="AN86" s="984"/>
      <c r="AO86" s="984"/>
      <c r="AP86" s="984"/>
      <c r="AQ86" s="984"/>
      <c r="AR86" s="984"/>
      <c r="AS86" s="984"/>
      <c r="AT86" s="984"/>
      <c r="AU86" s="981"/>
      <c r="AV86" s="981"/>
      <c r="AW86" s="981"/>
      <c r="AX86" s="984"/>
      <c r="AY86" s="984"/>
      <c r="AZ86" s="984"/>
      <c r="BA86" s="984"/>
      <c r="BB86" s="984"/>
      <c r="BC86" s="984"/>
      <c r="BD86" s="984"/>
      <c r="BE86" s="984"/>
      <c r="BF86" s="984"/>
      <c r="BG86" s="1022"/>
      <c r="BH86" s="1022"/>
      <c r="BI86" s="1022"/>
      <c r="BJ86" s="1022"/>
      <c r="BK86" s="1022"/>
      <c r="BL86" s="1022"/>
      <c r="BM86" s="1023"/>
      <c r="BP86" s="1174"/>
      <c r="BQ86" s="1133"/>
      <c r="BR86" s="1133"/>
      <c r="BS86" s="1133"/>
      <c r="CA86" s="175"/>
      <c r="CB86" s="175"/>
      <c r="CC86" s="175"/>
      <c r="CD86" s="175"/>
      <c r="CE86" s="175"/>
      <c r="CF86" s="175"/>
      <c r="CG86" s="175"/>
      <c r="CH86" s="175"/>
      <c r="CI86" s="175"/>
      <c r="CJ86" s="175"/>
      <c r="CK86" s="175"/>
    </row>
    <row r="87" spans="1:89" ht="7" customHeight="1" thickBot="1">
      <c r="A87" s="1042"/>
      <c r="B87" s="1046"/>
      <c r="C87" s="1046"/>
      <c r="D87" s="1046"/>
      <c r="E87" s="1046"/>
      <c r="F87" s="1046"/>
      <c r="G87" s="981"/>
      <c r="H87" s="981"/>
      <c r="I87" s="981"/>
      <c r="J87" s="981"/>
      <c r="K87" s="981"/>
      <c r="L87" s="981"/>
      <c r="M87" s="981"/>
      <c r="N87" s="981"/>
      <c r="O87" s="981"/>
      <c r="P87" s="981"/>
      <c r="Q87" s="1025" t="s">
        <v>312</v>
      </c>
      <c r="R87" s="1026"/>
      <c r="S87" s="1026"/>
      <c r="T87" s="904"/>
      <c r="U87" s="904"/>
      <c r="V87" s="1030" t="s">
        <v>361</v>
      </c>
      <c r="W87" s="904"/>
      <c r="X87" s="904"/>
      <c r="Y87" s="1030" t="s">
        <v>361</v>
      </c>
      <c r="Z87" s="904"/>
      <c r="AA87" s="947"/>
      <c r="AB87" s="1038"/>
      <c r="AC87" s="1038"/>
      <c r="AD87" s="1038"/>
      <c r="AE87" s="1038"/>
      <c r="AF87" s="1038"/>
      <c r="AG87" s="1038"/>
      <c r="AH87" s="1038"/>
      <c r="AI87" s="1038"/>
      <c r="AJ87" s="1038"/>
      <c r="AK87" s="1038"/>
      <c r="AL87" s="1038"/>
      <c r="AM87" s="1038"/>
      <c r="AN87" s="1038"/>
      <c r="AO87" s="1038"/>
      <c r="AP87" s="1038"/>
      <c r="AQ87" s="1038"/>
      <c r="AR87" s="1038"/>
      <c r="AS87" s="1038"/>
      <c r="AT87" s="1038"/>
      <c r="AU87" s="1040"/>
      <c r="AV87" s="1040"/>
      <c r="AW87" s="1040"/>
      <c r="AX87" s="1038"/>
      <c r="AY87" s="1038"/>
      <c r="AZ87" s="1038"/>
      <c r="BA87" s="1038"/>
      <c r="BB87" s="1038"/>
      <c r="BC87" s="1038"/>
      <c r="BD87" s="1038"/>
      <c r="BE87" s="1038"/>
      <c r="BF87" s="1038"/>
      <c r="BG87" s="1137"/>
      <c r="BH87" s="1137"/>
      <c r="BI87" s="1137"/>
      <c r="BJ87" s="1137"/>
      <c r="BK87" s="1137"/>
      <c r="BL87" s="1137"/>
      <c r="BM87" s="1138"/>
      <c r="BP87" s="1174"/>
      <c r="BQ87" s="1133"/>
      <c r="BR87" s="1133"/>
      <c r="BS87" s="1133"/>
      <c r="CA87" s="175"/>
      <c r="CB87" s="175"/>
      <c r="CC87" s="175"/>
      <c r="CD87" s="175"/>
      <c r="CE87" s="175"/>
      <c r="CF87" s="175"/>
      <c r="CG87" s="175"/>
      <c r="CH87" s="175"/>
      <c r="CI87" s="175"/>
      <c r="CJ87" s="175"/>
      <c r="CK87" s="175"/>
    </row>
    <row r="88" spans="1:89" ht="7" customHeight="1" thickBot="1">
      <c r="A88" s="1042"/>
      <c r="B88" s="1046"/>
      <c r="C88" s="1046"/>
      <c r="D88" s="1046"/>
      <c r="E88" s="1046"/>
      <c r="F88" s="1046"/>
      <c r="G88" s="981"/>
      <c r="H88" s="981"/>
      <c r="I88" s="981"/>
      <c r="J88" s="981"/>
      <c r="K88" s="981"/>
      <c r="L88" s="981"/>
      <c r="M88" s="981"/>
      <c r="N88" s="981"/>
      <c r="O88" s="981"/>
      <c r="P88" s="981"/>
      <c r="Q88" s="1018"/>
      <c r="R88" s="1019"/>
      <c r="S88" s="1019"/>
      <c r="T88" s="906"/>
      <c r="U88" s="906"/>
      <c r="V88" s="1030"/>
      <c r="W88" s="906"/>
      <c r="X88" s="906"/>
      <c r="Y88" s="1030"/>
      <c r="Z88" s="906"/>
      <c r="AA88" s="948"/>
      <c r="AB88" s="1038"/>
      <c r="AC88" s="1038"/>
      <c r="AD88" s="1038"/>
      <c r="AE88" s="1038"/>
      <c r="AF88" s="1038"/>
      <c r="AG88" s="1038"/>
      <c r="AH88" s="1038"/>
      <c r="AI88" s="1038"/>
      <c r="AJ88" s="1038"/>
      <c r="AK88" s="1038"/>
      <c r="AL88" s="1038"/>
      <c r="AM88" s="1038"/>
      <c r="AN88" s="1038"/>
      <c r="AO88" s="1038"/>
      <c r="AP88" s="1038"/>
      <c r="AQ88" s="1038"/>
      <c r="AR88" s="1038"/>
      <c r="AS88" s="1038"/>
      <c r="AT88" s="1038"/>
      <c r="AU88" s="1040"/>
      <c r="AV88" s="1040"/>
      <c r="AW88" s="1040"/>
      <c r="AX88" s="1038"/>
      <c r="AY88" s="1038"/>
      <c r="AZ88" s="1038"/>
      <c r="BA88" s="1038"/>
      <c r="BB88" s="1038"/>
      <c r="BC88" s="1038"/>
      <c r="BD88" s="1038"/>
      <c r="BE88" s="1038"/>
      <c r="BF88" s="1038"/>
      <c r="BG88" s="1137"/>
      <c r="BH88" s="1137"/>
      <c r="BI88" s="1137"/>
      <c r="BJ88" s="1137"/>
      <c r="BK88" s="1137"/>
      <c r="BL88" s="1137"/>
      <c r="BM88" s="1138"/>
      <c r="BP88" s="1174"/>
      <c r="BQ88" s="1133"/>
      <c r="BR88" s="1133"/>
      <c r="BS88" s="1133"/>
      <c r="CA88" s="175"/>
      <c r="CB88" s="175"/>
      <c r="CC88" s="175"/>
      <c r="CD88" s="175"/>
      <c r="CE88" s="175"/>
      <c r="CF88" s="175"/>
      <c r="CG88" s="175"/>
      <c r="CH88" s="175"/>
      <c r="CI88" s="175"/>
      <c r="CJ88" s="175"/>
      <c r="CK88" s="175"/>
    </row>
    <row r="89" spans="1:89" ht="7" customHeight="1" thickBot="1">
      <c r="A89" s="1043"/>
      <c r="B89" s="1047"/>
      <c r="C89" s="1047"/>
      <c r="D89" s="1047"/>
      <c r="E89" s="1047"/>
      <c r="F89" s="1047"/>
      <c r="G89" s="1024"/>
      <c r="H89" s="1024"/>
      <c r="I89" s="1024"/>
      <c r="J89" s="1024"/>
      <c r="K89" s="1024"/>
      <c r="L89" s="1024"/>
      <c r="M89" s="1024"/>
      <c r="N89" s="1024"/>
      <c r="O89" s="1024"/>
      <c r="P89" s="1024"/>
      <c r="Q89" s="1027"/>
      <c r="R89" s="1028"/>
      <c r="S89" s="1028"/>
      <c r="T89" s="1029"/>
      <c r="U89" s="1029"/>
      <c r="V89" s="1031"/>
      <c r="W89" s="1029"/>
      <c r="X89" s="1029"/>
      <c r="Y89" s="1031"/>
      <c r="Z89" s="1029"/>
      <c r="AA89" s="1037"/>
      <c r="AB89" s="1039"/>
      <c r="AC89" s="1039"/>
      <c r="AD89" s="1039"/>
      <c r="AE89" s="1039"/>
      <c r="AF89" s="1039"/>
      <c r="AG89" s="1039"/>
      <c r="AH89" s="1039"/>
      <c r="AI89" s="1039"/>
      <c r="AJ89" s="1039"/>
      <c r="AK89" s="1039"/>
      <c r="AL89" s="1039"/>
      <c r="AM89" s="1039"/>
      <c r="AN89" s="1039"/>
      <c r="AO89" s="1039"/>
      <c r="AP89" s="1039"/>
      <c r="AQ89" s="1039"/>
      <c r="AR89" s="1039"/>
      <c r="AS89" s="1039"/>
      <c r="AT89" s="1039"/>
      <c r="AU89" s="1024"/>
      <c r="AV89" s="1024"/>
      <c r="AW89" s="1024"/>
      <c r="AX89" s="1039"/>
      <c r="AY89" s="1039"/>
      <c r="AZ89" s="1039"/>
      <c r="BA89" s="1039"/>
      <c r="BB89" s="1039"/>
      <c r="BC89" s="1039"/>
      <c r="BD89" s="1039"/>
      <c r="BE89" s="1039"/>
      <c r="BF89" s="1039"/>
      <c r="BG89" s="1139"/>
      <c r="BH89" s="1139"/>
      <c r="BI89" s="1139"/>
      <c r="BJ89" s="1139"/>
      <c r="BK89" s="1139"/>
      <c r="BL89" s="1139"/>
      <c r="BM89" s="1140"/>
      <c r="BN89" s="304"/>
      <c r="BO89" s="304"/>
      <c r="CA89" s="175"/>
      <c r="CB89" s="175"/>
      <c r="CC89" s="175"/>
      <c r="CD89" s="175"/>
      <c r="CE89" s="175"/>
      <c r="CF89" s="175"/>
      <c r="CG89" s="175"/>
      <c r="CH89" s="175"/>
      <c r="CI89" s="175"/>
      <c r="CJ89" s="175"/>
      <c r="CK89" s="175"/>
    </row>
    <row r="90" spans="1:89" ht="7" customHeight="1" thickTop="1">
      <c r="A90" s="281"/>
      <c r="B90" s="999" t="s">
        <v>362</v>
      </c>
      <c r="C90" s="999"/>
      <c r="D90" s="999"/>
      <c r="E90" s="999"/>
      <c r="F90" s="999"/>
      <c r="G90" s="999"/>
      <c r="H90" s="999"/>
      <c r="I90" s="999"/>
      <c r="J90" s="999"/>
      <c r="K90" s="999"/>
      <c r="L90" s="999"/>
      <c r="M90" s="999"/>
      <c r="N90" s="999"/>
      <c r="O90" s="999"/>
      <c r="P90" s="999"/>
      <c r="Q90" s="999"/>
      <c r="R90" s="999"/>
      <c r="S90" s="999"/>
      <c r="T90" s="999"/>
      <c r="U90" s="999"/>
      <c r="V90" s="999"/>
      <c r="W90" s="999"/>
      <c r="X90" s="999"/>
      <c r="Y90" s="999"/>
      <c r="Z90" s="999"/>
      <c r="AA90" s="999"/>
      <c r="AB90" s="999"/>
      <c r="AC90" s="999"/>
      <c r="AD90" s="999"/>
      <c r="AE90" s="999"/>
      <c r="AF90" s="999"/>
      <c r="AG90" s="999"/>
      <c r="AH90" s="999"/>
      <c r="AI90" s="999"/>
      <c r="AJ90" s="999"/>
      <c r="AK90" s="999"/>
      <c r="AL90" s="999"/>
      <c r="AM90" s="999"/>
      <c r="AN90" s="999"/>
      <c r="AO90" s="999"/>
      <c r="AP90" s="999"/>
      <c r="AQ90" s="999"/>
      <c r="AR90" s="999"/>
      <c r="AS90" s="999"/>
      <c r="AT90" s="999"/>
      <c r="AU90" s="999"/>
      <c r="AV90" s="999"/>
      <c r="AW90" s="999"/>
      <c r="AX90" s="999"/>
      <c r="AY90" s="999"/>
      <c r="AZ90" s="999"/>
      <c r="BA90" s="999"/>
      <c r="BB90" s="999"/>
      <c r="BC90" s="999"/>
      <c r="BD90" s="999"/>
      <c r="BE90" s="999"/>
      <c r="BF90" s="999"/>
      <c r="BG90" s="281"/>
      <c r="BK90" s="304"/>
      <c r="BL90" s="304"/>
      <c r="BM90" s="304"/>
      <c r="BN90" s="304"/>
      <c r="BO90" s="304"/>
    </row>
    <row r="91" spans="1:89" ht="7" customHeight="1" thickBot="1">
      <c r="A91" s="281"/>
      <c r="B91" s="999"/>
      <c r="C91" s="999"/>
      <c r="D91" s="999"/>
      <c r="E91" s="999"/>
      <c r="F91" s="999"/>
      <c r="G91" s="999"/>
      <c r="H91" s="999"/>
      <c r="I91" s="999"/>
      <c r="J91" s="999"/>
      <c r="K91" s="999"/>
      <c r="L91" s="999"/>
      <c r="M91" s="999"/>
      <c r="N91" s="999"/>
      <c r="O91" s="999"/>
      <c r="P91" s="999"/>
      <c r="Q91" s="999"/>
      <c r="R91" s="999"/>
      <c r="S91" s="999"/>
      <c r="T91" s="999"/>
      <c r="U91" s="999"/>
      <c r="V91" s="999"/>
      <c r="W91" s="999"/>
      <c r="X91" s="999"/>
      <c r="Y91" s="999"/>
      <c r="Z91" s="999"/>
      <c r="AA91" s="999"/>
      <c r="AB91" s="999"/>
      <c r="AC91" s="999"/>
      <c r="AD91" s="999"/>
      <c r="AE91" s="999"/>
      <c r="AF91" s="999"/>
      <c r="AG91" s="999"/>
      <c r="AH91" s="999"/>
      <c r="AI91" s="999"/>
      <c r="AJ91" s="999"/>
      <c r="AK91" s="999"/>
      <c r="AL91" s="999"/>
      <c r="AM91" s="999"/>
      <c r="AN91" s="999"/>
      <c r="AO91" s="999"/>
      <c r="AP91" s="999"/>
      <c r="AQ91" s="999"/>
      <c r="AR91" s="999"/>
      <c r="AS91" s="999"/>
      <c r="AT91" s="999"/>
      <c r="AU91" s="999"/>
      <c r="AV91" s="999"/>
      <c r="AW91" s="999"/>
      <c r="AX91" s="999"/>
      <c r="AY91" s="999"/>
      <c r="AZ91" s="999"/>
      <c r="BA91" s="999"/>
      <c r="BB91" s="999"/>
      <c r="BC91" s="999"/>
      <c r="BD91" s="999"/>
      <c r="BE91" s="999"/>
      <c r="BF91" s="999"/>
      <c r="BG91" s="281"/>
      <c r="BK91" s="304"/>
      <c r="BL91" s="304"/>
      <c r="BM91" s="304"/>
      <c r="BN91" s="304"/>
      <c r="BO91" s="304"/>
    </row>
    <row r="92" spans="1:89" ht="7" customHeight="1" thickTop="1" thickBot="1">
      <c r="A92" s="1000" t="s">
        <v>733</v>
      </c>
      <c r="B92" s="1001"/>
      <c r="C92" s="1001"/>
      <c r="D92" s="1001"/>
      <c r="E92" s="1001"/>
      <c r="F92" s="1002"/>
      <c r="G92" s="1007" t="s">
        <v>363</v>
      </c>
      <c r="H92" s="1008"/>
      <c r="I92" s="1008"/>
      <c r="J92" s="1008"/>
      <c r="K92" s="1008"/>
      <c r="L92" s="1008"/>
      <c r="M92" s="1009" t="s">
        <v>142</v>
      </c>
      <c r="N92" s="1009"/>
      <c r="O92" s="1009"/>
      <c r="P92" s="1009"/>
      <c r="Q92" s="1009"/>
      <c r="R92" s="1009"/>
      <c r="S92" s="1009"/>
      <c r="T92" s="1009"/>
      <c r="U92" s="1009"/>
      <c r="V92" s="1009"/>
      <c r="W92" s="1009"/>
      <c r="X92" s="1009"/>
      <c r="Y92" s="1010" t="s">
        <v>358</v>
      </c>
      <c r="Z92" s="1011"/>
      <c r="AA92" s="1009" t="s">
        <v>364</v>
      </c>
      <c r="AB92" s="1009"/>
      <c r="AC92" s="1009"/>
      <c r="AD92" s="1009"/>
      <c r="AE92" s="1009"/>
      <c r="AF92" s="1009"/>
      <c r="AG92" s="1009"/>
      <c r="AH92" s="1009"/>
      <c r="AI92" s="1012" t="s">
        <v>307</v>
      </c>
      <c r="AJ92" s="1013"/>
      <c r="AK92" s="1013"/>
      <c r="AL92" s="1013"/>
      <c r="AM92" s="1013"/>
      <c r="AN92" s="1013"/>
      <c r="AO92" s="1013"/>
      <c r="AP92" s="1013"/>
      <c r="AQ92" s="1013"/>
      <c r="AR92" s="1013"/>
      <c r="AS92" s="1013"/>
      <c r="AT92" s="1013"/>
      <c r="AU92" s="1014"/>
      <c r="AV92" s="1015" t="s">
        <v>734</v>
      </c>
      <c r="AW92" s="1016"/>
      <c r="AX92" s="1016"/>
      <c r="AY92" s="1016"/>
      <c r="AZ92" s="1016"/>
      <c r="BA92" s="1016"/>
      <c r="BB92" s="1016"/>
      <c r="BC92" s="1017"/>
      <c r="BD92" s="1021" t="s">
        <v>735</v>
      </c>
      <c r="BE92" s="985"/>
      <c r="BF92" s="985"/>
      <c r="BG92" s="985"/>
      <c r="BH92" s="985"/>
      <c r="BI92" s="985" t="s">
        <v>334</v>
      </c>
      <c r="BJ92" s="985"/>
      <c r="BK92" s="985"/>
      <c r="BL92" s="985"/>
      <c r="BM92" s="985"/>
      <c r="BN92" s="986"/>
      <c r="BO92" s="986"/>
      <c r="BP92" s="986"/>
      <c r="BQ92" s="986"/>
      <c r="BR92" s="986"/>
      <c r="BS92" s="987"/>
    </row>
    <row r="93" spans="1:89" ht="7" customHeight="1" thickBot="1">
      <c r="A93" s="970"/>
      <c r="B93" s="971"/>
      <c r="C93" s="971"/>
      <c r="D93" s="971"/>
      <c r="E93" s="971"/>
      <c r="F93" s="1003"/>
      <c r="G93" s="976"/>
      <c r="H93" s="976"/>
      <c r="I93" s="976"/>
      <c r="J93" s="976"/>
      <c r="K93" s="976"/>
      <c r="L93" s="976"/>
      <c r="M93" s="978"/>
      <c r="N93" s="978"/>
      <c r="O93" s="978"/>
      <c r="P93" s="978"/>
      <c r="Q93" s="978"/>
      <c r="R93" s="978"/>
      <c r="S93" s="978"/>
      <c r="T93" s="978"/>
      <c r="U93" s="978"/>
      <c r="V93" s="978"/>
      <c r="W93" s="978"/>
      <c r="X93" s="978"/>
      <c r="Y93" s="980"/>
      <c r="Z93" s="980"/>
      <c r="AA93" s="981"/>
      <c r="AB93" s="981"/>
      <c r="AC93" s="981"/>
      <c r="AD93" s="981"/>
      <c r="AE93" s="981"/>
      <c r="AF93" s="981"/>
      <c r="AG93" s="981"/>
      <c r="AH93" s="981"/>
      <c r="AI93" s="988"/>
      <c r="AJ93" s="989"/>
      <c r="AK93" s="989"/>
      <c r="AL93" s="989"/>
      <c r="AM93" s="989"/>
      <c r="AN93" s="989"/>
      <c r="AO93" s="989"/>
      <c r="AP93" s="989"/>
      <c r="AQ93" s="989"/>
      <c r="AR93" s="989"/>
      <c r="AS93" s="989"/>
      <c r="AT93" s="989"/>
      <c r="AU93" s="990"/>
      <c r="AV93" s="1018"/>
      <c r="AW93" s="1019"/>
      <c r="AX93" s="1019"/>
      <c r="AY93" s="1019"/>
      <c r="AZ93" s="1019"/>
      <c r="BA93" s="1019"/>
      <c r="BB93" s="1019"/>
      <c r="BC93" s="1020"/>
      <c r="BD93" s="930"/>
      <c r="BE93" s="930"/>
      <c r="BF93" s="930"/>
      <c r="BG93" s="930"/>
      <c r="BH93" s="930"/>
      <c r="BI93" s="930"/>
      <c r="BJ93" s="930"/>
      <c r="BK93" s="930"/>
      <c r="BL93" s="930"/>
      <c r="BM93" s="930"/>
      <c r="BN93" s="966" t="s">
        <v>195</v>
      </c>
      <c r="BO93" s="966" t="s">
        <v>736</v>
      </c>
      <c r="BP93" s="966"/>
      <c r="BQ93" s="966"/>
      <c r="BR93" s="966"/>
      <c r="BS93" s="967"/>
    </row>
    <row r="94" spans="1:89" ht="7" customHeight="1">
      <c r="A94" s="970"/>
      <c r="B94" s="971"/>
      <c r="C94" s="971"/>
      <c r="D94" s="971"/>
      <c r="E94" s="971"/>
      <c r="F94" s="1003"/>
      <c r="G94" s="976"/>
      <c r="H94" s="976"/>
      <c r="I94" s="976"/>
      <c r="J94" s="976"/>
      <c r="K94" s="976"/>
      <c r="L94" s="976"/>
      <c r="M94" s="978"/>
      <c r="N94" s="978"/>
      <c r="O94" s="978"/>
      <c r="P94" s="978"/>
      <c r="Q94" s="978"/>
      <c r="R94" s="978"/>
      <c r="S94" s="978"/>
      <c r="T94" s="978"/>
      <c r="U94" s="978"/>
      <c r="V94" s="978"/>
      <c r="W94" s="978"/>
      <c r="X94" s="978"/>
      <c r="Y94" s="980"/>
      <c r="Z94" s="980"/>
      <c r="AA94" s="981"/>
      <c r="AB94" s="981"/>
      <c r="AC94" s="981"/>
      <c r="AD94" s="981"/>
      <c r="AE94" s="981"/>
      <c r="AF94" s="981"/>
      <c r="AG94" s="981"/>
      <c r="AH94" s="981"/>
      <c r="AI94" s="988"/>
      <c r="AJ94" s="989"/>
      <c r="AK94" s="989"/>
      <c r="AL94" s="989"/>
      <c r="AM94" s="989"/>
      <c r="AN94" s="989"/>
      <c r="AO94" s="989"/>
      <c r="AP94" s="989"/>
      <c r="AQ94" s="989"/>
      <c r="AR94" s="989"/>
      <c r="AS94" s="989"/>
      <c r="AT94" s="989"/>
      <c r="AU94" s="990"/>
      <c r="AV94" s="1018"/>
      <c r="AW94" s="1019"/>
      <c r="AX94" s="1019"/>
      <c r="AY94" s="1019"/>
      <c r="AZ94" s="1019"/>
      <c r="BA94" s="1019"/>
      <c r="BB94" s="1019"/>
      <c r="BC94" s="1020"/>
      <c r="BD94" s="930"/>
      <c r="BE94" s="930"/>
      <c r="BF94" s="930"/>
      <c r="BG94" s="930"/>
      <c r="BH94" s="930"/>
      <c r="BI94" s="930"/>
      <c r="BJ94" s="930"/>
      <c r="BK94" s="930"/>
      <c r="BL94" s="930"/>
      <c r="BM94" s="930"/>
      <c r="BN94" s="966"/>
      <c r="BO94" s="966"/>
      <c r="BP94" s="966"/>
      <c r="BQ94" s="966"/>
      <c r="BR94" s="966"/>
      <c r="BS94" s="967"/>
    </row>
    <row r="95" spans="1:89" ht="7" customHeight="1">
      <c r="A95" s="970"/>
      <c r="B95" s="971"/>
      <c r="C95" s="971"/>
      <c r="D95" s="971"/>
      <c r="E95" s="971"/>
      <c r="F95" s="1003"/>
      <c r="G95" s="996">
        <v>1</v>
      </c>
      <c r="H95" s="992"/>
      <c r="I95" s="992"/>
      <c r="J95" s="992"/>
      <c r="K95" s="992"/>
      <c r="L95" s="992"/>
      <c r="M95" s="305"/>
      <c r="N95" s="306"/>
      <c r="O95" s="306"/>
      <c r="P95" s="306"/>
      <c r="Q95" s="306"/>
      <c r="R95" s="306"/>
      <c r="S95" s="306"/>
      <c r="T95" s="306"/>
      <c r="U95" s="306"/>
      <c r="V95" s="306"/>
      <c r="W95" s="306"/>
      <c r="X95" s="307"/>
      <c r="Y95" s="993"/>
      <c r="Z95" s="993"/>
      <c r="AA95" s="997" t="s">
        <v>365</v>
      </c>
      <c r="AB95" s="998"/>
      <c r="AC95" s="998"/>
      <c r="AD95" s="919"/>
      <c r="AE95" s="919" t="s">
        <v>361</v>
      </c>
      <c r="AF95" s="919"/>
      <c r="AG95" s="919" t="s">
        <v>361</v>
      </c>
      <c r="AH95" s="920"/>
      <c r="AI95" s="988"/>
      <c r="AJ95" s="989"/>
      <c r="AK95" s="989"/>
      <c r="AL95" s="989"/>
      <c r="AM95" s="989"/>
      <c r="AN95" s="989"/>
      <c r="AO95" s="989"/>
      <c r="AP95" s="989"/>
      <c r="AQ95" s="989"/>
      <c r="AR95" s="989"/>
      <c r="AS95" s="989"/>
      <c r="AT95" s="989"/>
      <c r="AU95" s="990"/>
      <c r="AV95" s="988"/>
      <c r="AW95" s="989"/>
      <c r="AX95" s="989"/>
      <c r="AY95" s="989"/>
      <c r="AZ95" s="989"/>
      <c r="BA95" s="989"/>
      <c r="BB95" s="989"/>
      <c r="BC95" s="990"/>
      <c r="BD95" s="983"/>
      <c r="BE95" s="983"/>
      <c r="BF95" s="983"/>
      <c r="BG95" s="983"/>
      <c r="BH95" s="983"/>
      <c r="BI95" s="984"/>
      <c r="BJ95" s="984"/>
      <c r="BK95" s="984"/>
      <c r="BL95" s="984"/>
      <c r="BM95" s="984"/>
      <c r="BN95" s="966"/>
      <c r="BO95" s="966"/>
      <c r="BP95" s="966"/>
      <c r="BQ95" s="966"/>
      <c r="BR95" s="966"/>
      <c r="BS95" s="967"/>
    </row>
    <row r="96" spans="1:89" ht="7" customHeight="1">
      <c r="A96" s="970"/>
      <c r="B96" s="971"/>
      <c r="C96" s="971"/>
      <c r="D96" s="971"/>
      <c r="E96" s="971"/>
      <c r="F96" s="1003"/>
      <c r="G96" s="996"/>
      <c r="H96" s="984"/>
      <c r="I96" s="984"/>
      <c r="J96" s="984"/>
      <c r="K96" s="984"/>
      <c r="L96" s="984"/>
      <c r="M96" s="965"/>
      <c r="N96" s="963"/>
      <c r="O96" s="963"/>
      <c r="P96" s="964"/>
      <c r="Q96" s="965"/>
      <c r="R96" s="963"/>
      <c r="S96" s="963"/>
      <c r="T96" s="964"/>
      <c r="U96" s="965"/>
      <c r="V96" s="963"/>
      <c r="W96" s="963"/>
      <c r="X96" s="964"/>
      <c r="Y96" s="993"/>
      <c r="Z96" s="993"/>
      <c r="AA96" s="997"/>
      <c r="AB96" s="998"/>
      <c r="AC96" s="998"/>
      <c r="AD96" s="919"/>
      <c r="AE96" s="919"/>
      <c r="AF96" s="919"/>
      <c r="AG96" s="919"/>
      <c r="AH96" s="920"/>
      <c r="AI96" s="988"/>
      <c r="AJ96" s="989"/>
      <c r="AK96" s="989"/>
      <c r="AL96" s="989"/>
      <c r="AM96" s="989"/>
      <c r="AN96" s="989"/>
      <c r="AO96" s="989"/>
      <c r="AP96" s="989"/>
      <c r="AQ96" s="989"/>
      <c r="AR96" s="989"/>
      <c r="AS96" s="989"/>
      <c r="AT96" s="989"/>
      <c r="AU96" s="990"/>
      <c r="AV96" s="988"/>
      <c r="AW96" s="989"/>
      <c r="AX96" s="989"/>
      <c r="AY96" s="989"/>
      <c r="AZ96" s="989"/>
      <c r="BA96" s="989"/>
      <c r="BB96" s="989"/>
      <c r="BC96" s="990"/>
      <c r="BD96" s="983"/>
      <c r="BE96" s="983"/>
      <c r="BF96" s="983"/>
      <c r="BG96" s="983"/>
      <c r="BH96" s="983"/>
      <c r="BI96" s="984"/>
      <c r="BJ96" s="984"/>
      <c r="BK96" s="984"/>
      <c r="BL96" s="984"/>
      <c r="BM96" s="984"/>
      <c r="BN96" s="966"/>
      <c r="BO96" s="966"/>
      <c r="BP96" s="966"/>
      <c r="BQ96" s="966"/>
      <c r="BR96" s="966"/>
      <c r="BS96" s="967"/>
    </row>
    <row r="97" spans="1:71" ht="7" customHeight="1">
      <c r="A97" s="970"/>
      <c r="B97" s="971"/>
      <c r="C97" s="971"/>
      <c r="D97" s="971"/>
      <c r="E97" s="971"/>
      <c r="F97" s="1003"/>
      <c r="G97" s="996"/>
      <c r="H97" s="984"/>
      <c r="I97" s="984"/>
      <c r="J97" s="984"/>
      <c r="K97" s="984"/>
      <c r="L97" s="984"/>
      <c r="M97" s="965"/>
      <c r="N97" s="963"/>
      <c r="O97" s="963"/>
      <c r="P97" s="964"/>
      <c r="Q97" s="965"/>
      <c r="R97" s="963"/>
      <c r="S97" s="963"/>
      <c r="T97" s="964"/>
      <c r="U97" s="965"/>
      <c r="V97" s="963"/>
      <c r="W97" s="963"/>
      <c r="X97" s="964"/>
      <c r="Y97" s="993"/>
      <c r="Z97" s="993"/>
      <c r="AA97" s="997"/>
      <c r="AB97" s="998"/>
      <c r="AC97" s="998"/>
      <c r="AD97" s="919"/>
      <c r="AE97" s="919"/>
      <c r="AF97" s="919"/>
      <c r="AG97" s="919"/>
      <c r="AH97" s="920"/>
      <c r="AI97" s="988"/>
      <c r="AJ97" s="989"/>
      <c r="AK97" s="989"/>
      <c r="AL97" s="989"/>
      <c r="AM97" s="989"/>
      <c r="AN97" s="989"/>
      <c r="AO97" s="989"/>
      <c r="AP97" s="989"/>
      <c r="AQ97" s="989"/>
      <c r="AR97" s="989"/>
      <c r="AS97" s="989"/>
      <c r="AT97" s="989"/>
      <c r="AU97" s="990"/>
      <c r="AV97" s="988"/>
      <c r="AW97" s="989"/>
      <c r="AX97" s="989"/>
      <c r="AY97" s="989"/>
      <c r="AZ97" s="989"/>
      <c r="BA97" s="989"/>
      <c r="BB97" s="989"/>
      <c r="BC97" s="990"/>
      <c r="BD97" s="983"/>
      <c r="BE97" s="983"/>
      <c r="BF97" s="983"/>
      <c r="BG97" s="983"/>
      <c r="BH97" s="983"/>
      <c r="BI97" s="984"/>
      <c r="BJ97" s="984"/>
      <c r="BK97" s="984"/>
      <c r="BL97" s="984"/>
      <c r="BM97" s="984"/>
      <c r="BN97" s="966"/>
      <c r="BO97" s="966"/>
      <c r="BP97" s="966"/>
      <c r="BQ97" s="966"/>
      <c r="BR97" s="966"/>
      <c r="BS97" s="967"/>
    </row>
    <row r="98" spans="1:71" ht="7" customHeight="1">
      <c r="A98" s="970"/>
      <c r="B98" s="971"/>
      <c r="C98" s="971"/>
      <c r="D98" s="971"/>
      <c r="E98" s="971"/>
      <c r="F98" s="1003"/>
      <c r="G98" s="991">
        <v>2</v>
      </c>
      <c r="H98" s="992"/>
      <c r="I98" s="992"/>
      <c r="J98" s="992"/>
      <c r="K98" s="992"/>
      <c r="L98" s="992"/>
      <c r="M98" s="308"/>
      <c r="N98" s="309"/>
      <c r="O98" s="309"/>
      <c r="P98" s="309"/>
      <c r="Q98" s="309"/>
      <c r="R98" s="309"/>
      <c r="S98" s="309"/>
      <c r="T98" s="309"/>
      <c r="U98" s="309"/>
      <c r="V98" s="309"/>
      <c r="W98" s="309"/>
      <c r="X98" s="310"/>
      <c r="Y98" s="993"/>
      <c r="Z98" s="993"/>
      <c r="AA98" s="994" t="s">
        <v>365</v>
      </c>
      <c r="AB98" s="995"/>
      <c r="AC98" s="995"/>
      <c r="AD98" s="919"/>
      <c r="AE98" s="919" t="s">
        <v>361</v>
      </c>
      <c r="AF98" s="919"/>
      <c r="AG98" s="919" t="s">
        <v>361</v>
      </c>
      <c r="AH98" s="920"/>
      <c r="AI98" s="988"/>
      <c r="AJ98" s="989"/>
      <c r="AK98" s="989"/>
      <c r="AL98" s="989"/>
      <c r="AM98" s="989"/>
      <c r="AN98" s="989"/>
      <c r="AO98" s="989"/>
      <c r="AP98" s="989"/>
      <c r="AQ98" s="989"/>
      <c r="AR98" s="989"/>
      <c r="AS98" s="989"/>
      <c r="AT98" s="989"/>
      <c r="AU98" s="990"/>
      <c r="AV98" s="988"/>
      <c r="AW98" s="989"/>
      <c r="AX98" s="989"/>
      <c r="AY98" s="989"/>
      <c r="AZ98" s="989"/>
      <c r="BA98" s="989"/>
      <c r="BB98" s="989"/>
      <c r="BC98" s="990"/>
      <c r="BD98" s="983"/>
      <c r="BE98" s="983"/>
      <c r="BF98" s="983"/>
      <c r="BG98" s="983"/>
      <c r="BH98" s="983"/>
      <c r="BI98" s="984"/>
      <c r="BJ98" s="984"/>
      <c r="BK98" s="984"/>
      <c r="BL98" s="984"/>
      <c r="BM98" s="984"/>
      <c r="BN98" s="966"/>
      <c r="BO98" s="966"/>
      <c r="BP98" s="966"/>
      <c r="BQ98" s="966"/>
      <c r="BR98" s="966"/>
      <c r="BS98" s="967"/>
    </row>
    <row r="99" spans="1:71" ht="7" customHeight="1">
      <c r="A99" s="970"/>
      <c r="B99" s="971"/>
      <c r="C99" s="971"/>
      <c r="D99" s="971"/>
      <c r="E99" s="971"/>
      <c r="F99" s="1003"/>
      <c r="G99" s="991"/>
      <c r="H99" s="984"/>
      <c r="I99" s="984"/>
      <c r="J99" s="984"/>
      <c r="K99" s="984"/>
      <c r="L99" s="984"/>
      <c r="M99" s="965"/>
      <c r="N99" s="963"/>
      <c r="O99" s="963"/>
      <c r="P99" s="964"/>
      <c r="Q99" s="965"/>
      <c r="R99" s="963"/>
      <c r="S99" s="963"/>
      <c r="T99" s="964"/>
      <c r="U99" s="965"/>
      <c r="V99" s="963"/>
      <c r="W99" s="963"/>
      <c r="X99" s="964"/>
      <c r="Y99" s="993"/>
      <c r="Z99" s="993"/>
      <c r="AA99" s="994"/>
      <c r="AB99" s="995"/>
      <c r="AC99" s="995"/>
      <c r="AD99" s="919"/>
      <c r="AE99" s="919"/>
      <c r="AF99" s="919"/>
      <c r="AG99" s="919"/>
      <c r="AH99" s="920"/>
      <c r="AI99" s="988"/>
      <c r="AJ99" s="989"/>
      <c r="AK99" s="989"/>
      <c r="AL99" s="989"/>
      <c r="AM99" s="989"/>
      <c r="AN99" s="989"/>
      <c r="AO99" s="989"/>
      <c r="AP99" s="989"/>
      <c r="AQ99" s="989"/>
      <c r="AR99" s="989"/>
      <c r="AS99" s="989"/>
      <c r="AT99" s="989"/>
      <c r="AU99" s="990"/>
      <c r="AV99" s="988"/>
      <c r="AW99" s="989"/>
      <c r="AX99" s="989"/>
      <c r="AY99" s="989"/>
      <c r="AZ99" s="989"/>
      <c r="BA99" s="989"/>
      <c r="BB99" s="989"/>
      <c r="BC99" s="990"/>
      <c r="BD99" s="983"/>
      <c r="BE99" s="983"/>
      <c r="BF99" s="983"/>
      <c r="BG99" s="983"/>
      <c r="BH99" s="983"/>
      <c r="BI99" s="984"/>
      <c r="BJ99" s="984"/>
      <c r="BK99" s="984"/>
      <c r="BL99" s="984"/>
      <c r="BM99" s="984"/>
      <c r="BN99" s="966"/>
      <c r="BO99" s="966"/>
      <c r="BP99" s="966"/>
      <c r="BQ99" s="966"/>
      <c r="BR99" s="966"/>
      <c r="BS99" s="967"/>
    </row>
    <row r="100" spans="1:71" ht="7" customHeight="1">
      <c r="A100" s="1004"/>
      <c r="B100" s="1005"/>
      <c r="C100" s="1005"/>
      <c r="D100" s="1005"/>
      <c r="E100" s="1005"/>
      <c r="F100" s="1006"/>
      <c r="G100" s="991"/>
      <c r="H100" s="984"/>
      <c r="I100" s="984"/>
      <c r="J100" s="984"/>
      <c r="K100" s="984"/>
      <c r="L100" s="984"/>
      <c r="M100" s="965"/>
      <c r="N100" s="963"/>
      <c r="O100" s="963"/>
      <c r="P100" s="964"/>
      <c r="Q100" s="965"/>
      <c r="R100" s="963"/>
      <c r="S100" s="963"/>
      <c r="T100" s="964"/>
      <c r="U100" s="965"/>
      <c r="V100" s="963"/>
      <c r="W100" s="963"/>
      <c r="X100" s="964"/>
      <c r="Y100" s="993"/>
      <c r="Z100" s="993"/>
      <c r="AA100" s="994"/>
      <c r="AB100" s="995"/>
      <c r="AC100" s="995"/>
      <c r="AD100" s="919"/>
      <c r="AE100" s="919"/>
      <c r="AF100" s="919"/>
      <c r="AG100" s="919"/>
      <c r="AH100" s="920"/>
      <c r="AI100" s="988"/>
      <c r="AJ100" s="989"/>
      <c r="AK100" s="989"/>
      <c r="AL100" s="989"/>
      <c r="AM100" s="989"/>
      <c r="AN100" s="989"/>
      <c r="AO100" s="989"/>
      <c r="AP100" s="989"/>
      <c r="AQ100" s="989"/>
      <c r="AR100" s="989"/>
      <c r="AS100" s="989"/>
      <c r="AT100" s="989"/>
      <c r="AU100" s="990"/>
      <c r="AV100" s="988"/>
      <c r="AW100" s="989"/>
      <c r="AX100" s="989"/>
      <c r="AY100" s="989"/>
      <c r="AZ100" s="989"/>
      <c r="BA100" s="989"/>
      <c r="BB100" s="989"/>
      <c r="BC100" s="990"/>
      <c r="BD100" s="983"/>
      <c r="BE100" s="983"/>
      <c r="BF100" s="983"/>
      <c r="BG100" s="983"/>
      <c r="BH100" s="983"/>
      <c r="BI100" s="984"/>
      <c r="BJ100" s="984"/>
      <c r="BK100" s="984"/>
      <c r="BL100" s="984"/>
      <c r="BM100" s="984"/>
      <c r="BN100" s="966"/>
      <c r="BO100" s="966"/>
      <c r="BP100" s="966"/>
      <c r="BQ100" s="966"/>
      <c r="BR100" s="966"/>
      <c r="BS100" s="967"/>
    </row>
    <row r="101" spans="1:71" ht="7" customHeight="1" thickBot="1">
      <c r="A101" s="968" t="s">
        <v>737</v>
      </c>
      <c r="B101" s="969"/>
      <c r="C101" s="969"/>
      <c r="D101" s="969"/>
      <c r="E101" s="969"/>
      <c r="F101" s="969"/>
      <c r="G101" s="974" t="s">
        <v>363</v>
      </c>
      <c r="H101" s="975"/>
      <c r="I101" s="975"/>
      <c r="J101" s="975"/>
      <c r="K101" s="975"/>
      <c r="L101" s="975"/>
      <c r="M101" s="977" t="s">
        <v>142</v>
      </c>
      <c r="N101" s="977"/>
      <c r="O101" s="977"/>
      <c r="P101" s="977"/>
      <c r="Q101" s="977"/>
      <c r="R101" s="977"/>
      <c r="S101" s="977"/>
      <c r="T101" s="977"/>
      <c r="U101" s="977"/>
      <c r="V101" s="977"/>
      <c r="W101" s="977"/>
      <c r="X101" s="977"/>
      <c r="Y101" s="979" t="s">
        <v>358</v>
      </c>
      <c r="Z101" s="980"/>
      <c r="AA101" s="981" t="s">
        <v>364</v>
      </c>
      <c r="AB101" s="981"/>
      <c r="AC101" s="981"/>
      <c r="AD101" s="981"/>
      <c r="AE101" s="981"/>
      <c r="AF101" s="981"/>
      <c r="AG101" s="981"/>
      <c r="AH101" s="981"/>
      <c r="AI101" s="981" t="s">
        <v>114</v>
      </c>
      <c r="AJ101" s="981"/>
      <c r="AK101" s="981"/>
      <c r="AL101" s="981"/>
      <c r="AM101" s="981"/>
      <c r="AN101" s="981"/>
      <c r="AO101" s="981"/>
      <c r="AP101" s="921" t="s">
        <v>738</v>
      </c>
      <c r="AQ101" s="922"/>
      <c r="AR101" s="922"/>
      <c r="AS101" s="922"/>
      <c r="AT101" s="922"/>
      <c r="AU101" s="922"/>
      <c r="AV101" s="922"/>
      <c r="AW101" s="922"/>
      <c r="AX101" s="922"/>
      <c r="AY101" s="922"/>
      <c r="AZ101" s="923"/>
      <c r="BA101" s="982" t="s">
        <v>735</v>
      </c>
      <c r="BB101" s="930"/>
      <c r="BC101" s="930"/>
      <c r="BD101" s="930"/>
      <c r="BE101" s="930"/>
      <c r="BF101" s="921" t="s">
        <v>739</v>
      </c>
      <c r="BG101" s="922"/>
      <c r="BH101" s="923"/>
      <c r="BI101" s="930" t="s">
        <v>334</v>
      </c>
      <c r="BJ101" s="930"/>
      <c r="BK101" s="930"/>
      <c r="BL101" s="930"/>
      <c r="BM101" s="931"/>
      <c r="BN101" s="311"/>
      <c r="BO101" s="932" t="s">
        <v>740</v>
      </c>
      <c r="BP101" s="933"/>
      <c r="BQ101" s="933"/>
      <c r="BR101" s="933"/>
      <c r="BS101" s="934"/>
    </row>
    <row r="102" spans="1:71" ht="7" customHeight="1" thickBot="1">
      <c r="A102" s="970"/>
      <c r="B102" s="971"/>
      <c r="C102" s="971"/>
      <c r="D102" s="971"/>
      <c r="E102" s="971"/>
      <c r="F102" s="971"/>
      <c r="G102" s="976"/>
      <c r="H102" s="976"/>
      <c r="I102" s="976"/>
      <c r="J102" s="976"/>
      <c r="K102" s="976"/>
      <c r="L102" s="976"/>
      <c r="M102" s="978"/>
      <c r="N102" s="978"/>
      <c r="O102" s="978"/>
      <c r="P102" s="978"/>
      <c r="Q102" s="978"/>
      <c r="R102" s="978"/>
      <c r="S102" s="978"/>
      <c r="T102" s="978"/>
      <c r="U102" s="978"/>
      <c r="V102" s="978"/>
      <c r="W102" s="978"/>
      <c r="X102" s="978"/>
      <c r="Y102" s="980"/>
      <c r="Z102" s="980"/>
      <c r="AA102" s="981"/>
      <c r="AB102" s="981"/>
      <c r="AC102" s="981"/>
      <c r="AD102" s="981"/>
      <c r="AE102" s="981"/>
      <c r="AF102" s="981"/>
      <c r="AG102" s="981"/>
      <c r="AH102" s="981"/>
      <c r="AI102" s="981"/>
      <c r="AJ102" s="981"/>
      <c r="AK102" s="981"/>
      <c r="AL102" s="981"/>
      <c r="AM102" s="981"/>
      <c r="AN102" s="981"/>
      <c r="AO102" s="981"/>
      <c r="AP102" s="924"/>
      <c r="AQ102" s="925"/>
      <c r="AR102" s="925"/>
      <c r="AS102" s="925"/>
      <c r="AT102" s="925"/>
      <c r="AU102" s="925"/>
      <c r="AV102" s="925"/>
      <c r="AW102" s="925"/>
      <c r="AX102" s="925"/>
      <c r="AY102" s="925"/>
      <c r="AZ102" s="926"/>
      <c r="BA102" s="930"/>
      <c r="BB102" s="930"/>
      <c r="BC102" s="930"/>
      <c r="BD102" s="930"/>
      <c r="BE102" s="930"/>
      <c r="BF102" s="924"/>
      <c r="BG102" s="925"/>
      <c r="BH102" s="926"/>
      <c r="BI102" s="930"/>
      <c r="BJ102" s="930"/>
      <c r="BK102" s="930"/>
      <c r="BL102" s="930"/>
      <c r="BM102" s="931"/>
      <c r="BN102" s="311"/>
      <c r="BO102" s="935"/>
      <c r="BP102" s="936"/>
      <c r="BQ102" s="936"/>
      <c r="BR102" s="936"/>
      <c r="BS102" s="937"/>
    </row>
    <row r="103" spans="1:71" ht="7" customHeight="1">
      <c r="A103" s="970"/>
      <c r="B103" s="971"/>
      <c r="C103" s="971"/>
      <c r="D103" s="971"/>
      <c r="E103" s="971"/>
      <c r="F103" s="971"/>
      <c r="G103" s="976"/>
      <c r="H103" s="976"/>
      <c r="I103" s="976"/>
      <c r="J103" s="976"/>
      <c r="K103" s="976"/>
      <c r="L103" s="976"/>
      <c r="M103" s="978"/>
      <c r="N103" s="978"/>
      <c r="O103" s="978"/>
      <c r="P103" s="978"/>
      <c r="Q103" s="978"/>
      <c r="R103" s="978"/>
      <c r="S103" s="978"/>
      <c r="T103" s="978"/>
      <c r="U103" s="978"/>
      <c r="V103" s="978"/>
      <c r="W103" s="978"/>
      <c r="X103" s="978"/>
      <c r="Y103" s="980"/>
      <c r="Z103" s="980"/>
      <c r="AA103" s="981"/>
      <c r="AB103" s="981"/>
      <c r="AC103" s="981"/>
      <c r="AD103" s="981"/>
      <c r="AE103" s="981"/>
      <c r="AF103" s="981"/>
      <c r="AG103" s="981"/>
      <c r="AH103" s="981"/>
      <c r="AI103" s="981"/>
      <c r="AJ103" s="981"/>
      <c r="AK103" s="981"/>
      <c r="AL103" s="981"/>
      <c r="AM103" s="981"/>
      <c r="AN103" s="981"/>
      <c r="AO103" s="981"/>
      <c r="AP103" s="927"/>
      <c r="AQ103" s="928"/>
      <c r="AR103" s="928"/>
      <c r="AS103" s="928"/>
      <c r="AT103" s="928"/>
      <c r="AU103" s="928"/>
      <c r="AV103" s="928"/>
      <c r="AW103" s="928"/>
      <c r="AX103" s="928"/>
      <c r="AY103" s="928"/>
      <c r="AZ103" s="929"/>
      <c r="BA103" s="930"/>
      <c r="BB103" s="930"/>
      <c r="BC103" s="930"/>
      <c r="BD103" s="930"/>
      <c r="BE103" s="930"/>
      <c r="BF103" s="927"/>
      <c r="BG103" s="928"/>
      <c r="BH103" s="929"/>
      <c r="BI103" s="930"/>
      <c r="BJ103" s="930"/>
      <c r="BK103" s="930"/>
      <c r="BL103" s="930"/>
      <c r="BM103" s="931"/>
      <c r="BN103" s="311"/>
      <c r="BO103" s="938"/>
      <c r="BP103" s="939"/>
      <c r="BQ103" s="939"/>
      <c r="BR103" s="939"/>
      <c r="BS103" s="940"/>
    </row>
    <row r="104" spans="1:71" ht="5" customHeight="1">
      <c r="A104" s="970"/>
      <c r="B104" s="971"/>
      <c r="C104" s="971"/>
      <c r="D104" s="971"/>
      <c r="E104" s="971"/>
      <c r="F104" s="971"/>
      <c r="G104" s="941"/>
      <c r="H104" s="942"/>
      <c r="I104" s="942"/>
      <c r="J104" s="942"/>
      <c r="K104" s="942"/>
      <c r="L104" s="943"/>
      <c r="M104" s="312"/>
      <c r="N104" s="313"/>
      <c r="O104" s="313"/>
      <c r="P104" s="313"/>
      <c r="Q104" s="313"/>
      <c r="R104" s="313"/>
      <c r="S104" s="313"/>
      <c r="T104" s="313"/>
      <c r="U104" s="313"/>
      <c r="V104" s="313"/>
      <c r="W104" s="313"/>
      <c r="X104" s="313"/>
      <c r="Y104" s="903"/>
      <c r="Z104" s="947"/>
      <c r="AA104" s="950" t="s">
        <v>741</v>
      </c>
      <c r="AB104" s="950"/>
      <c r="AC104" s="950"/>
      <c r="AD104" s="953"/>
      <c r="AE104" s="953" t="s">
        <v>361</v>
      </c>
      <c r="AF104" s="953"/>
      <c r="AG104" s="953" t="s">
        <v>361</v>
      </c>
      <c r="AH104" s="953"/>
      <c r="AI104" s="903"/>
      <c r="AJ104" s="904"/>
      <c r="AK104" s="904"/>
      <c r="AL104" s="904"/>
      <c r="AM104" s="904"/>
      <c r="AN104" s="904"/>
      <c r="AO104" s="947"/>
      <c r="AP104" s="962" t="s">
        <v>716</v>
      </c>
      <c r="AQ104" s="910" t="s">
        <v>742</v>
      </c>
      <c r="AR104" s="910"/>
      <c r="AS104" s="910"/>
      <c r="AT104" s="910"/>
      <c r="AU104" s="910"/>
      <c r="AV104" s="910"/>
      <c r="AW104" s="910"/>
      <c r="AX104" s="910"/>
      <c r="AY104" s="910"/>
      <c r="AZ104" s="911"/>
      <c r="BA104" s="912"/>
      <c r="BB104" s="912"/>
      <c r="BC104" s="912"/>
      <c r="BD104" s="912"/>
      <c r="BE104" s="912"/>
      <c r="BF104" s="915" t="s">
        <v>716</v>
      </c>
      <c r="BG104" s="899" t="s">
        <v>743</v>
      </c>
      <c r="BH104" s="900"/>
      <c r="BI104" s="903"/>
      <c r="BJ104" s="904"/>
      <c r="BK104" s="904"/>
      <c r="BL104" s="904"/>
      <c r="BM104" s="904"/>
      <c r="BN104" s="311"/>
      <c r="BO104" s="909" t="s">
        <v>716</v>
      </c>
      <c r="BP104" s="879" t="s">
        <v>744</v>
      </c>
      <c r="BQ104" s="879"/>
      <c r="BR104" s="879"/>
      <c r="BS104" s="880"/>
    </row>
    <row r="105" spans="1:71" ht="5" customHeight="1">
      <c r="A105" s="970"/>
      <c r="B105" s="971"/>
      <c r="C105" s="971"/>
      <c r="D105" s="971"/>
      <c r="E105" s="971"/>
      <c r="F105" s="971"/>
      <c r="G105" s="944"/>
      <c r="H105" s="945"/>
      <c r="I105" s="945"/>
      <c r="J105" s="945"/>
      <c r="K105" s="945"/>
      <c r="L105" s="946"/>
      <c r="M105" s="314"/>
      <c r="Y105" s="905"/>
      <c r="Z105" s="948"/>
      <c r="AA105" s="951"/>
      <c r="AB105" s="951"/>
      <c r="AC105" s="951"/>
      <c r="AD105" s="954"/>
      <c r="AE105" s="954"/>
      <c r="AF105" s="954"/>
      <c r="AG105" s="954"/>
      <c r="AH105" s="954"/>
      <c r="AI105" s="905"/>
      <c r="AJ105" s="906"/>
      <c r="AK105" s="906"/>
      <c r="AL105" s="906"/>
      <c r="AM105" s="906"/>
      <c r="AN105" s="906"/>
      <c r="AO105" s="948"/>
      <c r="AP105" s="883"/>
      <c r="AQ105" s="885"/>
      <c r="AR105" s="885"/>
      <c r="AS105" s="885"/>
      <c r="AT105" s="885"/>
      <c r="AU105" s="885"/>
      <c r="AV105" s="885"/>
      <c r="AW105" s="885"/>
      <c r="AX105" s="885"/>
      <c r="AY105" s="885"/>
      <c r="AZ105" s="889"/>
      <c r="BA105" s="913"/>
      <c r="BB105" s="913"/>
      <c r="BC105" s="913"/>
      <c r="BD105" s="913"/>
      <c r="BE105" s="913"/>
      <c r="BF105" s="893"/>
      <c r="BG105" s="901"/>
      <c r="BH105" s="902"/>
      <c r="BI105" s="905"/>
      <c r="BJ105" s="906"/>
      <c r="BK105" s="906"/>
      <c r="BL105" s="906"/>
      <c r="BM105" s="906"/>
      <c r="BN105" s="311"/>
      <c r="BO105" s="909"/>
      <c r="BP105" s="879"/>
      <c r="BQ105" s="879"/>
      <c r="BR105" s="879"/>
      <c r="BS105" s="880"/>
    </row>
    <row r="106" spans="1:71" ht="5" customHeight="1">
      <c r="A106" s="970"/>
      <c r="B106" s="971"/>
      <c r="C106" s="971"/>
      <c r="D106" s="971"/>
      <c r="E106" s="971"/>
      <c r="F106" s="971"/>
      <c r="G106" s="941"/>
      <c r="H106" s="942"/>
      <c r="I106" s="942"/>
      <c r="J106" s="942"/>
      <c r="K106" s="942"/>
      <c r="L106" s="943"/>
      <c r="M106" s="897"/>
      <c r="N106" s="895"/>
      <c r="O106" s="895"/>
      <c r="P106" s="891"/>
      <c r="Q106" s="897"/>
      <c r="R106" s="895"/>
      <c r="S106" s="895"/>
      <c r="T106" s="891"/>
      <c r="U106" s="897"/>
      <c r="V106" s="895"/>
      <c r="W106" s="895"/>
      <c r="X106" s="891"/>
      <c r="Y106" s="905"/>
      <c r="Z106" s="948"/>
      <c r="AA106" s="951"/>
      <c r="AB106" s="951"/>
      <c r="AC106" s="951"/>
      <c r="AD106" s="954"/>
      <c r="AE106" s="954"/>
      <c r="AF106" s="954"/>
      <c r="AG106" s="954"/>
      <c r="AH106" s="954"/>
      <c r="AI106" s="905"/>
      <c r="AJ106" s="906"/>
      <c r="AK106" s="906"/>
      <c r="AL106" s="906"/>
      <c r="AM106" s="906"/>
      <c r="AN106" s="906"/>
      <c r="AO106" s="948"/>
      <c r="AP106" s="883" t="s">
        <v>716</v>
      </c>
      <c r="AQ106" s="885" t="s">
        <v>745</v>
      </c>
      <c r="AR106" s="885"/>
      <c r="AS106" s="885"/>
      <c r="AT106" s="885"/>
      <c r="AU106" s="885"/>
      <c r="AV106" s="887" t="s">
        <v>716</v>
      </c>
      <c r="AW106" s="885" t="s">
        <v>717</v>
      </c>
      <c r="AX106" s="885"/>
      <c r="AY106" s="885"/>
      <c r="AZ106" s="889"/>
      <c r="BA106" s="913"/>
      <c r="BB106" s="913"/>
      <c r="BC106" s="913"/>
      <c r="BD106" s="913"/>
      <c r="BE106" s="913"/>
      <c r="BF106" s="893"/>
      <c r="BG106" s="901"/>
      <c r="BH106" s="902"/>
      <c r="BI106" s="905"/>
      <c r="BJ106" s="906"/>
      <c r="BK106" s="906"/>
      <c r="BL106" s="906"/>
      <c r="BM106" s="906"/>
      <c r="BN106" s="311"/>
      <c r="BO106" s="909"/>
      <c r="BP106" s="879"/>
      <c r="BQ106" s="879"/>
      <c r="BR106" s="879"/>
      <c r="BS106" s="880"/>
    </row>
    <row r="107" spans="1:71" ht="5" customHeight="1">
      <c r="A107" s="970"/>
      <c r="B107" s="971"/>
      <c r="C107" s="971"/>
      <c r="D107" s="971"/>
      <c r="E107" s="971"/>
      <c r="F107" s="971"/>
      <c r="G107" s="956"/>
      <c r="H107" s="957"/>
      <c r="I107" s="957"/>
      <c r="J107" s="957"/>
      <c r="K107" s="957"/>
      <c r="L107" s="958"/>
      <c r="M107" s="897"/>
      <c r="N107" s="895"/>
      <c r="O107" s="895"/>
      <c r="P107" s="891"/>
      <c r="Q107" s="897"/>
      <c r="R107" s="895"/>
      <c r="S107" s="895"/>
      <c r="T107" s="891"/>
      <c r="U107" s="897"/>
      <c r="V107" s="895"/>
      <c r="W107" s="895"/>
      <c r="X107" s="891"/>
      <c r="Y107" s="905"/>
      <c r="Z107" s="948"/>
      <c r="AA107" s="951"/>
      <c r="AB107" s="951"/>
      <c r="AC107" s="951"/>
      <c r="AD107" s="954"/>
      <c r="AE107" s="954"/>
      <c r="AF107" s="954"/>
      <c r="AG107" s="954"/>
      <c r="AH107" s="954"/>
      <c r="AI107" s="905"/>
      <c r="AJ107" s="906"/>
      <c r="AK107" s="906"/>
      <c r="AL107" s="906"/>
      <c r="AM107" s="906"/>
      <c r="AN107" s="906"/>
      <c r="AO107" s="948"/>
      <c r="AP107" s="883"/>
      <c r="AQ107" s="885"/>
      <c r="AR107" s="885"/>
      <c r="AS107" s="885"/>
      <c r="AT107" s="885"/>
      <c r="AU107" s="885"/>
      <c r="AV107" s="887"/>
      <c r="AW107" s="885"/>
      <c r="AX107" s="885"/>
      <c r="AY107" s="885"/>
      <c r="AZ107" s="889"/>
      <c r="BA107" s="913"/>
      <c r="BB107" s="913"/>
      <c r="BC107" s="913"/>
      <c r="BD107" s="913"/>
      <c r="BE107" s="913"/>
      <c r="BF107" s="893" t="s">
        <v>716</v>
      </c>
      <c r="BG107" s="901" t="s">
        <v>746</v>
      </c>
      <c r="BH107" s="902"/>
      <c r="BI107" s="905"/>
      <c r="BJ107" s="906"/>
      <c r="BK107" s="906"/>
      <c r="BL107" s="906"/>
      <c r="BM107" s="906"/>
      <c r="BN107" s="311"/>
      <c r="BO107" s="909" t="s">
        <v>716</v>
      </c>
      <c r="BP107" s="879" t="s">
        <v>747</v>
      </c>
      <c r="BQ107" s="879"/>
      <c r="BR107" s="879"/>
      <c r="BS107" s="880"/>
    </row>
    <row r="108" spans="1:71" ht="5" customHeight="1">
      <c r="A108" s="970"/>
      <c r="B108" s="971"/>
      <c r="C108" s="971"/>
      <c r="D108" s="971"/>
      <c r="E108" s="971"/>
      <c r="F108" s="971"/>
      <c r="G108" s="956"/>
      <c r="H108" s="957"/>
      <c r="I108" s="957"/>
      <c r="J108" s="957"/>
      <c r="K108" s="957"/>
      <c r="L108" s="958"/>
      <c r="M108" s="897"/>
      <c r="N108" s="895"/>
      <c r="O108" s="895"/>
      <c r="P108" s="891"/>
      <c r="Q108" s="897"/>
      <c r="R108" s="895"/>
      <c r="S108" s="895"/>
      <c r="T108" s="891"/>
      <c r="U108" s="897"/>
      <c r="V108" s="895"/>
      <c r="W108" s="895"/>
      <c r="X108" s="891"/>
      <c r="Y108" s="905"/>
      <c r="Z108" s="948"/>
      <c r="AA108" s="951"/>
      <c r="AB108" s="951"/>
      <c r="AC108" s="951"/>
      <c r="AD108" s="954"/>
      <c r="AE108" s="954"/>
      <c r="AF108" s="954"/>
      <c r="AG108" s="954"/>
      <c r="AH108" s="954"/>
      <c r="AI108" s="905"/>
      <c r="AJ108" s="906"/>
      <c r="AK108" s="906"/>
      <c r="AL108" s="906"/>
      <c r="AM108" s="906"/>
      <c r="AN108" s="906"/>
      <c r="AO108" s="948"/>
      <c r="AP108" s="883" t="s">
        <v>716</v>
      </c>
      <c r="AQ108" s="885" t="s">
        <v>748</v>
      </c>
      <c r="AR108" s="885"/>
      <c r="AS108" s="885"/>
      <c r="AT108" s="885"/>
      <c r="AU108" s="885"/>
      <c r="AV108" s="887" t="s">
        <v>716</v>
      </c>
      <c r="AW108" s="885" t="s">
        <v>749</v>
      </c>
      <c r="AX108" s="885"/>
      <c r="AY108" s="885"/>
      <c r="AZ108" s="889"/>
      <c r="BA108" s="913"/>
      <c r="BB108" s="913"/>
      <c r="BC108" s="913"/>
      <c r="BD108" s="913"/>
      <c r="BE108" s="913"/>
      <c r="BF108" s="893"/>
      <c r="BG108" s="901"/>
      <c r="BH108" s="902"/>
      <c r="BI108" s="905"/>
      <c r="BJ108" s="906"/>
      <c r="BK108" s="906"/>
      <c r="BL108" s="906"/>
      <c r="BM108" s="906"/>
      <c r="BN108" s="315"/>
      <c r="BO108" s="909"/>
      <c r="BP108" s="879"/>
      <c r="BQ108" s="879"/>
      <c r="BR108" s="879"/>
      <c r="BS108" s="880"/>
    </row>
    <row r="109" spans="1:71" ht="5" customHeight="1" thickBot="1">
      <c r="A109" s="972"/>
      <c r="B109" s="973"/>
      <c r="C109" s="973"/>
      <c r="D109" s="973"/>
      <c r="E109" s="973"/>
      <c r="F109" s="973"/>
      <c r="G109" s="959"/>
      <c r="H109" s="960"/>
      <c r="I109" s="960"/>
      <c r="J109" s="960"/>
      <c r="K109" s="960"/>
      <c r="L109" s="961"/>
      <c r="M109" s="898"/>
      <c r="N109" s="896"/>
      <c r="O109" s="896"/>
      <c r="P109" s="892"/>
      <c r="Q109" s="898"/>
      <c r="R109" s="896"/>
      <c r="S109" s="896"/>
      <c r="T109" s="892"/>
      <c r="U109" s="898"/>
      <c r="V109" s="896"/>
      <c r="W109" s="896"/>
      <c r="X109" s="892"/>
      <c r="Y109" s="907"/>
      <c r="Z109" s="949"/>
      <c r="AA109" s="952"/>
      <c r="AB109" s="952"/>
      <c r="AC109" s="952"/>
      <c r="AD109" s="955"/>
      <c r="AE109" s="955"/>
      <c r="AF109" s="955"/>
      <c r="AG109" s="955"/>
      <c r="AH109" s="955"/>
      <c r="AI109" s="907"/>
      <c r="AJ109" s="908"/>
      <c r="AK109" s="908"/>
      <c r="AL109" s="908"/>
      <c r="AM109" s="908"/>
      <c r="AN109" s="908"/>
      <c r="AO109" s="949"/>
      <c r="AP109" s="884"/>
      <c r="AQ109" s="886"/>
      <c r="AR109" s="886"/>
      <c r="AS109" s="886"/>
      <c r="AT109" s="886"/>
      <c r="AU109" s="886"/>
      <c r="AV109" s="888"/>
      <c r="AW109" s="886"/>
      <c r="AX109" s="886"/>
      <c r="AY109" s="886"/>
      <c r="AZ109" s="890"/>
      <c r="BA109" s="914"/>
      <c r="BB109" s="914"/>
      <c r="BC109" s="914"/>
      <c r="BD109" s="914"/>
      <c r="BE109" s="914"/>
      <c r="BF109" s="894"/>
      <c r="BG109" s="916"/>
      <c r="BH109" s="917"/>
      <c r="BI109" s="907"/>
      <c r="BJ109" s="908"/>
      <c r="BK109" s="908"/>
      <c r="BL109" s="908"/>
      <c r="BM109" s="908"/>
      <c r="BN109" s="316"/>
      <c r="BO109" s="918"/>
      <c r="BP109" s="881"/>
      <c r="BQ109" s="881"/>
      <c r="BR109" s="881"/>
      <c r="BS109" s="882"/>
    </row>
    <row r="110" spans="1:71" ht="7" customHeight="1" thickTop="1"/>
    <row r="111" spans="1:71" ht="7" customHeight="1"/>
    <row r="113" spans="2:60" s="317" customFormat="1" ht="14">
      <c r="B113" s="878" t="s">
        <v>571</v>
      </c>
      <c r="C113" s="878"/>
      <c r="D113" s="878"/>
      <c r="E113" s="878"/>
      <c r="F113" s="878"/>
      <c r="G113" s="878"/>
      <c r="H113" s="878"/>
      <c r="I113" s="878"/>
      <c r="J113" s="878"/>
      <c r="K113" s="878" t="s">
        <v>750</v>
      </c>
      <c r="L113" s="878"/>
      <c r="M113" s="878"/>
      <c r="N113" s="878"/>
      <c r="O113" s="878"/>
      <c r="P113" s="878"/>
      <c r="Q113" s="878"/>
      <c r="R113" s="878"/>
      <c r="S113" s="878"/>
      <c r="T113" s="878"/>
      <c r="U113" s="878"/>
      <c r="V113" s="878"/>
      <c r="W113" s="878"/>
      <c r="X113" s="878"/>
      <c r="Y113" s="878"/>
      <c r="Z113" s="878"/>
      <c r="AA113" s="878"/>
      <c r="AB113" s="878"/>
      <c r="AC113" s="878"/>
      <c r="AD113" s="878"/>
      <c r="AE113" s="878"/>
      <c r="AF113" s="878"/>
      <c r="AG113" s="878" t="s">
        <v>751</v>
      </c>
      <c r="AH113" s="878"/>
      <c r="AI113" s="878"/>
      <c r="AJ113" s="878"/>
      <c r="AK113" s="878"/>
      <c r="AL113" s="878"/>
      <c r="AM113" s="878"/>
      <c r="AN113" s="878"/>
      <c r="AO113" s="878"/>
      <c r="AP113" s="878"/>
      <c r="AQ113" s="878"/>
      <c r="AR113" s="878"/>
      <c r="AS113" s="878"/>
      <c r="AT113" s="878"/>
      <c r="AU113" s="878"/>
      <c r="AV113" s="878"/>
      <c r="AW113" s="878"/>
      <c r="AX113" s="878"/>
      <c r="AY113" s="878"/>
      <c r="AZ113" s="878"/>
      <c r="BA113" s="878"/>
      <c r="BB113" s="878"/>
      <c r="BC113" s="878"/>
      <c r="BD113" s="878"/>
      <c r="BE113" s="878"/>
      <c r="BF113" s="878"/>
      <c r="BG113" s="878"/>
      <c r="BH113" s="878"/>
    </row>
    <row r="114" spans="2:60" s="317" customFormat="1" ht="32" customHeight="1">
      <c r="B114" s="870" t="s">
        <v>752</v>
      </c>
      <c r="C114" s="870"/>
      <c r="D114" s="870"/>
      <c r="E114" s="870"/>
      <c r="F114" s="870"/>
      <c r="G114" s="870"/>
      <c r="H114" s="870"/>
      <c r="I114" s="870"/>
      <c r="J114" s="870"/>
      <c r="K114" s="870" t="s">
        <v>753</v>
      </c>
      <c r="L114" s="870"/>
      <c r="M114" s="870"/>
      <c r="N114" s="870"/>
      <c r="O114" s="870"/>
      <c r="P114" s="870"/>
      <c r="Q114" s="870"/>
      <c r="R114" s="870"/>
      <c r="S114" s="870"/>
      <c r="T114" s="870"/>
      <c r="U114" s="870"/>
      <c r="V114" s="870"/>
      <c r="W114" s="870"/>
      <c r="X114" s="870"/>
      <c r="Y114" s="870"/>
      <c r="Z114" s="870"/>
      <c r="AA114" s="870"/>
      <c r="AB114" s="870"/>
      <c r="AC114" s="870"/>
      <c r="AD114" s="870"/>
      <c r="AE114" s="870"/>
      <c r="AF114" s="870"/>
      <c r="AG114" s="871" t="s">
        <v>754</v>
      </c>
      <c r="AH114" s="871"/>
      <c r="AI114" s="871"/>
      <c r="AJ114" s="871"/>
      <c r="AK114" s="871"/>
      <c r="AL114" s="871"/>
      <c r="AM114" s="871"/>
      <c r="AN114" s="871"/>
      <c r="AO114" s="871"/>
      <c r="AP114" s="871"/>
      <c r="AQ114" s="871"/>
      <c r="AR114" s="871"/>
      <c r="AS114" s="871"/>
      <c r="AT114" s="871"/>
      <c r="AU114" s="871"/>
      <c r="AV114" s="871"/>
      <c r="AW114" s="871"/>
      <c r="AX114" s="871"/>
      <c r="AY114" s="871"/>
      <c r="AZ114" s="871"/>
      <c r="BA114" s="871"/>
      <c r="BB114" s="871"/>
      <c r="BC114" s="871"/>
      <c r="BD114" s="871"/>
      <c r="BE114" s="871"/>
      <c r="BF114" s="871"/>
      <c r="BG114" s="871"/>
      <c r="BH114" s="871"/>
    </row>
    <row r="115" spans="2:60" s="317" customFormat="1" ht="24" customHeight="1">
      <c r="B115" s="870" t="s">
        <v>755</v>
      </c>
      <c r="C115" s="870"/>
      <c r="D115" s="870"/>
      <c r="E115" s="870"/>
      <c r="F115" s="870"/>
      <c r="G115" s="870"/>
      <c r="H115" s="870"/>
      <c r="I115" s="870"/>
      <c r="J115" s="870"/>
      <c r="K115" s="870" t="s">
        <v>756</v>
      </c>
      <c r="L115" s="870"/>
      <c r="M115" s="870"/>
      <c r="N115" s="870"/>
      <c r="O115" s="870"/>
      <c r="P115" s="870"/>
      <c r="Q115" s="870"/>
      <c r="R115" s="870"/>
      <c r="S115" s="870"/>
      <c r="T115" s="870"/>
      <c r="U115" s="870"/>
      <c r="V115" s="870"/>
      <c r="W115" s="870"/>
      <c r="X115" s="870"/>
      <c r="Y115" s="870"/>
      <c r="Z115" s="870"/>
      <c r="AA115" s="870"/>
      <c r="AB115" s="870"/>
      <c r="AC115" s="870"/>
      <c r="AD115" s="870"/>
      <c r="AE115" s="870"/>
      <c r="AF115" s="870"/>
      <c r="AG115" s="871" t="s">
        <v>757</v>
      </c>
      <c r="AH115" s="871"/>
      <c r="AI115" s="871"/>
      <c r="AJ115" s="871"/>
      <c r="AK115" s="871"/>
      <c r="AL115" s="871"/>
      <c r="AM115" s="871"/>
      <c r="AN115" s="871"/>
      <c r="AO115" s="871"/>
      <c r="AP115" s="871"/>
      <c r="AQ115" s="871"/>
      <c r="AR115" s="871"/>
      <c r="AS115" s="871"/>
      <c r="AT115" s="871"/>
      <c r="AU115" s="871"/>
      <c r="AV115" s="871"/>
      <c r="AW115" s="871"/>
      <c r="AX115" s="871"/>
      <c r="AY115" s="871"/>
      <c r="AZ115" s="871"/>
      <c r="BA115" s="871"/>
      <c r="BB115" s="871"/>
      <c r="BC115" s="871"/>
      <c r="BD115" s="871"/>
      <c r="BE115" s="871"/>
      <c r="BF115" s="871"/>
      <c r="BG115" s="871"/>
      <c r="BH115" s="871"/>
    </row>
    <row r="116" spans="2:60" s="317" customFormat="1" ht="24" customHeight="1">
      <c r="B116" s="870"/>
      <c r="C116" s="870"/>
      <c r="D116" s="870"/>
      <c r="E116" s="870"/>
      <c r="F116" s="870"/>
      <c r="G116" s="870"/>
      <c r="H116" s="870"/>
      <c r="I116" s="870"/>
      <c r="J116" s="870"/>
      <c r="K116" s="870"/>
      <c r="L116" s="870"/>
      <c r="M116" s="870"/>
      <c r="N116" s="870"/>
      <c r="O116" s="870"/>
      <c r="P116" s="870"/>
      <c r="Q116" s="870"/>
      <c r="R116" s="870"/>
      <c r="S116" s="870"/>
      <c r="T116" s="870"/>
      <c r="U116" s="870"/>
      <c r="V116" s="870"/>
      <c r="W116" s="870"/>
      <c r="X116" s="870"/>
      <c r="Y116" s="870"/>
      <c r="Z116" s="870"/>
      <c r="AA116" s="870"/>
      <c r="AB116" s="870"/>
      <c r="AC116" s="870"/>
      <c r="AD116" s="870"/>
      <c r="AE116" s="870"/>
      <c r="AF116" s="870"/>
      <c r="AG116" s="871" t="s">
        <v>758</v>
      </c>
      <c r="AH116" s="871"/>
      <c r="AI116" s="871"/>
      <c r="AJ116" s="871"/>
      <c r="AK116" s="871"/>
      <c r="AL116" s="871"/>
      <c r="AM116" s="871"/>
      <c r="AN116" s="871"/>
      <c r="AO116" s="871"/>
      <c r="AP116" s="871"/>
      <c r="AQ116" s="871"/>
      <c r="AR116" s="871"/>
      <c r="AS116" s="871"/>
      <c r="AT116" s="871"/>
      <c r="AU116" s="871"/>
      <c r="AV116" s="871"/>
      <c r="AW116" s="871"/>
      <c r="AX116" s="871"/>
      <c r="AY116" s="871"/>
      <c r="AZ116" s="871"/>
      <c r="BA116" s="871"/>
      <c r="BB116" s="871"/>
      <c r="BC116" s="871"/>
      <c r="BD116" s="871"/>
      <c r="BE116" s="871"/>
      <c r="BF116" s="871"/>
      <c r="BG116" s="871"/>
      <c r="BH116" s="871"/>
    </row>
    <row r="117" spans="2:60" s="317" customFormat="1" ht="24" customHeight="1">
      <c r="B117" s="870"/>
      <c r="C117" s="870"/>
      <c r="D117" s="870"/>
      <c r="E117" s="870"/>
      <c r="F117" s="870"/>
      <c r="G117" s="870"/>
      <c r="H117" s="870"/>
      <c r="I117" s="870"/>
      <c r="J117" s="870"/>
      <c r="K117" s="870"/>
      <c r="L117" s="870"/>
      <c r="M117" s="870"/>
      <c r="N117" s="870"/>
      <c r="O117" s="870"/>
      <c r="P117" s="870"/>
      <c r="Q117" s="870"/>
      <c r="R117" s="870"/>
      <c r="S117" s="870"/>
      <c r="T117" s="870"/>
      <c r="U117" s="870"/>
      <c r="V117" s="870"/>
      <c r="W117" s="870"/>
      <c r="X117" s="870"/>
      <c r="Y117" s="870"/>
      <c r="Z117" s="870"/>
      <c r="AA117" s="870"/>
      <c r="AB117" s="870"/>
      <c r="AC117" s="870"/>
      <c r="AD117" s="870"/>
      <c r="AE117" s="870"/>
      <c r="AF117" s="870"/>
      <c r="AG117" s="871" t="s">
        <v>759</v>
      </c>
      <c r="AH117" s="871"/>
      <c r="AI117" s="871"/>
      <c r="AJ117" s="871"/>
      <c r="AK117" s="871"/>
      <c r="AL117" s="871"/>
      <c r="AM117" s="871"/>
      <c r="AN117" s="871"/>
      <c r="AO117" s="871"/>
      <c r="AP117" s="871"/>
      <c r="AQ117" s="871"/>
      <c r="AR117" s="871"/>
      <c r="AS117" s="871"/>
      <c r="AT117" s="871"/>
      <c r="AU117" s="871"/>
      <c r="AV117" s="871"/>
      <c r="AW117" s="871"/>
      <c r="AX117" s="871"/>
      <c r="AY117" s="871"/>
      <c r="AZ117" s="871"/>
      <c r="BA117" s="871"/>
      <c r="BB117" s="871"/>
      <c r="BC117" s="871"/>
      <c r="BD117" s="871"/>
      <c r="BE117" s="871"/>
      <c r="BF117" s="871"/>
      <c r="BG117" s="871"/>
      <c r="BH117" s="871"/>
    </row>
    <row r="118" spans="2:60" s="317" customFormat="1" ht="32" customHeight="1">
      <c r="B118" s="870" t="s">
        <v>760</v>
      </c>
      <c r="C118" s="870"/>
      <c r="D118" s="870"/>
      <c r="E118" s="870"/>
      <c r="F118" s="870"/>
      <c r="G118" s="870"/>
      <c r="H118" s="870"/>
      <c r="I118" s="870"/>
      <c r="J118" s="870"/>
      <c r="K118" s="870" t="s">
        <v>761</v>
      </c>
      <c r="L118" s="870"/>
      <c r="M118" s="870"/>
      <c r="N118" s="870"/>
      <c r="O118" s="870"/>
      <c r="P118" s="870"/>
      <c r="Q118" s="870"/>
      <c r="R118" s="870"/>
      <c r="S118" s="870"/>
      <c r="T118" s="870"/>
      <c r="U118" s="870"/>
      <c r="V118" s="870"/>
      <c r="W118" s="870"/>
      <c r="X118" s="870"/>
      <c r="Y118" s="870"/>
      <c r="Z118" s="870"/>
      <c r="AA118" s="870"/>
      <c r="AB118" s="870"/>
      <c r="AC118" s="870"/>
      <c r="AD118" s="870"/>
      <c r="AE118" s="870"/>
      <c r="AF118" s="870"/>
      <c r="AG118" s="871" t="s">
        <v>762</v>
      </c>
      <c r="AH118" s="871"/>
      <c r="AI118" s="871"/>
      <c r="AJ118" s="871"/>
      <c r="AK118" s="871"/>
      <c r="AL118" s="871"/>
      <c r="AM118" s="871"/>
      <c r="AN118" s="871"/>
      <c r="AO118" s="871"/>
      <c r="AP118" s="871"/>
      <c r="AQ118" s="871"/>
      <c r="AR118" s="871"/>
      <c r="AS118" s="871"/>
      <c r="AT118" s="871"/>
      <c r="AU118" s="871"/>
      <c r="AV118" s="871"/>
      <c r="AW118" s="871"/>
      <c r="AX118" s="871"/>
      <c r="AY118" s="871"/>
      <c r="AZ118" s="871"/>
      <c r="BA118" s="871"/>
      <c r="BB118" s="871"/>
      <c r="BC118" s="871"/>
      <c r="BD118" s="871"/>
      <c r="BE118" s="871"/>
      <c r="BF118" s="871"/>
      <c r="BG118" s="871"/>
      <c r="BH118" s="871"/>
    </row>
    <row r="119" spans="2:60" s="317" customFormat="1" ht="42" customHeight="1">
      <c r="B119" s="870" t="s">
        <v>763</v>
      </c>
      <c r="C119" s="870"/>
      <c r="D119" s="870"/>
      <c r="E119" s="870"/>
      <c r="F119" s="870"/>
      <c r="G119" s="870"/>
      <c r="H119" s="870"/>
      <c r="I119" s="870"/>
      <c r="J119" s="870"/>
      <c r="K119" s="870" t="s">
        <v>764</v>
      </c>
      <c r="L119" s="870"/>
      <c r="M119" s="870"/>
      <c r="N119" s="870"/>
      <c r="O119" s="870"/>
      <c r="P119" s="870"/>
      <c r="Q119" s="870"/>
      <c r="R119" s="870"/>
      <c r="S119" s="870"/>
      <c r="T119" s="870"/>
      <c r="U119" s="870"/>
      <c r="V119" s="870"/>
      <c r="W119" s="870"/>
      <c r="X119" s="870"/>
      <c r="Y119" s="870"/>
      <c r="Z119" s="870"/>
      <c r="AA119" s="870"/>
      <c r="AB119" s="870"/>
      <c r="AC119" s="870"/>
      <c r="AD119" s="870"/>
      <c r="AE119" s="870"/>
      <c r="AF119" s="870"/>
      <c r="AG119" s="871" t="s">
        <v>765</v>
      </c>
      <c r="AH119" s="871"/>
      <c r="AI119" s="871"/>
      <c r="AJ119" s="871"/>
      <c r="AK119" s="871"/>
      <c r="AL119" s="871"/>
      <c r="AM119" s="871"/>
      <c r="AN119" s="871"/>
      <c r="AO119" s="871"/>
      <c r="AP119" s="871"/>
      <c r="AQ119" s="871"/>
      <c r="AR119" s="871"/>
      <c r="AS119" s="871"/>
      <c r="AT119" s="871"/>
      <c r="AU119" s="871"/>
      <c r="AV119" s="871"/>
      <c r="AW119" s="871"/>
      <c r="AX119" s="871"/>
      <c r="AY119" s="871"/>
      <c r="AZ119" s="871"/>
      <c r="BA119" s="871"/>
      <c r="BB119" s="871"/>
      <c r="BC119" s="871"/>
      <c r="BD119" s="871"/>
      <c r="BE119" s="871"/>
      <c r="BF119" s="871"/>
      <c r="BG119" s="871"/>
      <c r="BH119" s="871"/>
    </row>
    <row r="120" spans="2:60" s="317" customFormat="1" ht="42" customHeight="1">
      <c r="B120" s="870" t="s">
        <v>766</v>
      </c>
      <c r="C120" s="870"/>
      <c r="D120" s="870"/>
      <c r="E120" s="870"/>
      <c r="F120" s="870"/>
      <c r="G120" s="870"/>
      <c r="H120" s="870"/>
      <c r="I120" s="870"/>
      <c r="J120" s="870"/>
      <c r="K120" s="870" t="s">
        <v>767</v>
      </c>
      <c r="L120" s="870"/>
      <c r="M120" s="870"/>
      <c r="N120" s="870"/>
      <c r="O120" s="870"/>
      <c r="P120" s="870"/>
      <c r="Q120" s="870"/>
      <c r="R120" s="870"/>
      <c r="S120" s="870"/>
      <c r="T120" s="870"/>
      <c r="U120" s="870"/>
      <c r="V120" s="870"/>
      <c r="W120" s="870"/>
      <c r="X120" s="870"/>
      <c r="Y120" s="870"/>
      <c r="Z120" s="870"/>
      <c r="AA120" s="870"/>
      <c r="AB120" s="870"/>
      <c r="AC120" s="870"/>
      <c r="AD120" s="870"/>
      <c r="AE120" s="870"/>
      <c r="AF120" s="870"/>
      <c r="AG120" s="871" t="s">
        <v>768</v>
      </c>
      <c r="AH120" s="871"/>
      <c r="AI120" s="871"/>
      <c r="AJ120" s="871"/>
      <c r="AK120" s="871"/>
      <c r="AL120" s="871"/>
      <c r="AM120" s="871"/>
      <c r="AN120" s="871"/>
      <c r="AO120" s="871"/>
      <c r="AP120" s="871"/>
      <c r="AQ120" s="871"/>
      <c r="AR120" s="871"/>
      <c r="AS120" s="871"/>
      <c r="AT120" s="871"/>
      <c r="AU120" s="871"/>
      <c r="AV120" s="871"/>
      <c r="AW120" s="871"/>
      <c r="AX120" s="871"/>
      <c r="AY120" s="871"/>
      <c r="AZ120" s="871"/>
      <c r="BA120" s="871"/>
      <c r="BB120" s="871"/>
      <c r="BC120" s="871"/>
      <c r="BD120" s="871"/>
      <c r="BE120" s="871"/>
      <c r="BF120" s="871"/>
      <c r="BG120" s="871"/>
      <c r="BH120" s="871"/>
    </row>
    <row r="121" spans="2:60" s="317" customFormat="1" ht="32" customHeight="1">
      <c r="B121" s="870" t="s">
        <v>769</v>
      </c>
      <c r="C121" s="870"/>
      <c r="D121" s="870"/>
      <c r="E121" s="870"/>
      <c r="F121" s="870"/>
      <c r="G121" s="870"/>
      <c r="H121" s="870"/>
      <c r="I121" s="870"/>
      <c r="J121" s="870"/>
      <c r="K121" s="870" t="s">
        <v>770</v>
      </c>
      <c r="L121" s="870"/>
      <c r="M121" s="870"/>
      <c r="N121" s="870"/>
      <c r="O121" s="870"/>
      <c r="P121" s="870"/>
      <c r="Q121" s="870"/>
      <c r="R121" s="870"/>
      <c r="S121" s="870"/>
      <c r="T121" s="870"/>
      <c r="U121" s="870"/>
      <c r="V121" s="870"/>
      <c r="W121" s="870"/>
      <c r="X121" s="870"/>
      <c r="Y121" s="870"/>
      <c r="Z121" s="870"/>
      <c r="AA121" s="870"/>
      <c r="AB121" s="870"/>
      <c r="AC121" s="870"/>
      <c r="AD121" s="870"/>
      <c r="AE121" s="870"/>
      <c r="AF121" s="870"/>
      <c r="AG121" s="871" t="s">
        <v>770</v>
      </c>
      <c r="AH121" s="871"/>
      <c r="AI121" s="871"/>
      <c r="AJ121" s="871"/>
      <c r="AK121" s="871"/>
      <c r="AL121" s="871"/>
      <c r="AM121" s="871"/>
      <c r="AN121" s="871"/>
      <c r="AO121" s="871"/>
      <c r="AP121" s="871"/>
      <c r="AQ121" s="871"/>
      <c r="AR121" s="871"/>
      <c r="AS121" s="871"/>
      <c r="AT121" s="871"/>
      <c r="AU121" s="871"/>
      <c r="AV121" s="871"/>
      <c r="AW121" s="871"/>
      <c r="AX121" s="871"/>
      <c r="AY121" s="871"/>
      <c r="AZ121" s="871"/>
      <c r="BA121" s="871"/>
      <c r="BB121" s="871"/>
      <c r="BC121" s="871"/>
      <c r="BD121" s="871"/>
      <c r="BE121" s="871"/>
      <c r="BF121" s="871"/>
      <c r="BG121" s="871"/>
      <c r="BH121" s="871"/>
    </row>
    <row r="122" spans="2:60" s="317" customFormat="1" ht="32" customHeight="1">
      <c r="B122" s="870" t="s">
        <v>771</v>
      </c>
      <c r="C122" s="870"/>
      <c r="D122" s="870"/>
      <c r="E122" s="870"/>
      <c r="F122" s="870"/>
      <c r="G122" s="870"/>
      <c r="H122" s="870"/>
      <c r="I122" s="870"/>
      <c r="J122" s="870"/>
      <c r="K122" s="870" t="s">
        <v>772</v>
      </c>
      <c r="L122" s="870"/>
      <c r="M122" s="870"/>
      <c r="N122" s="870"/>
      <c r="O122" s="870"/>
      <c r="P122" s="870"/>
      <c r="Q122" s="870"/>
      <c r="R122" s="870"/>
      <c r="S122" s="870"/>
      <c r="T122" s="870"/>
      <c r="U122" s="870"/>
      <c r="V122" s="870"/>
      <c r="W122" s="870"/>
      <c r="X122" s="870"/>
      <c r="Y122" s="870"/>
      <c r="Z122" s="870"/>
      <c r="AA122" s="870"/>
      <c r="AB122" s="870"/>
      <c r="AC122" s="870"/>
      <c r="AD122" s="870"/>
      <c r="AE122" s="870"/>
      <c r="AF122" s="870"/>
      <c r="AG122" s="871" t="s">
        <v>758</v>
      </c>
      <c r="AH122" s="871"/>
      <c r="AI122" s="871"/>
      <c r="AJ122" s="871"/>
      <c r="AK122" s="871"/>
      <c r="AL122" s="871"/>
      <c r="AM122" s="871"/>
      <c r="AN122" s="871"/>
      <c r="AO122" s="871"/>
      <c r="AP122" s="871"/>
      <c r="AQ122" s="871"/>
      <c r="AR122" s="871"/>
      <c r="AS122" s="871"/>
      <c r="AT122" s="871"/>
      <c r="AU122" s="871"/>
      <c r="AV122" s="871"/>
      <c r="AW122" s="871"/>
      <c r="AX122" s="871"/>
      <c r="AY122" s="871"/>
      <c r="AZ122" s="871"/>
      <c r="BA122" s="871"/>
      <c r="BB122" s="871"/>
      <c r="BC122" s="871"/>
      <c r="BD122" s="871"/>
      <c r="BE122" s="871"/>
      <c r="BF122" s="871"/>
      <c r="BG122" s="871"/>
      <c r="BH122" s="871"/>
    </row>
    <row r="123" spans="2:60" s="317" customFormat="1" ht="32" customHeight="1">
      <c r="B123" s="870" t="s">
        <v>773</v>
      </c>
      <c r="C123" s="870"/>
      <c r="D123" s="870"/>
      <c r="E123" s="870"/>
      <c r="F123" s="870"/>
      <c r="G123" s="870"/>
      <c r="H123" s="870"/>
      <c r="I123" s="870"/>
      <c r="J123" s="870"/>
      <c r="K123" s="870" t="s">
        <v>774</v>
      </c>
      <c r="L123" s="870"/>
      <c r="M123" s="870"/>
      <c r="N123" s="870"/>
      <c r="O123" s="870"/>
      <c r="P123" s="870"/>
      <c r="Q123" s="870"/>
      <c r="R123" s="870"/>
      <c r="S123" s="870"/>
      <c r="T123" s="870"/>
      <c r="U123" s="870"/>
      <c r="V123" s="870"/>
      <c r="W123" s="870"/>
      <c r="X123" s="870"/>
      <c r="Y123" s="870"/>
      <c r="Z123" s="870"/>
      <c r="AA123" s="870"/>
      <c r="AB123" s="870"/>
      <c r="AC123" s="870"/>
      <c r="AD123" s="870"/>
      <c r="AE123" s="870"/>
      <c r="AF123" s="870"/>
      <c r="AG123" s="871" t="s">
        <v>775</v>
      </c>
      <c r="AH123" s="871"/>
      <c r="AI123" s="871"/>
      <c r="AJ123" s="871"/>
      <c r="AK123" s="871"/>
      <c r="AL123" s="871"/>
      <c r="AM123" s="871"/>
      <c r="AN123" s="871"/>
      <c r="AO123" s="871"/>
      <c r="AP123" s="871"/>
      <c r="AQ123" s="871"/>
      <c r="AR123" s="871"/>
      <c r="AS123" s="871"/>
      <c r="AT123" s="871"/>
      <c r="AU123" s="871"/>
      <c r="AV123" s="871"/>
      <c r="AW123" s="871"/>
      <c r="AX123" s="871"/>
      <c r="AY123" s="871"/>
      <c r="AZ123" s="871"/>
      <c r="BA123" s="871"/>
      <c r="BB123" s="871"/>
      <c r="BC123" s="871"/>
      <c r="BD123" s="871"/>
      <c r="BE123" s="871"/>
      <c r="BF123" s="871"/>
      <c r="BG123" s="871"/>
      <c r="BH123" s="871"/>
    </row>
  </sheetData>
  <mergeCells count="531">
    <mergeCell ref="BH6:BM10"/>
    <mergeCell ref="L1:AY3"/>
    <mergeCell ref="K4:AZ5"/>
    <mergeCell ref="A6:F7"/>
    <mergeCell ref="G6:K10"/>
    <mergeCell ref="L6:X10"/>
    <mergeCell ref="Y6:AC10"/>
    <mergeCell ref="AD6:AO7"/>
    <mergeCell ref="AP6:AU8"/>
    <mergeCell ref="AV6:AX8"/>
    <mergeCell ref="AY6:AZ8"/>
    <mergeCell ref="N13:N14"/>
    <mergeCell ref="O13:O14"/>
    <mergeCell ref="A8:F11"/>
    <mergeCell ref="AD8:AO10"/>
    <mergeCell ref="AP9:AU11"/>
    <mergeCell ref="AV9:BG11"/>
    <mergeCell ref="G11:K14"/>
    <mergeCell ref="L11:X11"/>
    <mergeCell ref="Y11:AC14"/>
    <mergeCell ref="P13:P14"/>
    <mergeCell ref="Q13:Q14"/>
    <mergeCell ref="R13:R14"/>
    <mergeCell ref="BA6:BA8"/>
    <mergeCell ref="BB6:BC8"/>
    <mergeCell ref="BD6:BD8"/>
    <mergeCell ref="BE6:BF8"/>
    <mergeCell ref="BG6:BG8"/>
    <mergeCell ref="A14:F16"/>
    <mergeCell ref="G15:K18"/>
    <mergeCell ref="L15:X18"/>
    <mergeCell ref="Y15:AC18"/>
    <mergeCell ref="A17:F18"/>
    <mergeCell ref="AI13:AI14"/>
    <mergeCell ref="S13:S14"/>
    <mergeCell ref="BH11:BH15"/>
    <mergeCell ref="BI11:BL15"/>
    <mergeCell ref="AJ15:AL15"/>
    <mergeCell ref="AN15:BA15"/>
    <mergeCell ref="BB15:BD18"/>
    <mergeCell ref="BE15:BG18"/>
    <mergeCell ref="AD16:BA18"/>
    <mergeCell ref="BH16:BM18"/>
    <mergeCell ref="AL13:AL14"/>
    <mergeCell ref="AM13:AM14"/>
    <mergeCell ref="AN13:AN14"/>
    <mergeCell ref="AO13:AO14"/>
    <mergeCell ref="BM11:BM15"/>
    <mergeCell ref="AP12:AU14"/>
    <mergeCell ref="AV12:BG14"/>
    <mergeCell ref="AD15:AF15"/>
    <mergeCell ref="AG15:AH15"/>
    <mergeCell ref="AJ13:AJ14"/>
    <mergeCell ref="AK13:AK14"/>
    <mergeCell ref="AD13:AD14"/>
    <mergeCell ref="AE13:AE14"/>
    <mergeCell ref="AF13:AF14"/>
    <mergeCell ref="AG13:AG14"/>
    <mergeCell ref="AH13:AH14"/>
    <mergeCell ref="T13:T14"/>
    <mergeCell ref="U13:U14"/>
    <mergeCell ref="V13:V14"/>
    <mergeCell ref="W13:W14"/>
    <mergeCell ref="X13:X14"/>
    <mergeCell ref="A12:F13"/>
    <mergeCell ref="L13:L14"/>
    <mergeCell ref="M13:M14"/>
    <mergeCell ref="BP22:BP88"/>
    <mergeCell ref="AA28:AF34"/>
    <mergeCell ref="AG28:AK34"/>
    <mergeCell ref="AL28:AL34"/>
    <mergeCell ref="AM28:AX28"/>
    <mergeCell ref="AY28:BF34"/>
    <mergeCell ref="BG28:BM34"/>
    <mergeCell ref="AM29:AX32"/>
    <mergeCell ref="G30:N34"/>
    <mergeCell ref="O30:O31"/>
    <mergeCell ref="P30:P31"/>
    <mergeCell ref="Q30:Q31"/>
    <mergeCell ref="R30:R31"/>
    <mergeCell ref="S30:S31"/>
    <mergeCell ref="Z30:Z31"/>
    <mergeCell ref="O32:S34"/>
    <mergeCell ref="BQ22:BQ88"/>
    <mergeCell ref="BR22:BR88"/>
    <mergeCell ref="BS22:BS88"/>
    <mergeCell ref="BG24:BG27"/>
    <mergeCell ref="BH24:BL27"/>
    <mergeCell ref="BM24:BM27"/>
    <mergeCell ref="BG87:BM89"/>
    <mergeCell ref="A20:BG21"/>
    <mergeCell ref="A22:A79"/>
    <mergeCell ref="B22:F27"/>
    <mergeCell ref="G22:N27"/>
    <mergeCell ref="O22:Z24"/>
    <mergeCell ref="AA22:AF24"/>
    <mergeCell ref="AG22:AL27"/>
    <mergeCell ref="AM22:AX25"/>
    <mergeCell ref="AY22:BF27"/>
    <mergeCell ref="BG22:BM23"/>
    <mergeCell ref="O25:S27"/>
    <mergeCell ref="T25:Z27"/>
    <mergeCell ref="AA25:AF27"/>
    <mergeCell ref="AM26:AX27"/>
    <mergeCell ref="B28:B34"/>
    <mergeCell ref="C28:F34"/>
    <mergeCell ref="G28:N29"/>
    <mergeCell ref="T32:U34"/>
    <mergeCell ref="V32:V34"/>
    <mergeCell ref="W32:W34"/>
    <mergeCell ref="X32:X34"/>
    <mergeCell ref="Y32:Y34"/>
    <mergeCell ref="Z32:Z34"/>
    <mergeCell ref="T30:T31"/>
    <mergeCell ref="U30:U31"/>
    <mergeCell ref="V30:V31"/>
    <mergeCell ref="W30:W31"/>
    <mergeCell ref="X30:X31"/>
    <mergeCell ref="Y30:Y31"/>
    <mergeCell ref="AM33:AX34"/>
    <mergeCell ref="B35:B62"/>
    <mergeCell ref="C35:F62"/>
    <mergeCell ref="G35:G41"/>
    <mergeCell ref="H35:N36"/>
    <mergeCell ref="AA35:AA36"/>
    <mergeCell ref="AB35:AF36"/>
    <mergeCell ref="AG35:AK41"/>
    <mergeCell ref="AL35:AL41"/>
    <mergeCell ref="AM35:AM37"/>
    <mergeCell ref="AN35:AR37"/>
    <mergeCell ref="AS35:AS37"/>
    <mergeCell ref="AT35:AX37"/>
    <mergeCell ref="AM40:AX41"/>
    <mergeCell ref="S37:S38"/>
    <mergeCell ref="T37:T38"/>
    <mergeCell ref="U37:U38"/>
    <mergeCell ref="V37:V38"/>
    <mergeCell ref="W37:W38"/>
    <mergeCell ref="X37:X38"/>
    <mergeCell ref="T44:T45"/>
    <mergeCell ref="U44:U45"/>
    <mergeCell ref="V44:V45"/>
    <mergeCell ref="W44:W45"/>
    <mergeCell ref="AY35:BF41"/>
    <mergeCell ref="BG35:BM41"/>
    <mergeCell ref="H37:N41"/>
    <mergeCell ref="O37:O38"/>
    <mergeCell ref="P37:P38"/>
    <mergeCell ref="Q37:Q38"/>
    <mergeCell ref="R37:R38"/>
    <mergeCell ref="AS38:AS39"/>
    <mergeCell ref="AT38:AX39"/>
    <mergeCell ref="O39:S41"/>
    <mergeCell ref="T39:U41"/>
    <mergeCell ref="V39:V41"/>
    <mergeCell ref="W39:W41"/>
    <mergeCell ref="X39:X41"/>
    <mergeCell ref="Y39:Y41"/>
    <mergeCell ref="Z39:Z41"/>
    <mergeCell ref="AA39:AA41"/>
    <mergeCell ref="Y37:Y38"/>
    <mergeCell ref="Z37:Z38"/>
    <mergeCell ref="AA37:AA38"/>
    <mergeCell ref="AB37:AF38"/>
    <mergeCell ref="AM38:AM39"/>
    <mergeCell ref="AN38:AR39"/>
    <mergeCell ref="AB39:AF41"/>
    <mergeCell ref="AY42:BF48"/>
    <mergeCell ref="BG42:BM48"/>
    <mergeCell ref="AN45:AR46"/>
    <mergeCell ref="AS45:AS46"/>
    <mergeCell ref="AT45:AX46"/>
    <mergeCell ref="G42:G48"/>
    <mergeCell ref="H42:N43"/>
    <mergeCell ref="AA42:AA43"/>
    <mergeCell ref="AB42:AF43"/>
    <mergeCell ref="AG42:AK48"/>
    <mergeCell ref="AL42:AL48"/>
    <mergeCell ref="H44:N48"/>
    <mergeCell ref="O44:O45"/>
    <mergeCell ref="P44:P45"/>
    <mergeCell ref="Q44:Q45"/>
    <mergeCell ref="AA44:AA45"/>
    <mergeCell ref="AB44:AF45"/>
    <mergeCell ref="AM45:AM46"/>
    <mergeCell ref="Z46:Z48"/>
    <mergeCell ref="AA46:AA48"/>
    <mergeCell ref="AB46:AF48"/>
    <mergeCell ref="AM47:AX48"/>
    <mergeCell ref="R44:R45"/>
    <mergeCell ref="S44:S45"/>
    <mergeCell ref="AM42:AM44"/>
    <mergeCell ref="AN42:AR44"/>
    <mergeCell ref="AS42:AS44"/>
    <mergeCell ref="AT42:AX44"/>
    <mergeCell ref="O46:S48"/>
    <mergeCell ref="T46:U48"/>
    <mergeCell ref="V46:V48"/>
    <mergeCell ref="W46:W48"/>
    <mergeCell ref="X46:X48"/>
    <mergeCell ref="Y46:Y48"/>
    <mergeCell ref="X44:X45"/>
    <mergeCell ref="Y44:Y45"/>
    <mergeCell ref="Z44:Z45"/>
    <mergeCell ref="AY49:BF55"/>
    <mergeCell ref="BG49:BM55"/>
    <mergeCell ref="AN52:AR53"/>
    <mergeCell ref="AS52:AS53"/>
    <mergeCell ref="AT52:AX53"/>
    <mergeCell ref="G49:G55"/>
    <mergeCell ref="H49:N50"/>
    <mergeCell ref="AA49:AA50"/>
    <mergeCell ref="AB49:AF50"/>
    <mergeCell ref="AG49:AK55"/>
    <mergeCell ref="AL49:AL55"/>
    <mergeCell ref="H51:N55"/>
    <mergeCell ref="O51:O52"/>
    <mergeCell ref="P51:P52"/>
    <mergeCell ref="Q51:Q52"/>
    <mergeCell ref="AA51:AA52"/>
    <mergeCell ref="AB51:AF52"/>
    <mergeCell ref="AM52:AM53"/>
    <mergeCell ref="Z53:Z55"/>
    <mergeCell ref="AA53:AA55"/>
    <mergeCell ref="AB53:AF55"/>
    <mergeCell ref="AM54:AX55"/>
    <mergeCell ref="R51:R52"/>
    <mergeCell ref="S51:S52"/>
    <mergeCell ref="T51:T52"/>
    <mergeCell ref="U51:U52"/>
    <mergeCell ref="V51:V52"/>
    <mergeCell ref="W51:W52"/>
    <mergeCell ref="AM49:AM51"/>
    <mergeCell ref="AN49:AR51"/>
    <mergeCell ref="AS49:AS51"/>
    <mergeCell ref="AT49:AX51"/>
    <mergeCell ref="O53:S55"/>
    <mergeCell ref="T53:U55"/>
    <mergeCell ref="V53:V55"/>
    <mergeCell ref="W53:W55"/>
    <mergeCell ref="X53:X55"/>
    <mergeCell ref="Y53:Y55"/>
    <mergeCell ref="X51:X52"/>
    <mergeCell ref="Y51:Y52"/>
    <mergeCell ref="Z51:Z52"/>
    <mergeCell ref="AY56:BF62"/>
    <mergeCell ref="BG56:BM62"/>
    <mergeCell ref="AN59:AR60"/>
    <mergeCell ref="AS59:AS60"/>
    <mergeCell ref="AT59:AX60"/>
    <mergeCell ref="G56:G62"/>
    <mergeCell ref="H56:N57"/>
    <mergeCell ref="AA56:AA57"/>
    <mergeCell ref="AB56:AF57"/>
    <mergeCell ref="AG56:AK62"/>
    <mergeCell ref="AL56:AL62"/>
    <mergeCell ref="H58:N62"/>
    <mergeCell ref="O58:O59"/>
    <mergeCell ref="P58:P59"/>
    <mergeCell ref="Q58:Q59"/>
    <mergeCell ref="AA58:AA59"/>
    <mergeCell ref="AB58:AF59"/>
    <mergeCell ref="AM59:AM60"/>
    <mergeCell ref="Z60:Z62"/>
    <mergeCell ref="AA60:AA62"/>
    <mergeCell ref="AB60:AF62"/>
    <mergeCell ref="AM61:AX62"/>
    <mergeCell ref="R58:R59"/>
    <mergeCell ref="S58:S59"/>
    <mergeCell ref="T58:T59"/>
    <mergeCell ref="U58:U59"/>
    <mergeCell ref="V58:V59"/>
    <mergeCell ref="W58:W59"/>
    <mergeCell ref="AM56:AM58"/>
    <mergeCell ref="AN56:AR58"/>
    <mergeCell ref="AS56:AS58"/>
    <mergeCell ref="AT56:AX58"/>
    <mergeCell ref="O60:S62"/>
    <mergeCell ref="T60:U62"/>
    <mergeCell ref="V60:V62"/>
    <mergeCell ref="W60:W62"/>
    <mergeCell ref="X60:X62"/>
    <mergeCell ref="Y60:Y62"/>
    <mergeCell ref="X58:X59"/>
    <mergeCell ref="Y58:Y59"/>
    <mergeCell ref="Z58:Z59"/>
    <mergeCell ref="B63:B79"/>
    <mergeCell ref="C63:F79"/>
    <mergeCell ref="AF63:AY64"/>
    <mergeCell ref="AZ63:BF64"/>
    <mergeCell ref="BG63:BM64"/>
    <mergeCell ref="G64:I65"/>
    <mergeCell ref="J64:N66"/>
    <mergeCell ref="O64:R66"/>
    <mergeCell ref="S64:V66"/>
    <mergeCell ref="W64:Z66"/>
    <mergeCell ref="BC65:BF66"/>
    <mergeCell ref="BG65:BM72"/>
    <mergeCell ref="J67:N69"/>
    <mergeCell ref="O67:R69"/>
    <mergeCell ref="S67:V69"/>
    <mergeCell ref="W67:X69"/>
    <mergeCell ref="AA67:AD69"/>
    <mergeCell ref="AF67:AG68"/>
    <mergeCell ref="AH67:AJ68"/>
    <mergeCell ref="AA64:AD66"/>
    <mergeCell ref="AF65:AG66"/>
    <mergeCell ref="AH65:AJ66"/>
    <mergeCell ref="AK65:AP66"/>
    <mergeCell ref="AQ65:AY66"/>
    <mergeCell ref="AZ65:BB66"/>
    <mergeCell ref="AK67:AP68"/>
    <mergeCell ref="AQ67:AY68"/>
    <mergeCell ref="AZ67:BB68"/>
    <mergeCell ref="BC67:BF68"/>
    <mergeCell ref="AF69:AG72"/>
    <mergeCell ref="AH69:AJ70"/>
    <mergeCell ref="AK69:AP70"/>
    <mergeCell ref="AQ69:AY70"/>
    <mergeCell ref="AZ69:BB70"/>
    <mergeCell ref="BC69:BF70"/>
    <mergeCell ref="AA73:AD75"/>
    <mergeCell ref="AF73:AG76"/>
    <mergeCell ref="AH73:BM76"/>
    <mergeCell ref="G77:AD78"/>
    <mergeCell ref="AF77:AF79"/>
    <mergeCell ref="AH77:BM79"/>
    <mergeCell ref="AH71:AJ72"/>
    <mergeCell ref="AK71:AP72"/>
    <mergeCell ref="AQ71:AY72"/>
    <mergeCell ref="AZ71:BB72"/>
    <mergeCell ref="BC71:BF72"/>
    <mergeCell ref="J73:N75"/>
    <mergeCell ref="O73:R75"/>
    <mergeCell ref="S73:V75"/>
    <mergeCell ref="W73:X75"/>
    <mergeCell ref="J70:N72"/>
    <mergeCell ref="O70:R72"/>
    <mergeCell ref="S70:V72"/>
    <mergeCell ref="W70:X72"/>
    <mergeCell ref="AA70:AD72"/>
    <mergeCell ref="A80:A89"/>
    <mergeCell ref="B80:F89"/>
    <mergeCell ref="G80:M83"/>
    <mergeCell ref="N80:P83"/>
    <mergeCell ref="Q80:AA83"/>
    <mergeCell ref="AB80:AN83"/>
    <mergeCell ref="W84:X86"/>
    <mergeCell ref="Y84:Y86"/>
    <mergeCell ref="Z84:AA86"/>
    <mergeCell ref="AB84:AN86"/>
    <mergeCell ref="BG84:BM86"/>
    <mergeCell ref="G87:M89"/>
    <mergeCell ref="N87:P89"/>
    <mergeCell ref="Q87:S89"/>
    <mergeCell ref="T87:U89"/>
    <mergeCell ref="V87:V89"/>
    <mergeCell ref="W87:X89"/>
    <mergeCell ref="AO80:BF81"/>
    <mergeCell ref="BG80:BM83"/>
    <mergeCell ref="AO82:AT83"/>
    <mergeCell ref="AU82:AW83"/>
    <mergeCell ref="AX82:BF83"/>
    <mergeCell ref="G84:M86"/>
    <mergeCell ref="N84:P86"/>
    <mergeCell ref="Q84:S86"/>
    <mergeCell ref="T84:U86"/>
    <mergeCell ref="V84:V86"/>
    <mergeCell ref="Y87:Y89"/>
    <mergeCell ref="Z87:AA89"/>
    <mergeCell ref="AB87:AN89"/>
    <mergeCell ref="AO87:AT89"/>
    <mergeCell ref="AU87:AW89"/>
    <mergeCell ref="AX87:BF89"/>
    <mergeCell ref="AO84:AT86"/>
    <mergeCell ref="AU84:AW86"/>
    <mergeCell ref="AX84:BF86"/>
    <mergeCell ref="G95:G97"/>
    <mergeCell ref="H95:L95"/>
    <mergeCell ref="Y95:Z97"/>
    <mergeCell ref="AA95:AC97"/>
    <mergeCell ref="AD95:AD97"/>
    <mergeCell ref="AE95:AE97"/>
    <mergeCell ref="B90:BF91"/>
    <mergeCell ref="A92:F100"/>
    <mergeCell ref="G92:L94"/>
    <mergeCell ref="M92:X94"/>
    <mergeCell ref="Y92:Z94"/>
    <mergeCell ref="AA92:AH94"/>
    <mergeCell ref="AI92:AU94"/>
    <mergeCell ref="AV92:BC94"/>
    <mergeCell ref="BD92:BH94"/>
    <mergeCell ref="AF95:AF97"/>
    <mergeCell ref="AG95:AG97"/>
    <mergeCell ref="AH95:AH97"/>
    <mergeCell ref="AI95:AU97"/>
    <mergeCell ref="AV95:BC97"/>
    <mergeCell ref="BD95:BH97"/>
    <mergeCell ref="M96:M97"/>
    <mergeCell ref="BI95:BM97"/>
    <mergeCell ref="BI92:BM94"/>
    <mergeCell ref="BN92:BS92"/>
    <mergeCell ref="BN93:BN99"/>
    <mergeCell ref="BO93:BS99"/>
    <mergeCell ref="AI98:AU100"/>
    <mergeCell ref="AV98:BC100"/>
    <mergeCell ref="X96:X97"/>
    <mergeCell ref="G98:G100"/>
    <mergeCell ref="H98:L98"/>
    <mergeCell ref="Y98:Z100"/>
    <mergeCell ref="AA98:AC100"/>
    <mergeCell ref="AD98:AD100"/>
    <mergeCell ref="T99:T100"/>
    <mergeCell ref="U99:U100"/>
    <mergeCell ref="V99:V100"/>
    <mergeCell ref="W99:W100"/>
    <mergeCell ref="R96:R97"/>
    <mergeCell ref="S96:S97"/>
    <mergeCell ref="T96:T97"/>
    <mergeCell ref="U96:U97"/>
    <mergeCell ref="V96:V97"/>
    <mergeCell ref="W96:W97"/>
    <mergeCell ref="H96:L97"/>
    <mergeCell ref="N96:N97"/>
    <mergeCell ref="O96:O97"/>
    <mergeCell ref="P96:P97"/>
    <mergeCell ref="Q96:Q97"/>
    <mergeCell ref="X99:X100"/>
    <mergeCell ref="BN100:BS100"/>
    <mergeCell ref="A101:F109"/>
    <mergeCell ref="G101:L103"/>
    <mergeCell ref="M101:X103"/>
    <mergeCell ref="Y101:Z103"/>
    <mergeCell ref="AA101:AH103"/>
    <mergeCell ref="AI101:AO103"/>
    <mergeCell ref="AP101:AZ103"/>
    <mergeCell ref="BA101:BE103"/>
    <mergeCell ref="BD98:BH100"/>
    <mergeCell ref="BI98:BM100"/>
    <mergeCell ref="H99:L100"/>
    <mergeCell ref="M99:M100"/>
    <mergeCell ref="N99:N100"/>
    <mergeCell ref="O99:O100"/>
    <mergeCell ref="P99:P100"/>
    <mergeCell ref="Q99:Q100"/>
    <mergeCell ref="R99:R100"/>
    <mergeCell ref="S99:S100"/>
    <mergeCell ref="AE98:AE100"/>
    <mergeCell ref="AF98:AF100"/>
    <mergeCell ref="AG98:AG100"/>
    <mergeCell ref="AH98:AH100"/>
    <mergeCell ref="BF101:BH103"/>
    <mergeCell ref="BI101:BM103"/>
    <mergeCell ref="BO101:BS103"/>
    <mergeCell ref="G104:L105"/>
    <mergeCell ref="Y104:Z109"/>
    <mergeCell ref="AA104:AC109"/>
    <mergeCell ref="AD104:AD109"/>
    <mergeCell ref="AE104:AE109"/>
    <mergeCell ref="AF104:AF109"/>
    <mergeCell ref="AG104:AG109"/>
    <mergeCell ref="G106:L109"/>
    <mergeCell ref="M106:M109"/>
    <mergeCell ref="N106:N109"/>
    <mergeCell ref="O106:O109"/>
    <mergeCell ref="P106:P109"/>
    <mergeCell ref="Q106:Q109"/>
    <mergeCell ref="AH104:AH109"/>
    <mergeCell ref="AI104:AO109"/>
    <mergeCell ref="AP104:AP105"/>
    <mergeCell ref="R106:R109"/>
    <mergeCell ref="S106:S109"/>
    <mergeCell ref="T106:T109"/>
    <mergeCell ref="U106:U109"/>
    <mergeCell ref="V106:V109"/>
    <mergeCell ref="W106:W109"/>
    <mergeCell ref="BG104:BH106"/>
    <mergeCell ref="BI104:BM109"/>
    <mergeCell ref="BO104:BO106"/>
    <mergeCell ref="AQ104:AZ105"/>
    <mergeCell ref="BA104:BE109"/>
    <mergeCell ref="BF104:BF106"/>
    <mergeCell ref="BG107:BH109"/>
    <mergeCell ref="BO107:BO109"/>
    <mergeCell ref="BP107:BS109"/>
    <mergeCell ref="AP108:AP109"/>
    <mergeCell ref="AQ108:AU109"/>
    <mergeCell ref="AV108:AV109"/>
    <mergeCell ref="AW108:AZ109"/>
    <mergeCell ref="X106:X109"/>
    <mergeCell ref="AP106:AP107"/>
    <mergeCell ref="AQ106:AU107"/>
    <mergeCell ref="AV106:AV107"/>
    <mergeCell ref="AW106:AZ107"/>
    <mergeCell ref="BF107:BF109"/>
    <mergeCell ref="BP104:BS106"/>
    <mergeCell ref="AG116:BH116"/>
    <mergeCell ref="AG117:BH117"/>
    <mergeCell ref="B118:J118"/>
    <mergeCell ref="K118:AF118"/>
    <mergeCell ref="AG118:BH118"/>
    <mergeCell ref="B113:J113"/>
    <mergeCell ref="K113:AF113"/>
    <mergeCell ref="AG113:BH113"/>
    <mergeCell ref="B114:J114"/>
    <mergeCell ref="K114:AF114"/>
    <mergeCell ref="AG114:BH114"/>
    <mergeCell ref="B123:J123"/>
    <mergeCell ref="K123:AF123"/>
    <mergeCell ref="AG123:BH123"/>
    <mergeCell ref="Z67:Z69"/>
    <mergeCell ref="Y67:Y69"/>
    <mergeCell ref="Y70:Y72"/>
    <mergeCell ref="Z70:Z72"/>
    <mergeCell ref="Y73:Y75"/>
    <mergeCell ref="Z73:Z75"/>
    <mergeCell ref="B121:J121"/>
    <mergeCell ref="K121:AF121"/>
    <mergeCell ref="AG121:BH121"/>
    <mergeCell ref="B122:J122"/>
    <mergeCell ref="K122:AF122"/>
    <mergeCell ref="AG122:BH122"/>
    <mergeCell ref="B119:J119"/>
    <mergeCell ref="K119:AF119"/>
    <mergeCell ref="AG119:BH119"/>
    <mergeCell ref="B120:J120"/>
    <mergeCell ref="K120:AF120"/>
    <mergeCell ref="AG120:BH120"/>
    <mergeCell ref="B115:J117"/>
    <mergeCell ref="K115:AF117"/>
    <mergeCell ref="AG115:BH115"/>
  </mergeCells>
  <phoneticPr fontId="18"/>
  <pageMargins left="0.47244094488188981" right="0.47244094488188981" top="0.59055118110236227" bottom="0.55118110236220474" header="0" footer="0"/>
  <pageSetup paperSize="9" scale="72" fitToWidth="0" fitToHeight="0" pageOrder="overThenDown" orientation="landscape"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402" r:id="rId4" name="Check Box 18">
              <controlPr defaultSize="0" autoFill="0" autoLine="0" autoPict="0" altText="障碍者">
                <anchor moveWithCells="1">
                  <from>
                    <xdr:col>26</xdr:col>
                    <xdr:colOff>12700</xdr:colOff>
                    <xdr:row>33</xdr:row>
                    <xdr:rowOff>69850</xdr:rowOff>
                  </from>
                  <to>
                    <xdr:col>30</xdr:col>
                    <xdr:colOff>177800</xdr:colOff>
                    <xdr:row>36</xdr:row>
                    <xdr:rowOff>12700</xdr:rowOff>
                  </to>
                </anchor>
              </controlPr>
            </control>
          </mc:Choice>
        </mc:AlternateContent>
        <mc:AlternateContent xmlns:mc="http://schemas.openxmlformats.org/markup-compatibility/2006">
          <mc:Choice Requires="x14">
            <control shapeId="16404" r:id="rId5" name="Check Box 20">
              <controlPr defaultSize="0" autoFill="0" autoLine="0" autoPict="0" altText="障碍者">
                <anchor moveWithCells="1">
                  <from>
                    <xdr:col>26</xdr:col>
                    <xdr:colOff>12700</xdr:colOff>
                    <xdr:row>38</xdr:row>
                    <xdr:rowOff>31750</xdr:rowOff>
                  </from>
                  <to>
                    <xdr:col>30</xdr:col>
                    <xdr:colOff>177800</xdr:colOff>
                    <xdr:row>40</xdr:row>
                    <xdr:rowOff>63500</xdr:rowOff>
                  </to>
                </anchor>
              </controlPr>
            </control>
          </mc:Choice>
        </mc:AlternateContent>
        <mc:AlternateContent xmlns:mc="http://schemas.openxmlformats.org/markup-compatibility/2006">
          <mc:Choice Requires="x14">
            <control shapeId="16405" r:id="rId6" name="Check Box 21">
              <controlPr defaultSize="0" autoFill="0" autoLine="0" autoPict="0" altText="障碍者">
                <anchor moveWithCells="1">
                  <from>
                    <xdr:col>26</xdr:col>
                    <xdr:colOff>6350</xdr:colOff>
                    <xdr:row>35</xdr:row>
                    <xdr:rowOff>69850</xdr:rowOff>
                  </from>
                  <to>
                    <xdr:col>29</xdr:col>
                    <xdr:colOff>19050</xdr:colOff>
                    <xdr:row>38</xdr:row>
                    <xdr:rowOff>19050</xdr:rowOff>
                  </to>
                </anchor>
              </controlPr>
            </control>
          </mc:Choice>
        </mc:AlternateContent>
        <mc:AlternateContent xmlns:mc="http://schemas.openxmlformats.org/markup-compatibility/2006">
          <mc:Choice Requires="x14">
            <control shapeId="16406" r:id="rId7" name="Check Box 22">
              <controlPr defaultSize="0" autoFill="0" autoLine="0" autoPict="0" altText="障碍者">
                <anchor moveWithCells="1">
                  <from>
                    <xdr:col>26</xdr:col>
                    <xdr:colOff>12700</xdr:colOff>
                    <xdr:row>40</xdr:row>
                    <xdr:rowOff>76200</xdr:rowOff>
                  </from>
                  <to>
                    <xdr:col>30</xdr:col>
                    <xdr:colOff>177800</xdr:colOff>
                    <xdr:row>43</xdr:row>
                    <xdr:rowOff>19050</xdr:rowOff>
                  </to>
                </anchor>
              </controlPr>
            </control>
          </mc:Choice>
        </mc:AlternateContent>
        <mc:AlternateContent xmlns:mc="http://schemas.openxmlformats.org/markup-compatibility/2006">
          <mc:Choice Requires="x14">
            <control shapeId="16407" r:id="rId8" name="Check Box 23">
              <controlPr defaultSize="0" autoFill="0" autoLine="0" autoPict="0" altText="障碍者">
                <anchor moveWithCells="1">
                  <from>
                    <xdr:col>26</xdr:col>
                    <xdr:colOff>12700</xdr:colOff>
                    <xdr:row>47</xdr:row>
                    <xdr:rowOff>69850</xdr:rowOff>
                  </from>
                  <to>
                    <xdr:col>30</xdr:col>
                    <xdr:colOff>177800</xdr:colOff>
                    <xdr:row>50</xdr:row>
                    <xdr:rowOff>12700</xdr:rowOff>
                  </to>
                </anchor>
              </controlPr>
            </control>
          </mc:Choice>
        </mc:AlternateContent>
        <mc:AlternateContent xmlns:mc="http://schemas.openxmlformats.org/markup-compatibility/2006">
          <mc:Choice Requires="x14">
            <control shapeId="16408" r:id="rId9" name="Check Box 24">
              <controlPr defaultSize="0" autoFill="0" autoLine="0" autoPict="0" altText="障碍者">
                <anchor moveWithCells="1">
                  <from>
                    <xdr:col>26</xdr:col>
                    <xdr:colOff>12700</xdr:colOff>
                    <xdr:row>54</xdr:row>
                    <xdr:rowOff>63500</xdr:rowOff>
                  </from>
                  <to>
                    <xdr:col>30</xdr:col>
                    <xdr:colOff>177800</xdr:colOff>
                    <xdr:row>57</xdr:row>
                    <xdr:rowOff>6350</xdr:rowOff>
                  </to>
                </anchor>
              </controlPr>
            </control>
          </mc:Choice>
        </mc:AlternateContent>
        <mc:AlternateContent xmlns:mc="http://schemas.openxmlformats.org/markup-compatibility/2006">
          <mc:Choice Requires="x14">
            <control shapeId="16409" r:id="rId10" name="Check Box 25">
              <controlPr defaultSize="0" autoFill="0" autoLine="0" autoPict="0" altText="障碍者">
                <anchor moveWithCells="1">
                  <from>
                    <xdr:col>26</xdr:col>
                    <xdr:colOff>6350</xdr:colOff>
                    <xdr:row>42</xdr:row>
                    <xdr:rowOff>69850</xdr:rowOff>
                  </from>
                  <to>
                    <xdr:col>29</xdr:col>
                    <xdr:colOff>19050</xdr:colOff>
                    <xdr:row>45</xdr:row>
                    <xdr:rowOff>19050</xdr:rowOff>
                  </to>
                </anchor>
              </controlPr>
            </control>
          </mc:Choice>
        </mc:AlternateContent>
        <mc:AlternateContent xmlns:mc="http://schemas.openxmlformats.org/markup-compatibility/2006">
          <mc:Choice Requires="x14">
            <control shapeId="16410" r:id="rId11" name="Check Box 26">
              <controlPr defaultSize="0" autoFill="0" autoLine="0" autoPict="0" altText="障碍者">
                <anchor moveWithCells="1">
                  <from>
                    <xdr:col>26</xdr:col>
                    <xdr:colOff>6350</xdr:colOff>
                    <xdr:row>49</xdr:row>
                    <xdr:rowOff>63500</xdr:rowOff>
                  </from>
                  <to>
                    <xdr:col>29</xdr:col>
                    <xdr:colOff>19050</xdr:colOff>
                    <xdr:row>52</xdr:row>
                    <xdr:rowOff>12700</xdr:rowOff>
                  </to>
                </anchor>
              </controlPr>
            </control>
          </mc:Choice>
        </mc:AlternateContent>
        <mc:AlternateContent xmlns:mc="http://schemas.openxmlformats.org/markup-compatibility/2006">
          <mc:Choice Requires="x14">
            <control shapeId="16411" r:id="rId12" name="Check Box 27">
              <controlPr defaultSize="0" autoFill="0" autoLine="0" autoPict="0" altText="障碍者">
                <anchor moveWithCells="1">
                  <from>
                    <xdr:col>26</xdr:col>
                    <xdr:colOff>6350</xdr:colOff>
                    <xdr:row>56</xdr:row>
                    <xdr:rowOff>63500</xdr:rowOff>
                  </from>
                  <to>
                    <xdr:col>29</xdr:col>
                    <xdr:colOff>19050</xdr:colOff>
                    <xdr:row>59</xdr:row>
                    <xdr:rowOff>12700</xdr:rowOff>
                  </to>
                </anchor>
              </controlPr>
            </control>
          </mc:Choice>
        </mc:AlternateContent>
        <mc:AlternateContent xmlns:mc="http://schemas.openxmlformats.org/markup-compatibility/2006">
          <mc:Choice Requires="x14">
            <control shapeId="16412" r:id="rId13" name="Check Box 28">
              <controlPr defaultSize="0" autoFill="0" autoLine="0" autoPict="0" altText="障碍者">
                <anchor moveWithCells="1">
                  <from>
                    <xdr:col>26</xdr:col>
                    <xdr:colOff>12700</xdr:colOff>
                    <xdr:row>45</xdr:row>
                    <xdr:rowOff>31750</xdr:rowOff>
                  </from>
                  <to>
                    <xdr:col>30</xdr:col>
                    <xdr:colOff>177800</xdr:colOff>
                    <xdr:row>47</xdr:row>
                    <xdr:rowOff>63500</xdr:rowOff>
                  </to>
                </anchor>
              </controlPr>
            </control>
          </mc:Choice>
        </mc:AlternateContent>
        <mc:AlternateContent xmlns:mc="http://schemas.openxmlformats.org/markup-compatibility/2006">
          <mc:Choice Requires="x14">
            <control shapeId="16413" r:id="rId14" name="Check Box 29">
              <controlPr defaultSize="0" autoFill="0" autoLine="0" autoPict="0" altText="障碍者">
                <anchor moveWithCells="1">
                  <from>
                    <xdr:col>26</xdr:col>
                    <xdr:colOff>12700</xdr:colOff>
                    <xdr:row>52</xdr:row>
                    <xdr:rowOff>31750</xdr:rowOff>
                  </from>
                  <to>
                    <xdr:col>30</xdr:col>
                    <xdr:colOff>177800</xdr:colOff>
                    <xdr:row>54</xdr:row>
                    <xdr:rowOff>63500</xdr:rowOff>
                  </to>
                </anchor>
              </controlPr>
            </control>
          </mc:Choice>
        </mc:AlternateContent>
        <mc:AlternateContent xmlns:mc="http://schemas.openxmlformats.org/markup-compatibility/2006">
          <mc:Choice Requires="x14">
            <control shapeId="16414" r:id="rId15" name="Check Box 30">
              <controlPr defaultSize="0" autoFill="0" autoLine="0" autoPict="0" altText="障碍者">
                <anchor moveWithCells="1">
                  <from>
                    <xdr:col>26</xdr:col>
                    <xdr:colOff>12700</xdr:colOff>
                    <xdr:row>59</xdr:row>
                    <xdr:rowOff>31750</xdr:rowOff>
                  </from>
                  <to>
                    <xdr:col>30</xdr:col>
                    <xdr:colOff>177800</xdr:colOff>
                    <xdr:row>61</xdr:row>
                    <xdr:rowOff>63500</xdr:rowOff>
                  </to>
                </anchor>
              </controlPr>
            </control>
          </mc:Choice>
        </mc:AlternateContent>
        <mc:AlternateContent xmlns:mc="http://schemas.openxmlformats.org/markup-compatibility/2006">
          <mc:Choice Requires="x14">
            <control shapeId="16415" r:id="rId16" name="Check Box 31">
              <controlPr defaultSize="0" autoFill="0" autoLine="0" autoPict="0" altText="障碍者">
                <anchor moveWithCells="1">
                  <from>
                    <xdr:col>5</xdr:col>
                    <xdr:colOff>171450</xdr:colOff>
                    <xdr:row>62</xdr:row>
                    <xdr:rowOff>82550</xdr:rowOff>
                  </from>
                  <to>
                    <xdr:col>8</xdr:col>
                    <xdr:colOff>184150</xdr:colOff>
                    <xdr:row>65</xdr:row>
                    <xdr:rowOff>31750</xdr:rowOff>
                  </to>
                </anchor>
              </controlPr>
            </control>
          </mc:Choice>
        </mc:AlternateContent>
        <mc:AlternateContent xmlns:mc="http://schemas.openxmlformats.org/markup-compatibility/2006">
          <mc:Choice Requires="x14">
            <control shapeId="16416" r:id="rId17" name="Check Box 32">
              <controlPr defaultSize="0" autoFill="0" autoLine="0" autoPict="0" altText="障碍者">
                <anchor moveWithCells="1">
                  <from>
                    <xdr:col>26</xdr:col>
                    <xdr:colOff>0</xdr:colOff>
                    <xdr:row>63</xdr:row>
                    <xdr:rowOff>38100</xdr:rowOff>
                  </from>
                  <to>
                    <xdr:col>29</xdr:col>
                    <xdr:colOff>12700</xdr:colOff>
                    <xdr:row>65</xdr:row>
                    <xdr:rowOff>69850</xdr:rowOff>
                  </to>
                </anchor>
              </controlPr>
            </control>
          </mc:Choice>
        </mc:AlternateContent>
        <mc:AlternateContent xmlns:mc="http://schemas.openxmlformats.org/markup-compatibility/2006">
          <mc:Choice Requires="x14">
            <control shapeId="16417" r:id="rId18" name="Check Box 33">
              <controlPr defaultSize="0" autoFill="0" autoLine="0" autoPict="0" altText="障碍者">
                <anchor moveWithCells="1">
                  <from>
                    <xdr:col>26</xdr:col>
                    <xdr:colOff>0</xdr:colOff>
                    <xdr:row>66</xdr:row>
                    <xdr:rowOff>31750</xdr:rowOff>
                  </from>
                  <to>
                    <xdr:col>29</xdr:col>
                    <xdr:colOff>12700</xdr:colOff>
                    <xdr:row>68</xdr:row>
                    <xdr:rowOff>69850</xdr:rowOff>
                  </to>
                </anchor>
              </controlPr>
            </control>
          </mc:Choice>
        </mc:AlternateContent>
        <mc:AlternateContent xmlns:mc="http://schemas.openxmlformats.org/markup-compatibility/2006">
          <mc:Choice Requires="x14">
            <control shapeId="16418" r:id="rId19" name="Check Box 34">
              <controlPr defaultSize="0" autoFill="0" autoLine="0" autoPict="0" altText="障碍者">
                <anchor moveWithCells="1">
                  <from>
                    <xdr:col>26</xdr:col>
                    <xdr:colOff>6350</xdr:colOff>
                    <xdr:row>69</xdr:row>
                    <xdr:rowOff>31750</xdr:rowOff>
                  </from>
                  <to>
                    <xdr:col>29</xdr:col>
                    <xdr:colOff>19050</xdr:colOff>
                    <xdr:row>71</xdr:row>
                    <xdr:rowOff>69850</xdr:rowOff>
                  </to>
                </anchor>
              </controlPr>
            </control>
          </mc:Choice>
        </mc:AlternateContent>
        <mc:AlternateContent xmlns:mc="http://schemas.openxmlformats.org/markup-compatibility/2006">
          <mc:Choice Requires="x14">
            <control shapeId="16419" r:id="rId20" name="Check Box 35">
              <controlPr defaultSize="0" autoFill="0" autoLine="0" autoPict="0" altText="障碍者">
                <anchor moveWithCells="1">
                  <from>
                    <xdr:col>37</xdr:col>
                    <xdr:colOff>177800</xdr:colOff>
                    <xdr:row>33</xdr:row>
                    <xdr:rowOff>31750</xdr:rowOff>
                  </from>
                  <to>
                    <xdr:col>43</xdr:col>
                    <xdr:colOff>158750</xdr:colOff>
                    <xdr:row>38</xdr:row>
                    <xdr:rowOff>19050</xdr:rowOff>
                  </to>
                </anchor>
              </controlPr>
            </control>
          </mc:Choice>
        </mc:AlternateContent>
        <mc:AlternateContent xmlns:mc="http://schemas.openxmlformats.org/markup-compatibility/2006">
          <mc:Choice Requires="x14">
            <control shapeId="16420" r:id="rId21" name="Check Box 36">
              <controlPr defaultSize="0" autoFill="0" autoLine="0" autoPict="0" altText="障碍者">
                <anchor moveWithCells="1">
                  <from>
                    <xdr:col>37</xdr:col>
                    <xdr:colOff>177800</xdr:colOff>
                    <xdr:row>37</xdr:row>
                    <xdr:rowOff>12700</xdr:rowOff>
                  </from>
                  <to>
                    <xdr:col>42</xdr:col>
                    <xdr:colOff>158750</xdr:colOff>
                    <xdr:row>39</xdr:row>
                    <xdr:rowOff>44450</xdr:rowOff>
                  </to>
                </anchor>
              </controlPr>
            </control>
          </mc:Choice>
        </mc:AlternateContent>
        <mc:AlternateContent xmlns:mc="http://schemas.openxmlformats.org/markup-compatibility/2006">
          <mc:Choice Requires="x14">
            <control shapeId="16421" r:id="rId22" name="Check Box 37">
              <controlPr defaultSize="0" autoFill="0" autoLine="0" autoPict="0" altText="障碍者">
                <anchor moveWithCells="1">
                  <from>
                    <xdr:col>45</xdr:col>
                    <xdr:colOff>82550</xdr:colOff>
                    <xdr:row>33</xdr:row>
                    <xdr:rowOff>50800</xdr:rowOff>
                  </from>
                  <to>
                    <xdr:col>50</xdr:col>
                    <xdr:colOff>63500</xdr:colOff>
                    <xdr:row>35</xdr:row>
                    <xdr:rowOff>82550</xdr:rowOff>
                  </to>
                </anchor>
              </controlPr>
            </control>
          </mc:Choice>
        </mc:AlternateContent>
        <mc:AlternateContent xmlns:mc="http://schemas.openxmlformats.org/markup-compatibility/2006">
          <mc:Choice Requires="x14">
            <control shapeId="16422" r:id="rId23" name="Check Box 38">
              <controlPr defaultSize="0" autoFill="0" autoLine="0" autoPict="0" altText="障碍者">
                <anchor moveWithCells="1">
                  <from>
                    <xdr:col>45</xdr:col>
                    <xdr:colOff>82550</xdr:colOff>
                    <xdr:row>34</xdr:row>
                    <xdr:rowOff>76200</xdr:rowOff>
                  </from>
                  <to>
                    <xdr:col>49</xdr:col>
                    <xdr:colOff>63500</xdr:colOff>
                    <xdr:row>39</xdr:row>
                    <xdr:rowOff>88900</xdr:rowOff>
                  </to>
                </anchor>
              </controlPr>
            </control>
          </mc:Choice>
        </mc:AlternateContent>
        <mc:AlternateContent xmlns:mc="http://schemas.openxmlformats.org/markup-compatibility/2006">
          <mc:Choice Requires="x14">
            <control shapeId="16423" r:id="rId24" name="Check Box 39">
              <controlPr defaultSize="0" autoFill="0" autoLine="0" autoPict="0" altText="障碍者">
                <anchor moveWithCells="1">
                  <from>
                    <xdr:col>37</xdr:col>
                    <xdr:colOff>171450</xdr:colOff>
                    <xdr:row>40</xdr:row>
                    <xdr:rowOff>31750</xdr:rowOff>
                  </from>
                  <to>
                    <xdr:col>43</xdr:col>
                    <xdr:colOff>152400</xdr:colOff>
                    <xdr:row>45</xdr:row>
                    <xdr:rowOff>19050</xdr:rowOff>
                  </to>
                </anchor>
              </controlPr>
            </control>
          </mc:Choice>
        </mc:AlternateContent>
        <mc:AlternateContent xmlns:mc="http://schemas.openxmlformats.org/markup-compatibility/2006">
          <mc:Choice Requires="x14">
            <control shapeId="16424" r:id="rId25" name="Check Box 40">
              <controlPr defaultSize="0" autoFill="0" autoLine="0" autoPict="0" altText="障碍者">
                <anchor moveWithCells="1">
                  <from>
                    <xdr:col>37</xdr:col>
                    <xdr:colOff>171450</xdr:colOff>
                    <xdr:row>47</xdr:row>
                    <xdr:rowOff>12700</xdr:rowOff>
                  </from>
                  <to>
                    <xdr:col>43</xdr:col>
                    <xdr:colOff>152400</xdr:colOff>
                    <xdr:row>52</xdr:row>
                    <xdr:rowOff>0</xdr:rowOff>
                  </to>
                </anchor>
              </controlPr>
            </control>
          </mc:Choice>
        </mc:AlternateContent>
        <mc:AlternateContent xmlns:mc="http://schemas.openxmlformats.org/markup-compatibility/2006">
          <mc:Choice Requires="x14">
            <control shapeId="16425" r:id="rId26" name="Check Box 41">
              <controlPr defaultSize="0" autoFill="0" autoLine="0" autoPict="0" altText="障碍者">
                <anchor moveWithCells="1">
                  <from>
                    <xdr:col>37</xdr:col>
                    <xdr:colOff>177800</xdr:colOff>
                    <xdr:row>54</xdr:row>
                    <xdr:rowOff>25400</xdr:rowOff>
                  </from>
                  <to>
                    <xdr:col>43</xdr:col>
                    <xdr:colOff>158750</xdr:colOff>
                    <xdr:row>59</xdr:row>
                    <xdr:rowOff>12700</xdr:rowOff>
                  </to>
                </anchor>
              </controlPr>
            </control>
          </mc:Choice>
        </mc:AlternateContent>
        <mc:AlternateContent xmlns:mc="http://schemas.openxmlformats.org/markup-compatibility/2006">
          <mc:Choice Requires="x14">
            <control shapeId="16426" r:id="rId27" name="Check Box 42">
              <controlPr defaultSize="0" autoFill="0" autoLine="0" autoPict="0" altText="障碍者">
                <anchor moveWithCells="1">
                  <from>
                    <xdr:col>37</xdr:col>
                    <xdr:colOff>171450</xdr:colOff>
                    <xdr:row>44</xdr:row>
                    <xdr:rowOff>12700</xdr:rowOff>
                  </from>
                  <to>
                    <xdr:col>42</xdr:col>
                    <xdr:colOff>152400</xdr:colOff>
                    <xdr:row>46</xdr:row>
                    <xdr:rowOff>44450</xdr:rowOff>
                  </to>
                </anchor>
              </controlPr>
            </control>
          </mc:Choice>
        </mc:AlternateContent>
        <mc:AlternateContent xmlns:mc="http://schemas.openxmlformats.org/markup-compatibility/2006">
          <mc:Choice Requires="x14">
            <control shapeId="16427" r:id="rId28" name="Check Box 43">
              <controlPr defaultSize="0" autoFill="0" autoLine="0" autoPict="0" altText="障碍者">
                <anchor moveWithCells="1">
                  <from>
                    <xdr:col>37</xdr:col>
                    <xdr:colOff>171450</xdr:colOff>
                    <xdr:row>51</xdr:row>
                    <xdr:rowOff>12700</xdr:rowOff>
                  </from>
                  <to>
                    <xdr:col>42</xdr:col>
                    <xdr:colOff>152400</xdr:colOff>
                    <xdr:row>53</xdr:row>
                    <xdr:rowOff>44450</xdr:rowOff>
                  </to>
                </anchor>
              </controlPr>
            </control>
          </mc:Choice>
        </mc:AlternateContent>
        <mc:AlternateContent xmlns:mc="http://schemas.openxmlformats.org/markup-compatibility/2006">
          <mc:Choice Requires="x14">
            <control shapeId="16428" r:id="rId29" name="Check Box 44">
              <controlPr defaultSize="0" autoFill="0" autoLine="0" autoPict="0" altText="障碍者">
                <anchor moveWithCells="1">
                  <from>
                    <xdr:col>37</xdr:col>
                    <xdr:colOff>165100</xdr:colOff>
                    <xdr:row>58</xdr:row>
                    <xdr:rowOff>12700</xdr:rowOff>
                  </from>
                  <to>
                    <xdr:col>42</xdr:col>
                    <xdr:colOff>146050</xdr:colOff>
                    <xdr:row>60</xdr:row>
                    <xdr:rowOff>44450</xdr:rowOff>
                  </to>
                </anchor>
              </controlPr>
            </control>
          </mc:Choice>
        </mc:AlternateContent>
        <mc:AlternateContent xmlns:mc="http://schemas.openxmlformats.org/markup-compatibility/2006">
          <mc:Choice Requires="x14">
            <control shapeId="16429" r:id="rId30" name="Check Box 45">
              <controlPr defaultSize="0" autoFill="0" autoLine="0" autoPict="0" altText="障碍者">
                <anchor moveWithCells="1">
                  <from>
                    <xdr:col>45</xdr:col>
                    <xdr:colOff>82550</xdr:colOff>
                    <xdr:row>40</xdr:row>
                    <xdr:rowOff>50800</xdr:rowOff>
                  </from>
                  <to>
                    <xdr:col>50</xdr:col>
                    <xdr:colOff>63500</xdr:colOff>
                    <xdr:row>42</xdr:row>
                    <xdr:rowOff>82550</xdr:rowOff>
                  </to>
                </anchor>
              </controlPr>
            </control>
          </mc:Choice>
        </mc:AlternateContent>
        <mc:AlternateContent xmlns:mc="http://schemas.openxmlformats.org/markup-compatibility/2006">
          <mc:Choice Requires="x14">
            <control shapeId="16430" r:id="rId31" name="Check Box 46">
              <controlPr defaultSize="0" autoFill="0" autoLine="0" autoPict="0" altText="障碍者">
                <anchor moveWithCells="1">
                  <from>
                    <xdr:col>45</xdr:col>
                    <xdr:colOff>82550</xdr:colOff>
                    <xdr:row>47</xdr:row>
                    <xdr:rowOff>50800</xdr:rowOff>
                  </from>
                  <to>
                    <xdr:col>50</xdr:col>
                    <xdr:colOff>63500</xdr:colOff>
                    <xdr:row>49</xdr:row>
                    <xdr:rowOff>82550</xdr:rowOff>
                  </to>
                </anchor>
              </controlPr>
            </control>
          </mc:Choice>
        </mc:AlternateContent>
        <mc:AlternateContent xmlns:mc="http://schemas.openxmlformats.org/markup-compatibility/2006">
          <mc:Choice Requires="x14">
            <control shapeId="16431" r:id="rId32" name="Check Box 47">
              <controlPr defaultSize="0" autoFill="0" autoLine="0" autoPict="0" altText="障碍者">
                <anchor moveWithCells="1">
                  <from>
                    <xdr:col>45</xdr:col>
                    <xdr:colOff>82550</xdr:colOff>
                    <xdr:row>54</xdr:row>
                    <xdr:rowOff>57150</xdr:rowOff>
                  </from>
                  <to>
                    <xdr:col>50</xdr:col>
                    <xdr:colOff>63500</xdr:colOff>
                    <xdr:row>56</xdr:row>
                    <xdr:rowOff>88900</xdr:rowOff>
                  </to>
                </anchor>
              </controlPr>
            </control>
          </mc:Choice>
        </mc:AlternateContent>
        <mc:AlternateContent xmlns:mc="http://schemas.openxmlformats.org/markup-compatibility/2006">
          <mc:Choice Requires="x14">
            <control shapeId="16432" r:id="rId33" name="Check Box 48">
              <controlPr defaultSize="0" autoFill="0" autoLine="0" autoPict="0" altText="障碍者">
                <anchor moveWithCells="1">
                  <from>
                    <xdr:col>45</xdr:col>
                    <xdr:colOff>82550</xdr:colOff>
                    <xdr:row>41</xdr:row>
                    <xdr:rowOff>69850</xdr:rowOff>
                  </from>
                  <to>
                    <xdr:col>49</xdr:col>
                    <xdr:colOff>63500</xdr:colOff>
                    <xdr:row>46</xdr:row>
                    <xdr:rowOff>88900</xdr:rowOff>
                  </to>
                </anchor>
              </controlPr>
            </control>
          </mc:Choice>
        </mc:AlternateContent>
        <mc:AlternateContent xmlns:mc="http://schemas.openxmlformats.org/markup-compatibility/2006">
          <mc:Choice Requires="x14">
            <control shapeId="16433" r:id="rId34" name="Check Box 49">
              <controlPr defaultSize="0" autoFill="0" autoLine="0" autoPict="0" altText="障碍者">
                <anchor moveWithCells="1">
                  <from>
                    <xdr:col>45</xdr:col>
                    <xdr:colOff>82550</xdr:colOff>
                    <xdr:row>48</xdr:row>
                    <xdr:rowOff>69850</xdr:rowOff>
                  </from>
                  <to>
                    <xdr:col>49</xdr:col>
                    <xdr:colOff>63500</xdr:colOff>
                    <xdr:row>53</xdr:row>
                    <xdr:rowOff>88900</xdr:rowOff>
                  </to>
                </anchor>
              </controlPr>
            </control>
          </mc:Choice>
        </mc:AlternateContent>
        <mc:AlternateContent xmlns:mc="http://schemas.openxmlformats.org/markup-compatibility/2006">
          <mc:Choice Requires="x14">
            <control shapeId="16434" r:id="rId35" name="Check Box 50">
              <controlPr defaultSize="0" autoFill="0" autoLine="0" autoPict="0" altText="障碍者">
                <anchor moveWithCells="1">
                  <from>
                    <xdr:col>45</xdr:col>
                    <xdr:colOff>82550</xdr:colOff>
                    <xdr:row>55</xdr:row>
                    <xdr:rowOff>69850</xdr:rowOff>
                  </from>
                  <to>
                    <xdr:col>49</xdr:col>
                    <xdr:colOff>63500</xdr:colOff>
                    <xdr:row>60</xdr:row>
                    <xdr:rowOff>88900</xdr:rowOff>
                  </to>
                </anchor>
              </controlPr>
            </control>
          </mc:Choice>
        </mc:AlternateContent>
        <mc:AlternateContent xmlns:mc="http://schemas.openxmlformats.org/markup-compatibility/2006">
          <mc:Choice Requires="x14">
            <control shapeId="16435" r:id="rId36" name="Drop Down 51">
              <controlPr defaultSize="0" print="0" autoLine="0" autoPict="0">
                <anchor moveWithCells="1">
                  <from>
                    <xdr:col>22</xdr:col>
                    <xdr:colOff>31750</xdr:colOff>
                    <xdr:row>66</xdr:row>
                    <xdr:rowOff>31750</xdr:rowOff>
                  </from>
                  <to>
                    <xdr:col>23</xdr:col>
                    <xdr:colOff>184150</xdr:colOff>
                    <xdr:row>68</xdr:row>
                    <xdr:rowOff>82550</xdr:rowOff>
                  </to>
                </anchor>
              </controlPr>
            </control>
          </mc:Choice>
        </mc:AlternateContent>
        <mc:AlternateContent xmlns:mc="http://schemas.openxmlformats.org/markup-compatibility/2006">
          <mc:Choice Requires="x14">
            <control shapeId="16436" r:id="rId37" name="Drop Down 52">
              <controlPr defaultSize="0" print="0" autoLine="0" autoPict="0">
                <anchor moveWithCells="1">
                  <from>
                    <xdr:col>22</xdr:col>
                    <xdr:colOff>25400</xdr:colOff>
                    <xdr:row>69</xdr:row>
                    <xdr:rowOff>31750</xdr:rowOff>
                  </from>
                  <to>
                    <xdr:col>24</xdr:col>
                    <xdr:colOff>0</xdr:colOff>
                    <xdr:row>71</xdr:row>
                    <xdr:rowOff>82550</xdr:rowOff>
                  </to>
                </anchor>
              </controlPr>
            </control>
          </mc:Choice>
        </mc:AlternateContent>
        <mc:AlternateContent xmlns:mc="http://schemas.openxmlformats.org/markup-compatibility/2006">
          <mc:Choice Requires="x14">
            <control shapeId="16437" r:id="rId38" name="Drop Down 53">
              <controlPr defaultSize="0" print="0" autoLine="0" autoPict="0">
                <anchor moveWithCells="1">
                  <from>
                    <xdr:col>22</xdr:col>
                    <xdr:colOff>25400</xdr:colOff>
                    <xdr:row>72</xdr:row>
                    <xdr:rowOff>31750</xdr:rowOff>
                  </from>
                  <to>
                    <xdr:col>24</xdr:col>
                    <xdr:colOff>0</xdr:colOff>
                    <xdr:row>74</xdr:row>
                    <xdr:rowOff>82550</xdr:rowOff>
                  </to>
                </anchor>
              </controlPr>
            </control>
          </mc:Choice>
        </mc:AlternateContent>
        <mc:AlternateContent xmlns:mc="http://schemas.openxmlformats.org/markup-compatibility/2006">
          <mc:Choice Requires="x14">
            <control shapeId="16438" r:id="rId39" name="Drop Down 54">
              <controlPr defaultSize="0" print="0" autoLine="0" autoPict="0">
                <anchor moveWithCells="1">
                  <from>
                    <xdr:col>18</xdr:col>
                    <xdr:colOff>25400</xdr:colOff>
                    <xdr:row>66</xdr:row>
                    <xdr:rowOff>25400</xdr:rowOff>
                  </from>
                  <to>
                    <xdr:col>21</xdr:col>
                    <xdr:colOff>158750</xdr:colOff>
                    <xdr:row>68</xdr:row>
                    <xdr:rowOff>76200</xdr:rowOff>
                  </to>
                </anchor>
              </controlPr>
            </control>
          </mc:Choice>
        </mc:AlternateContent>
        <mc:AlternateContent xmlns:mc="http://schemas.openxmlformats.org/markup-compatibility/2006">
          <mc:Choice Requires="x14">
            <control shapeId="16439" r:id="rId40" name="Drop Down 55">
              <controlPr defaultSize="0" print="0" autoLine="0" autoPict="0">
                <anchor moveWithCells="1">
                  <from>
                    <xdr:col>18</xdr:col>
                    <xdr:colOff>25400</xdr:colOff>
                    <xdr:row>69</xdr:row>
                    <xdr:rowOff>25400</xdr:rowOff>
                  </from>
                  <to>
                    <xdr:col>21</xdr:col>
                    <xdr:colOff>158750</xdr:colOff>
                    <xdr:row>71</xdr:row>
                    <xdr:rowOff>76200</xdr:rowOff>
                  </to>
                </anchor>
              </controlPr>
            </control>
          </mc:Choice>
        </mc:AlternateContent>
        <mc:AlternateContent xmlns:mc="http://schemas.openxmlformats.org/markup-compatibility/2006">
          <mc:Choice Requires="x14">
            <control shapeId="16440" r:id="rId41" name="Drop Down 56">
              <controlPr defaultSize="0" print="0" autoLine="0" autoPict="0">
                <anchor moveWithCells="1">
                  <from>
                    <xdr:col>18</xdr:col>
                    <xdr:colOff>31750</xdr:colOff>
                    <xdr:row>72</xdr:row>
                    <xdr:rowOff>25400</xdr:rowOff>
                  </from>
                  <to>
                    <xdr:col>21</xdr:col>
                    <xdr:colOff>165100</xdr:colOff>
                    <xdr:row>74</xdr:row>
                    <xdr:rowOff>76200</xdr:rowOff>
                  </to>
                </anchor>
              </controlPr>
            </control>
          </mc:Choice>
        </mc:AlternateContent>
        <mc:AlternateContent xmlns:mc="http://schemas.openxmlformats.org/markup-compatibility/2006">
          <mc:Choice Requires="x14">
            <control shapeId="16441" r:id="rId42" name="Drop Down 57">
              <controlPr defaultSize="0" print="0" autoLine="0" autoPict="0">
                <anchor moveWithCells="1">
                  <from>
                    <xdr:col>14</xdr:col>
                    <xdr:colOff>12700</xdr:colOff>
                    <xdr:row>66</xdr:row>
                    <xdr:rowOff>25400</xdr:rowOff>
                  </from>
                  <to>
                    <xdr:col>17</xdr:col>
                    <xdr:colOff>165100</xdr:colOff>
                    <xdr:row>68</xdr:row>
                    <xdr:rowOff>76200</xdr:rowOff>
                  </to>
                </anchor>
              </controlPr>
            </control>
          </mc:Choice>
        </mc:AlternateContent>
        <mc:AlternateContent xmlns:mc="http://schemas.openxmlformats.org/markup-compatibility/2006">
          <mc:Choice Requires="x14">
            <control shapeId="16442" r:id="rId43" name="Drop Down 58">
              <controlPr defaultSize="0" print="0" autoLine="0" autoPict="0">
                <anchor moveWithCells="1">
                  <from>
                    <xdr:col>14</xdr:col>
                    <xdr:colOff>6350</xdr:colOff>
                    <xdr:row>69</xdr:row>
                    <xdr:rowOff>25400</xdr:rowOff>
                  </from>
                  <to>
                    <xdr:col>17</xdr:col>
                    <xdr:colOff>158750</xdr:colOff>
                    <xdr:row>71</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03D84-3A87-47E1-A636-0ED947AF2F27}">
  <dimension ref="A1:CN120"/>
  <sheetViews>
    <sheetView zoomScale="78" zoomScaleNormal="78" workbookViewId="0"/>
  </sheetViews>
  <sheetFormatPr defaultRowHeight="14"/>
  <cols>
    <col min="1" max="34" width="3.9140625" style="321" customWidth="1"/>
    <col min="35" max="67" width="3.25" style="321" customWidth="1"/>
    <col min="68" max="69" width="2.75" style="321" customWidth="1"/>
    <col min="70" max="92" width="10.58203125" style="321" customWidth="1"/>
    <col min="93" max="16384" width="8.6640625" style="319"/>
  </cols>
  <sheetData>
    <row r="1" spans="1:88" ht="9.15" customHeight="1" thickTop="1" thickBot="1">
      <c r="C1" s="1531" t="s">
        <v>0</v>
      </c>
      <c r="D1" s="1532"/>
      <c r="E1" s="1537"/>
      <c r="F1" s="1537"/>
      <c r="G1" s="1537"/>
      <c r="H1" s="1537"/>
      <c r="I1" s="1537"/>
      <c r="J1" s="1537"/>
      <c r="K1" s="1532" t="s">
        <v>1</v>
      </c>
      <c r="L1" s="1537"/>
      <c r="M1" s="1537"/>
      <c r="N1" s="1537"/>
      <c r="O1" s="1537"/>
      <c r="P1" s="1537"/>
      <c r="Q1" s="1537"/>
      <c r="R1" s="1539" t="s">
        <v>2</v>
      </c>
      <c r="S1" s="1542" t="s">
        <v>3</v>
      </c>
      <c r="T1" s="1542"/>
      <c r="U1" s="1542"/>
      <c r="V1" s="1523"/>
      <c r="W1" s="1523"/>
      <c r="X1" s="1523" t="s">
        <v>4</v>
      </c>
      <c r="Y1" s="1523"/>
      <c r="Z1" s="1523"/>
      <c r="AA1" s="1523"/>
      <c r="AB1" s="1523" t="s">
        <v>5</v>
      </c>
      <c r="AC1" s="47"/>
      <c r="AD1" s="47"/>
      <c r="AE1" s="47"/>
      <c r="AF1" s="47"/>
      <c r="AG1" s="47"/>
      <c r="AH1" s="47"/>
      <c r="AI1" s="47"/>
      <c r="AJ1" s="47"/>
      <c r="AK1" s="47"/>
      <c r="AL1" s="1523"/>
      <c r="AM1" s="1523"/>
      <c r="AN1" s="1523"/>
      <c r="AO1" s="1523"/>
      <c r="AP1" s="1525"/>
      <c r="AQ1" s="1528" t="s">
        <v>6</v>
      </c>
      <c r="AR1" s="1499" t="s">
        <v>260</v>
      </c>
      <c r="AS1" s="1500"/>
      <c r="AT1" s="1500"/>
      <c r="AU1" s="1502"/>
      <c r="AV1" s="1502"/>
      <c r="AW1" s="1502"/>
      <c r="AX1" s="1502"/>
      <c r="AY1" s="1502"/>
      <c r="AZ1" s="1502"/>
      <c r="BA1" s="1502"/>
      <c r="BB1" s="1502"/>
      <c r="BC1" s="1502"/>
      <c r="BD1" s="1502"/>
      <c r="BE1" s="1502"/>
      <c r="BF1" s="1502"/>
      <c r="BG1" s="1503"/>
      <c r="BH1" s="1506" t="s">
        <v>8</v>
      </c>
      <c r="BI1" s="1507"/>
      <c r="BJ1" s="1507"/>
      <c r="BK1" s="1508"/>
      <c r="BL1" s="1508"/>
      <c r="BM1" s="1508"/>
      <c r="BN1" s="1508"/>
      <c r="BO1" s="1509"/>
    </row>
    <row r="2" spans="1:88" ht="9.15" customHeight="1" thickBot="1">
      <c r="A2" s="1379" t="str">
        <f>IF(A117=1,"甲欄","乙欄")</f>
        <v>甲欄</v>
      </c>
      <c r="B2" s="1379"/>
      <c r="C2" s="1533"/>
      <c r="D2" s="1534"/>
      <c r="E2" s="1538"/>
      <c r="F2" s="1538"/>
      <c r="G2" s="1538"/>
      <c r="H2" s="1538"/>
      <c r="I2" s="1538"/>
      <c r="J2" s="1538"/>
      <c r="K2" s="1534"/>
      <c r="L2" s="1538"/>
      <c r="M2" s="1538"/>
      <c r="N2" s="1538"/>
      <c r="O2" s="1538"/>
      <c r="P2" s="1538"/>
      <c r="Q2" s="1538"/>
      <c r="R2" s="1540"/>
      <c r="S2" s="1543"/>
      <c r="T2" s="1543"/>
      <c r="U2" s="1543"/>
      <c r="V2" s="1524"/>
      <c r="W2" s="1524"/>
      <c r="X2" s="1524"/>
      <c r="Y2" s="1524"/>
      <c r="Z2" s="1524"/>
      <c r="AA2" s="1524"/>
      <c r="AB2" s="1524"/>
      <c r="AC2" s="3"/>
      <c r="AD2" s="3"/>
      <c r="AE2" s="3"/>
      <c r="AF2" s="3"/>
      <c r="AG2" s="3"/>
      <c r="AH2" s="3"/>
      <c r="AI2" s="3"/>
      <c r="AJ2" s="3"/>
      <c r="AK2" s="3"/>
      <c r="AL2" s="1526"/>
      <c r="AM2" s="1526"/>
      <c r="AN2" s="1526"/>
      <c r="AO2" s="1526"/>
      <c r="AP2" s="1527"/>
      <c r="AQ2" s="1529"/>
      <c r="AR2" s="1501"/>
      <c r="AS2" s="1470"/>
      <c r="AT2" s="1470"/>
      <c r="AU2" s="1504"/>
      <c r="AV2" s="1504"/>
      <c r="AW2" s="1504"/>
      <c r="AX2" s="1504"/>
      <c r="AY2" s="1504"/>
      <c r="AZ2" s="1504"/>
      <c r="BA2" s="1504"/>
      <c r="BB2" s="1504"/>
      <c r="BC2" s="1504"/>
      <c r="BD2" s="1504"/>
      <c r="BE2" s="1504"/>
      <c r="BF2" s="1504"/>
      <c r="BG2" s="1505"/>
      <c r="BH2" s="1375"/>
      <c r="BI2" s="1386"/>
      <c r="BJ2" s="1386"/>
      <c r="BK2" s="1510"/>
      <c r="BL2" s="1510"/>
      <c r="BM2" s="1510"/>
      <c r="BN2" s="1510"/>
      <c r="BO2" s="1511"/>
      <c r="BS2" s="321" t="s">
        <v>973</v>
      </c>
      <c r="BT2" s="339">
        <v>37989</v>
      </c>
    </row>
    <row r="3" spans="1:88" ht="9.15" customHeight="1" thickBot="1">
      <c r="A3" s="1379"/>
      <c r="B3" s="1379"/>
      <c r="C3" s="1533"/>
      <c r="D3" s="1534"/>
      <c r="E3" s="1538"/>
      <c r="F3" s="1538"/>
      <c r="G3" s="1538"/>
      <c r="H3" s="1538"/>
      <c r="I3" s="1538"/>
      <c r="J3" s="1538"/>
      <c r="K3" s="1534"/>
      <c r="L3" s="1538"/>
      <c r="M3" s="1538"/>
      <c r="N3" s="1538"/>
      <c r="O3" s="1538"/>
      <c r="P3" s="1538"/>
      <c r="Q3" s="1538"/>
      <c r="R3" s="1540"/>
      <c r="S3" s="1514"/>
      <c r="T3" s="1515"/>
      <c r="U3" s="1515"/>
      <c r="V3" s="1515"/>
      <c r="W3" s="1515"/>
      <c r="X3" s="1515"/>
      <c r="Y3" s="1515"/>
      <c r="Z3" s="1515"/>
      <c r="AA3" s="1515"/>
      <c r="AB3" s="1515"/>
      <c r="AC3" s="1515"/>
      <c r="AD3" s="1515"/>
      <c r="AE3" s="1515"/>
      <c r="AF3" s="1515"/>
      <c r="AG3" s="1515"/>
      <c r="AH3" s="1515"/>
      <c r="AI3" s="1515"/>
      <c r="AJ3" s="1515"/>
      <c r="AK3" s="1515"/>
      <c r="AL3" s="1515"/>
      <c r="AM3" s="1515"/>
      <c r="AN3" s="1515"/>
      <c r="AO3" s="1515"/>
      <c r="AP3" s="1516"/>
      <c r="AQ3" s="1529"/>
      <c r="AR3" s="1517"/>
      <c r="AS3" s="1504"/>
      <c r="AT3" s="1504"/>
      <c r="AU3" s="1504"/>
      <c r="AV3" s="1504"/>
      <c r="AW3" s="1504"/>
      <c r="AX3" s="1504"/>
      <c r="AY3" s="1504"/>
      <c r="AZ3" s="1504"/>
      <c r="BA3" s="1504"/>
      <c r="BB3" s="1504"/>
      <c r="BC3" s="1504"/>
      <c r="BD3" s="1504"/>
      <c r="BE3" s="1504"/>
      <c r="BF3" s="1504"/>
      <c r="BG3" s="1505"/>
      <c r="BH3" s="1375"/>
      <c r="BI3" s="1386"/>
      <c r="BJ3" s="1386"/>
      <c r="BK3" s="1510"/>
      <c r="BL3" s="1510"/>
      <c r="BM3" s="1510"/>
      <c r="BN3" s="1510"/>
      <c r="BO3" s="1511"/>
    </row>
    <row r="4" spans="1:88" ht="9.15" customHeight="1" thickBot="1">
      <c r="A4" s="1379"/>
      <c r="B4" s="1379"/>
      <c r="C4" s="1533"/>
      <c r="D4" s="1534"/>
      <c r="E4" s="1518"/>
      <c r="F4" s="1518"/>
      <c r="G4" s="1518"/>
      <c r="H4" s="1518"/>
      <c r="I4" s="1518"/>
      <c r="J4" s="1518"/>
      <c r="K4" s="1534"/>
      <c r="L4" s="1518"/>
      <c r="M4" s="1518"/>
      <c r="N4" s="1518"/>
      <c r="O4" s="1518"/>
      <c r="P4" s="1518"/>
      <c r="Q4" s="1518"/>
      <c r="R4" s="1540"/>
      <c r="S4" s="1514"/>
      <c r="T4" s="1515"/>
      <c r="U4" s="1515"/>
      <c r="V4" s="1515"/>
      <c r="W4" s="1515"/>
      <c r="X4" s="1515"/>
      <c r="Y4" s="1515"/>
      <c r="Z4" s="1515"/>
      <c r="AA4" s="1515"/>
      <c r="AB4" s="1515"/>
      <c r="AC4" s="1515"/>
      <c r="AD4" s="1515"/>
      <c r="AE4" s="1515"/>
      <c r="AF4" s="1515"/>
      <c r="AG4" s="1515"/>
      <c r="AH4" s="1515"/>
      <c r="AI4" s="1515"/>
      <c r="AJ4" s="1515"/>
      <c r="AK4" s="1515"/>
      <c r="AL4" s="1515"/>
      <c r="AM4" s="1515"/>
      <c r="AN4" s="1515"/>
      <c r="AO4" s="1515"/>
      <c r="AP4" s="1516"/>
      <c r="AQ4" s="1529"/>
      <c r="AR4" s="1517"/>
      <c r="AS4" s="1504"/>
      <c r="AT4" s="1504"/>
      <c r="AU4" s="1504"/>
      <c r="AV4" s="1504"/>
      <c r="AW4" s="1504"/>
      <c r="AX4" s="1504"/>
      <c r="AY4" s="1504"/>
      <c r="AZ4" s="1504"/>
      <c r="BA4" s="1504"/>
      <c r="BB4" s="1504"/>
      <c r="BC4" s="1504"/>
      <c r="BD4" s="1504"/>
      <c r="BE4" s="1504"/>
      <c r="BF4" s="1504"/>
      <c r="BG4" s="1505"/>
      <c r="BH4" s="1375"/>
      <c r="BI4" s="1386"/>
      <c r="BJ4" s="1386"/>
      <c r="BK4" s="1510"/>
      <c r="BL4" s="1510"/>
      <c r="BM4" s="1510"/>
      <c r="BN4" s="1510"/>
      <c r="BO4" s="1511"/>
      <c r="BS4" s="321" t="s">
        <v>974</v>
      </c>
      <c r="BT4" s="339" t="str">
        <f>IF(AND(AY5&lt;&gt;"",BB5&lt;&gt;"",BE5&lt;&gt;""),IF(AU5="明治",DATE(AY5+1867,BB5,BE5),IF(AU5="大正",DATE(AY5+1911,BB5,BE5),IF(AU5="昭和",DATE(AY5+1925,BB5,BE5),IF(AU5="平成",DATE(AY5+1989,BB5,BE5),"")))),"")</f>
        <v/>
      </c>
    </row>
    <row r="5" spans="1:88" ht="9.15" customHeight="1" thickBot="1">
      <c r="C5" s="1533"/>
      <c r="D5" s="1534"/>
      <c r="E5" s="1518"/>
      <c r="F5" s="1518"/>
      <c r="G5" s="1518"/>
      <c r="H5" s="1518"/>
      <c r="I5" s="1518"/>
      <c r="J5" s="1518"/>
      <c r="K5" s="1534"/>
      <c r="L5" s="1518"/>
      <c r="M5" s="1518"/>
      <c r="N5" s="1518"/>
      <c r="O5" s="1518"/>
      <c r="P5" s="1518"/>
      <c r="Q5" s="1518"/>
      <c r="R5" s="1540"/>
      <c r="S5" s="1514"/>
      <c r="T5" s="1515"/>
      <c r="U5" s="1515"/>
      <c r="V5" s="1515"/>
      <c r="W5" s="1515"/>
      <c r="X5" s="1515"/>
      <c r="Y5" s="1515"/>
      <c r="Z5" s="1515"/>
      <c r="AA5" s="1515"/>
      <c r="AB5" s="1515"/>
      <c r="AC5" s="1515"/>
      <c r="AD5" s="1515"/>
      <c r="AE5" s="1515"/>
      <c r="AF5" s="1515"/>
      <c r="AG5" s="1515"/>
      <c r="AH5" s="1515"/>
      <c r="AI5" s="1515"/>
      <c r="AJ5" s="1515"/>
      <c r="AK5" s="1515"/>
      <c r="AL5" s="1515"/>
      <c r="AM5" s="1515"/>
      <c r="AN5" s="1515"/>
      <c r="AO5" s="1515"/>
      <c r="AP5" s="1516"/>
      <c r="AQ5" s="1529"/>
      <c r="AR5" s="1375" t="s">
        <v>261</v>
      </c>
      <c r="AS5" s="1386"/>
      <c r="AT5" s="1386"/>
      <c r="AU5" s="1470" t="str">
        <f>IF(AR120=1,"明治",IF(AR120=2,"大正",IF(AR120=3,"昭和",IF(AR120=4,"平成",IF(AR120=5,"令和","")))))</f>
        <v>昭和</v>
      </c>
      <c r="AV5" s="1470"/>
      <c r="AW5" s="1470"/>
      <c r="AX5" s="1470"/>
      <c r="AY5" s="1386"/>
      <c r="AZ5" s="1386"/>
      <c r="BA5" s="1386" t="s">
        <v>262</v>
      </c>
      <c r="BB5" s="1379"/>
      <c r="BC5" s="1379"/>
      <c r="BD5" s="1386" t="s">
        <v>263</v>
      </c>
      <c r="BE5" s="1379"/>
      <c r="BF5" s="1379"/>
      <c r="BG5" s="1544" t="s">
        <v>264</v>
      </c>
      <c r="BH5" s="1375"/>
      <c r="BI5" s="1386"/>
      <c r="BJ5" s="1386"/>
      <c r="BK5" s="1510"/>
      <c r="BL5" s="1510"/>
      <c r="BM5" s="1510"/>
      <c r="BN5" s="1510"/>
      <c r="BO5" s="1511"/>
    </row>
    <row r="6" spans="1:88" ht="9.15" customHeight="1" thickBot="1">
      <c r="C6" s="1535"/>
      <c r="D6" s="1536"/>
      <c r="E6" s="1519"/>
      <c r="F6" s="1519"/>
      <c r="G6" s="1519"/>
      <c r="H6" s="1519"/>
      <c r="I6" s="1519"/>
      <c r="J6" s="1519"/>
      <c r="K6" s="1536"/>
      <c r="L6" s="1519"/>
      <c r="M6" s="1519"/>
      <c r="N6" s="1519"/>
      <c r="O6" s="1519"/>
      <c r="P6" s="1519"/>
      <c r="Q6" s="1519"/>
      <c r="R6" s="1541"/>
      <c r="S6" s="1520"/>
      <c r="T6" s="1521"/>
      <c r="U6" s="1521"/>
      <c r="V6" s="1521"/>
      <c r="W6" s="1521"/>
      <c r="X6" s="1521"/>
      <c r="Y6" s="1521"/>
      <c r="Z6" s="1521"/>
      <c r="AA6" s="1521"/>
      <c r="AB6" s="1521"/>
      <c r="AC6" s="1521"/>
      <c r="AD6" s="1521"/>
      <c r="AE6" s="1521"/>
      <c r="AF6" s="1521"/>
      <c r="AG6" s="1521"/>
      <c r="AH6" s="1521"/>
      <c r="AI6" s="1521"/>
      <c r="AJ6" s="1521"/>
      <c r="AK6" s="1521"/>
      <c r="AL6" s="1521"/>
      <c r="AM6" s="1521"/>
      <c r="AN6" s="1521"/>
      <c r="AO6" s="1521"/>
      <c r="AP6" s="1522"/>
      <c r="AQ6" s="1530"/>
      <c r="AR6" s="1498"/>
      <c r="AS6" s="1472"/>
      <c r="AT6" s="1472"/>
      <c r="AU6" s="1471"/>
      <c r="AV6" s="1471"/>
      <c r="AW6" s="1471"/>
      <c r="AX6" s="1471"/>
      <c r="AY6" s="1472"/>
      <c r="AZ6" s="1472"/>
      <c r="BA6" s="1472"/>
      <c r="BB6" s="1473"/>
      <c r="BC6" s="1473"/>
      <c r="BD6" s="1472"/>
      <c r="BE6" s="1473"/>
      <c r="BF6" s="1473"/>
      <c r="BG6" s="1545"/>
      <c r="BH6" s="1498"/>
      <c r="BI6" s="1472"/>
      <c r="BJ6" s="1472"/>
      <c r="BK6" s="1512"/>
      <c r="BL6" s="1512"/>
      <c r="BM6" s="1512"/>
      <c r="BN6" s="1512"/>
      <c r="BO6" s="1513"/>
    </row>
    <row r="7" spans="1:88" ht="9.15" customHeight="1" thickTop="1">
      <c r="C7" s="1333" t="s">
        <v>13</v>
      </c>
      <c r="D7" s="1496" t="s">
        <v>14</v>
      </c>
      <c r="E7" s="1475" t="s">
        <v>184</v>
      </c>
      <c r="F7" s="1476"/>
      <c r="G7" s="1476" t="s">
        <v>185</v>
      </c>
      <c r="H7" s="1476"/>
      <c r="I7" s="1476"/>
      <c r="J7" s="1476"/>
      <c r="K7" s="1476"/>
      <c r="L7" s="1475" t="s">
        <v>186</v>
      </c>
      <c r="M7" s="1476"/>
      <c r="N7" s="1476"/>
      <c r="O7" s="1476"/>
      <c r="P7" s="1475" t="s">
        <v>187</v>
      </c>
      <c r="Q7" s="1476"/>
      <c r="R7" s="1476"/>
      <c r="S7" s="1476"/>
      <c r="T7" s="1476"/>
      <c r="U7" s="1475" t="s">
        <v>188</v>
      </c>
      <c r="V7" s="1476"/>
      <c r="W7" s="1476" t="s">
        <v>189</v>
      </c>
      <c r="X7" s="1476"/>
      <c r="Y7" s="1476"/>
      <c r="Z7" s="1476"/>
      <c r="AA7" s="1475" t="s">
        <v>190</v>
      </c>
      <c r="AB7" s="1476"/>
      <c r="AC7" s="1476"/>
      <c r="AD7" s="1475" t="s">
        <v>191</v>
      </c>
      <c r="AE7" s="1476"/>
      <c r="AF7" s="1476"/>
      <c r="AG7" s="1478"/>
      <c r="AH7" s="1480" t="s">
        <v>918</v>
      </c>
      <c r="AI7" s="1481"/>
      <c r="AJ7" s="1481"/>
      <c r="AK7" s="1481"/>
      <c r="AL7" s="1481"/>
      <c r="AM7" s="1481"/>
      <c r="AN7" s="1481"/>
      <c r="AO7" s="1481"/>
      <c r="AP7" s="1481"/>
      <c r="AQ7" s="1481"/>
      <c r="AR7" s="1481"/>
      <c r="AS7" s="1481"/>
      <c r="AT7" s="1481"/>
      <c r="AU7" s="1481"/>
      <c r="AV7" s="1481"/>
      <c r="AW7" s="1481"/>
      <c r="AX7" s="1483"/>
      <c r="AY7" s="1484"/>
      <c r="AZ7" s="1484"/>
      <c r="BA7" s="1484"/>
      <c r="BB7" s="1484"/>
      <c r="BC7" s="1484"/>
      <c r="BD7" s="1484"/>
      <c r="BE7" s="1484"/>
      <c r="BF7" s="1484"/>
      <c r="BG7" s="1484"/>
      <c r="BH7" s="1484"/>
      <c r="BI7" s="1484"/>
      <c r="BJ7" s="1484"/>
      <c r="BK7" s="1484"/>
      <c r="BL7" s="1484"/>
      <c r="BM7" s="1484"/>
      <c r="BN7" s="1484"/>
      <c r="BO7" s="1487" t="s">
        <v>340</v>
      </c>
    </row>
    <row r="8" spans="1:88" ht="9.15" customHeight="1">
      <c r="C8" s="1334"/>
      <c r="D8" s="1497"/>
      <c r="E8" s="1477"/>
      <c r="F8" s="1477"/>
      <c r="G8" s="1477"/>
      <c r="H8" s="1477"/>
      <c r="I8" s="1477"/>
      <c r="J8" s="1477"/>
      <c r="K8" s="1477"/>
      <c r="L8" s="1477"/>
      <c r="M8" s="1477"/>
      <c r="N8" s="1477"/>
      <c r="O8" s="1477"/>
      <c r="P8" s="1477"/>
      <c r="Q8" s="1477"/>
      <c r="R8" s="1477"/>
      <c r="S8" s="1477"/>
      <c r="T8" s="1477"/>
      <c r="U8" s="1477"/>
      <c r="V8" s="1477"/>
      <c r="W8" s="1477"/>
      <c r="X8" s="1477"/>
      <c r="Y8" s="1477"/>
      <c r="Z8" s="1477"/>
      <c r="AA8" s="1477"/>
      <c r="AB8" s="1477"/>
      <c r="AC8" s="1477"/>
      <c r="AD8" s="1477"/>
      <c r="AE8" s="1477"/>
      <c r="AF8" s="1477"/>
      <c r="AG8" s="1479"/>
      <c r="AH8" s="1482"/>
      <c r="AI8" s="1378"/>
      <c r="AJ8" s="1378"/>
      <c r="AK8" s="1378"/>
      <c r="AL8" s="1378"/>
      <c r="AM8" s="1378"/>
      <c r="AN8" s="1378"/>
      <c r="AO8" s="1378"/>
      <c r="AP8" s="1378"/>
      <c r="AQ8" s="1378"/>
      <c r="AR8" s="1378"/>
      <c r="AS8" s="1378"/>
      <c r="AT8" s="1378"/>
      <c r="AU8" s="1378"/>
      <c r="AV8" s="1378"/>
      <c r="AW8" s="1378"/>
      <c r="AX8" s="1485"/>
      <c r="AY8" s="1486"/>
      <c r="AZ8" s="1486"/>
      <c r="BA8" s="1486"/>
      <c r="BB8" s="1486"/>
      <c r="BC8" s="1486"/>
      <c r="BD8" s="1486"/>
      <c r="BE8" s="1486"/>
      <c r="BF8" s="1486"/>
      <c r="BG8" s="1486"/>
      <c r="BH8" s="1486"/>
      <c r="BI8" s="1486"/>
      <c r="BJ8" s="1486"/>
      <c r="BK8" s="1486"/>
      <c r="BL8" s="1486"/>
      <c r="BM8" s="1486"/>
      <c r="BN8" s="1486"/>
      <c r="BO8" s="1450"/>
    </row>
    <row r="9" spans="1:88" ht="9.15" customHeight="1">
      <c r="C9" s="1334"/>
      <c r="D9" s="1497"/>
      <c r="E9" s="1477"/>
      <c r="F9" s="1477"/>
      <c r="G9" s="1477"/>
      <c r="H9" s="1477"/>
      <c r="I9" s="1477"/>
      <c r="J9" s="1477"/>
      <c r="K9" s="1477"/>
      <c r="L9" s="1477"/>
      <c r="M9" s="1477"/>
      <c r="N9" s="1477"/>
      <c r="O9" s="1477"/>
      <c r="P9" s="1477"/>
      <c r="Q9" s="1477"/>
      <c r="R9" s="1477"/>
      <c r="S9" s="1477"/>
      <c r="T9" s="1477"/>
      <c r="U9" s="1477"/>
      <c r="V9" s="1477"/>
      <c r="W9" s="1477"/>
      <c r="X9" s="1477"/>
      <c r="Y9" s="1477"/>
      <c r="Z9" s="1477"/>
      <c r="AA9" s="1477"/>
      <c r="AB9" s="1477"/>
      <c r="AC9" s="1477"/>
      <c r="AD9" s="1477"/>
      <c r="AE9" s="1477"/>
      <c r="AF9" s="1477"/>
      <c r="AG9" s="1479"/>
      <c r="AH9" s="1488" t="s">
        <v>919</v>
      </c>
      <c r="AI9" s="1489"/>
      <c r="AJ9" s="1489"/>
      <c r="AK9" s="1489"/>
      <c r="AL9" s="1489"/>
      <c r="AM9" s="1490"/>
      <c r="AN9" s="1378" t="s">
        <v>920</v>
      </c>
      <c r="AO9" s="1378"/>
      <c r="AP9" s="1378"/>
      <c r="AQ9" s="1422" t="s">
        <v>921</v>
      </c>
      <c r="AR9" s="1422"/>
      <c r="AS9" s="1422"/>
      <c r="AT9" s="1422"/>
      <c r="AU9" s="1422"/>
      <c r="AV9" s="1422"/>
      <c r="AW9" s="1378" t="s">
        <v>922</v>
      </c>
      <c r="AX9" s="1378"/>
      <c r="AY9" s="1378"/>
      <c r="AZ9" s="1378"/>
      <c r="BA9" s="1378"/>
      <c r="BB9" s="1378" t="s">
        <v>920</v>
      </c>
      <c r="BC9" s="1378"/>
      <c r="BD9" s="1378"/>
      <c r="BE9" s="1422" t="s">
        <v>921</v>
      </c>
      <c r="BF9" s="1422"/>
      <c r="BG9" s="1422"/>
      <c r="BH9" s="1422"/>
      <c r="BI9" s="1422"/>
      <c r="BJ9" s="1422"/>
      <c r="BK9" s="1378" t="s">
        <v>922</v>
      </c>
      <c r="BL9" s="1378"/>
      <c r="BM9" s="1378"/>
      <c r="BN9" s="1378"/>
      <c r="BO9" s="1474"/>
    </row>
    <row r="10" spans="1:88" ht="9.15" customHeight="1">
      <c r="C10" s="1334"/>
      <c r="D10" s="1497"/>
      <c r="E10" s="1477"/>
      <c r="F10" s="1477"/>
      <c r="G10" s="1477"/>
      <c r="H10" s="1477"/>
      <c r="I10" s="1477"/>
      <c r="J10" s="1477"/>
      <c r="K10" s="1477"/>
      <c r="L10" s="1477"/>
      <c r="M10" s="1477"/>
      <c r="N10" s="1477"/>
      <c r="O10" s="1477"/>
      <c r="P10" s="1477"/>
      <c r="Q10" s="1477"/>
      <c r="R10" s="1477"/>
      <c r="S10" s="1477"/>
      <c r="T10" s="1477"/>
      <c r="U10" s="1477"/>
      <c r="V10" s="1477"/>
      <c r="W10" s="1477"/>
      <c r="X10" s="1477"/>
      <c r="Y10" s="1477"/>
      <c r="Z10" s="1477"/>
      <c r="AA10" s="1477"/>
      <c r="AB10" s="1477"/>
      <c r="AC10" s="1477"/>
      <c r="AD10" s="1477"/>
      <c r="AE10" s="1477"/>
      <c r="AF10" s="1477"/>
      <c r="AG10" s="1479"/>
      <c r="AH10" s="1491"/>
      <c r="AI10" s="1384"/>
      <c r="AJ10" s="1384"/>
      <c r="AK10" s="1384"/>
      <c r="AL10" s="1384"/>
      <c r="AM10" s="1492"/>
      <c r="AN10" s="1378"/>
      <c r="AO10" s="1378"/>
      <c r="AP10" s="1378"/>
      <c r="AQ10" s="1422"/>
      <c r="AR10" s="1422"/>
      <c r="AS10" s="1422"/>
      <c r="AT10" s="1422"/>
      <c r="AU10" s="1422"/>
      <c r="AV10" s="1422"/>
      <c r="AW10" s="1378"/>
      <c r="AX10" s="1378"/>
      <c r="AY10" s="1378"/>
      <c r="AZ10" s="1378"/>
      <c r="BA10" s="1378"/>
      <c r="BB10" s="1378"/>
      <c r="BC10" s="1378"/>
      <c r="BD10" s="1378"/>
      <c r="BE10" s="1422"/>
      <c r="BF10" s="1422"/>
      <c r="BG10" s="1422"/>
      <c r="BH10" s="1422"/>
      <c r="BI10" s="1422"/>
      <c r="BJ10" s="1422"/>
      <c r="BK10" s="1378"/>
      <c r="BL10" s="1378"/>
      <c r="BM10" s="1378"/>
      <c r="BN10" s="1378"/>
      <c r="BO10" s="1474"/>
      <c r="BR10" s="321" t="s">
        <v>9</v>
      </c>
      <c r="BW10" s="321" t="s">
        <v>16</v>
      </c>
    </row>
    <row r="11" spans="1:88" ht="9.15" customHeight="1">
      <c r="A11" s="1399" t="s">
        <v>284</v>
      </c>
      <c r="B11" s="1399"/>
      <c r="C11" s="1334"/>
      <c r="D11" s="1497"/>
      <c r="E11" s="1477"/>
      <c r="F11" s="1477"/>
      <c r="G11" s="1477"/>
      <c r="H11" s="1477"/>
      <c r="I11" s="1477"/>
      <c r="J11" s="1477"/>
      <c r="K11" s="1477"/>
      <c r="L11" s="1477"/>
      <c r="M11" s="1477"/>
      <c r="N11" s="1477"/>
      <c r="O11" s="1477"/>
      <c r="P11" s="1477"/>
      <c r="Q11" s="1477"/>
      <c r="R11" s="1477"/>
      <c r="S11" s="1477"/>
      <c r="T11" s="1477"/>
      <c r="U11" s="1477"/>
      <c r="V11" s="1477"/>
      <c r="W11" s="1477"/>
      <c r="X11" s="1477"/>
      <c r="Y11" s="1477"/>
      <c r="Z11" s="1477"/>
      <c r="AA11" s="1477"/>
      <c r="AB11" s="1477"/>
      <c r="AC11" s="1477"/>
      <c r="AD11" s="1477"/>
      <c r="AE11" s="1477"/>
      <c r="AF11" s="1477"/>
      <c r="AG11" s="1479"/>
      <c r="AH11" s="1491"/>
      <c r="AI11" s="1384"/>
      <c r="AJ11" s="1384"/>
      <c r="AK11" s="1384"/>
      <c r="AL11" s="1384"/>
      <c r="AM11" s="1492"/>
      <c r="AN11" s="1446"/>
      <c r="AO11" s="1447"/>
      <c r="AP11" s="1440" t="s">
        <v>923</v>
      </c>
      <c r="AQ11" s="1442"/>
      <c r="AR11" s="1443"/>
      <c r="AS11" s="1443"/>
      <c r="AT11" s="1443"/>
      <c r="AU11" s="1443"/>
      <c r="AV11" s="1440" t="s">
        <v>340</v>
      </c>
      <c r="AW11" s="1446"/>
      <c r="AX11" s="1447"/>
      <c r="AY11" s="1447"/>
      <c r="AZ11" s="1447"/>
      <c r="BA11" s="1440" t="s">
        <v>340</v>
      </c>
      <c r="BB11" s="1446"/>
      <c r="BC11" s="1447"/>
      <c r="BD11" s="1440" t="s">
        <v>923</v>
      </c>
      <c r="BE11" s="1442"/>
      <c r="BF11" s="1443"/>
      <c r="BG11" s="1443"/>
      <c r="BH11" s="1443"/>
      <c r="BI11" s="1443"/>
      <c r="BJ11" s="1440" t="s">
        <v>340</v>
      </c>
      <c r="BK11" s="1446"/>
      <c r="BL11" s="1447"/>
      <c r="BM11" s="1447"/>
      <c r="BN11" s="1447"/>
      <c r="BO11" s="1450" t="s">
        <v>340</v>
      </c>
    </row>
    <row r="12" spans="1:88" ht="9.15" customHeight="1" thickBot="1">
      <c r="A12" s="1399"/>
      <c r="B12" s="1399"/>
      <c r="C12" s="1334"/>
      <c r="D12" s="1497"/>
      <c r="E12" s="1477"/>
      <c r="F12" s="1477"/>
      <c r="G12" s="1477"/>
      <c r="H12" s="1477"/>
      <c r="I12" s="1477"/>
      <c r="J12" s="1477"/>
      <c r="K12" s="1477"/>
      <c r="L12" s="1477"/>
      <c r="M12" s="1477"/>
      <c r="N12" s="1477"/>
      <c r="O12" s="1477"/>
      <c r="P12" s="1477"/>
      <c r="Q12" s="1477"/>
      <c r="R12" s="1477"/>
      <c r="S12" s="1477"/>
      <c r="T12" s="1477"/>
      <c r="U12" s="1477"/>
      <c r="V12" s="1477"/>
      <c r="W12" s="1477"/>
      <c r="X12" s="1477"/>
      <c r="Y12" s="1477"/>
      <c r="Z12" s="1477"/>
      <c r="AA12" s="1477"/>
      <c r="AB12" s="1477"/>
      <c r="AC12" s="1477"/>
      <c r="AD12" s="1477"/>
      <c r="AE12" s="1477"/>
      <c r="AF12" s="1477"/>
      <c r="AG12" s="1479"/>
      <c r="AH12" s="1493"/>
      <c r="AI12" s="1494"/>
      <c r="AJ12" s="1494"/>
      <c r="AK12" s="1494"/>
      <c r="AL12" s="1494"/>
      <c r="AM12" s="1495"/>
      <c r="AN12" s="1448"/>
      <c r="AO12" s="1449"/>
      <c r="AP12" s="1441"/>
      <c r="AQ12" s="1444"/>
      <c r="AR12" s="1445"/>
      <c r="AS12" s="1445"/>
      <c r="AT12" s="1445"/>
      <c r="AU12" s="1445"/>
      <c r="AV12" s="1441"/>
      <c r="AW12" s="1448"/>
      <c r="AX12" s="1449"/>
      <c r="AY12" s="1449"/>
      <c r="AZ12" s="1449"/>
      <c r="BA12" s="1441"/>
      <c r="BB12" s="1448"/>
      <c r="BC12" s="1449"/>
      <c r="BD12" s="1441"/>
      <c r="BE12" s="1444"/>
      <c r="BF12" s="1445"/>
      <c r="BG12" s="1445"/>
      <c r="BH12" s="1445"/>
      <c r="BI12" s="1445"/>
      <c r="BJ12" s="1441"/>
      <c r="BK12" s="1448"/>
      <c r="BL12" s="1449"/>
      <c r="BM12" s="1449"/>
      <c r="BN12" s="1449"/>
      <c r="BO12" s="1451"/>
      <c r="BR12" s="321" t="s">
        <v>15</v>
      </c>
      <c r="BS12" s="321" t="s">
        <v>18</v>
      </c>
      <c r="BT12" s="321" t="s">
        <v>19</v>
      </c>
      <c r="BU12" s="321" t="s">
        <v>20</v>
      </c>
      <c r="BV12" s="321" t="s">
        <v>15</v>
      </c>
      <c r="BW12" s="321" t="s">
        <v>15</v>
      </c>
      <c r="BX12" s="321" t="s">
        <v>21</v>
      </c>
      <c r="BY12" s="321" t="s">
        <v>22</v>
      </c>
      <c r="BZ12" s="321" t="s">
        <v>23</v>
      </c>
      <c r="CA12" s="321" t="s">
        <v>24</v>
      </c>
      <c r="CB12" s="321" t="s">
        <v>25</v>
      </c>
      <c r="CC12" s="321" t="s">
        <v>26</v>
      </c>
      <c r="CD12" s="321" t="s">
        <v>27</v>
      </c>
      <c r="CE12" s="321" t="s">
        <v>28</v>
      </c>
      <c r="CF12" s="321" t="s">
        <v>25</v>
      </c>
      <c r="CG12" s="321" t="s">
        <v>26</v>
      </c>
      <c r="CH12" s="321" t="s">
        <v>29</v>
      </c>
      <c r="CI12" s="321" t="s">
        <v>30</v>
      </c>
      <c r="CJ12" s="321" t="s">
        <v>31</v>
      </c>
    </row>
    <row r="13" spans="1:88" ht="9.15" customHeight="1" thickTop="1">
      <c r="A13" s="1399"/>
      <c r="B13" s="1399"/>
      <c r="C13" s="1334"/>
      <c r="D13" s="1497"/>
      <c r="E13" s="1477"/>
      <c r="F13" s="1477"/>
      <c r="G13" s="1477"/>
      <c r="H13" s="1477"/>
      <c r="I13" s="1477"/>
      <c r="J13" s="1477"/>
      <c r="K13" s="1477"/>
      <c r="L13" s="1477"/>
      <c r="M13" s="1477"/>
      <c r="N13" s="1477"/>
      <c r="O13" s="1477"/>
      <c r="P13" s="1477"/>
      <c r="Q13" s="1477"/>
      <c r="R13" s="1477"/>
      <c r="S13" s="1477"/>
      <c r="T13" s="1477"/>
      <c r="U13" s="1477"/>
      <c r="V13" s="1477"/>
      <c r="W13" s="1477"/>
      <c r="X13" s="1477"/>
      <c r="Y13" s="1477"/>
      <c r="Z13" s="1477"/>
      <c r="AA13" s="1477"/>
      <c r="AB13" s="1477"/>
      <c r="AC13" s="1477"/>
      <c r="AD13" s="1477"/>
      <c r="AE13" s="1477"/>
      <c r="AF13" s="1477"/>
      <c r="AG13" s="1479"/>
      <c r="AH13" s="1452" t="s">
        <v>924</v>
      </c>
      <c r="AI13" s="1455" t="s">
        <v>33</v>
      </c>
      <c r="AJ13" s="1457" t="s">
        <v>925</v>
      </c>
      <c r="AK13" s="1457"/>
      <c r="AL13" s="1457"/>
      <c r="AM13" s="1437" t="s">
        <v>926</v>
      </c>
      <c r="AN13" s="1437"/>
      <c r="AO13" s="1437" t="s">
        <v>927</v>
      </c>
      <c r="AP13" s="1437"/>
      <c r="AQ13" s="1437" t="s">
        <v>928</v>
      </c>
      <c r="AR13" s="1437"/>
      <c r="AS13" s="1439" t="s">
        <v>929</v>
      </c>
      <c r="AT13" s="1439"/>
      <c r="AU13" s="1439"/>
      <c r="AV13" s="1439"/>
      <c r="AW13" s="1437" t="s">
        <v>930</v>
      </c>
      <c r="AX13" s="1439"/>
      <c r="AY13" s="1439"/>
      <c r="AZ13" s="1439" t="s">
        <v>931</v>
      </c>
      <c r="BA13" s="1439"/>
      <c r="BB13" s="1439"/>
      <c r="BC13" s="1437" t="s">
        <v>932</v>
      </c>
      <c r="BD13" s="1439"/>
      <c r="BE13" s="1439"/>
      <c r="BF13" s="1437" t="s">
        <v>933</v>
      </c>
      <c r="BG13" s="1439"/>
      <c r="BH13" s="1439"/>
      <c r="BI13" s="1439"/>
      <c r="BJ13" s="1437" t="s">
        <v>934</v>
      </c>
      <c r="BK13" s="1439"/>
      <c r="BL13" s="1459" t="s">
        <v>935</v>
      </c>
      <c r="BM13" s="1460"/>
      <c r="BN13" s="1461"/>
      <c r="BO13" s="1468" t="s">
        <v>34</v>
      </c>
    </row>
    <row r="14" spans="1:88" ht="9.15" customHeight="1">
      <c r="A14" s="1399"/>
      <c r="B14" s="1399"/>
      <c r="C14" s="1334" t="s">
        <v>32</v>
      </c>
      <c r="D14" s="1319">
        <v>1</v>
      </c>
      <c r="E14" s="1363"/>
      <c r="F14" s="1364"/>
      <c r="G14" s="1365"/>
      <c r="H14" s="1365"/>
      <c r="I14" s="1365"/>
      <c r="J14" s="1365"/>
      <c r="K14" s="1365"/>
      <c r="L14" s="1365"/>
      <c r="M14" s="1365"/>
      <c r="N14" s="1365"/>
      <c r="O14" s="1365"/>
      <c r="P14" s="1353">
        <f>所得税源泉徴収簿!G14-所得税源泉徴収簿!L14</f>
        <v>0</v>
      </c>
      <c r="Q14" s="1353"/>
      <c r="R14" s="1353"/>
      <c r="S14" s="1353"/>
      <c r="T14" s="1353"/>
      <c r="U14" s="1366"/>
      <c r="V14" s="1366"/>
      <c r="W14" s="1353">
        <f>IF(所得税源泉徴収簿!$A$2="甲欄",所得税源泉徴収簿!BR14,所得税源泉徴収簿!BW14)</f>
        <v>0</v>
      </c>
      <c r="X14" s="1353"/>
      <c r="Y14" s="1353"/>
      <c r="Z14" s="1353"/>
      <c r="AA14" s="1365"/>
      <c r="AB14" s="1365"/>
      <c r="AC14" s="1365"/>
      <c r="AD14" s="1353">
        <f>所得税源泉徴収簿!W14+所得税源泉徴収簿!AA14</f>
        <v>0</v>
      </c>
      <c r="AE14" s="1353"/>
      <c r="AF14" s="1353"/>
      <c r="AG14" s="1354"/>
      <c r="AH14" s="1453"/>
      <c r="AI14" s="1456"/>
      <c r="AJ14" s="1458"/>
      <c r="AK14" s="1458"/>
      <c r="AL14" s="1458"/>
      <c r="AM14" s="1438"/>
      <c r="AN14" s="1438"/>
      <c r="AO14" s="1438"/>
      <c r="AP14" s="1438"/>
      <c r="AQ14" s="1438"/>
      <c r="AR14" s="1438"/>
      <c r="AS14" s="1422"/>
      <c r="AT14" s="1422"/>
      <c r="AU14" s="1422"/>
      <c r="AV14" s="1422"/>
      <c r="AW14" s="1422"/>
      <c r="AX14" s="1422"/>
      <c r="AY14" s="1422"/>
      <c r="AZ14" s="1422"/>
      <c r="BA14" s="1422"/>
      <c r="BB14" s="1422"/>
      <c r="BC14" s="1422"/>
      <c r="BD14" s="1422"/>
      <c r="BE14" s="1422"/>
      <c r="BF14" s="1422"/>
      <c r="BG14" s="1422"/>
      <c r="BH14" s="1422"/>
      <c r="BI14" s="1422"/>
      <c r="BJ14" s="1422"/>
      <c r="BK14" s="1422"/>
      <c r="BL14" s="1462"/>
      <c r="BM14" s="1463"/>
      <c r="BN14" s="1464"/>
      <c r="BO14" s="1469"/>
      <c r="BR14" s="321">
        <f>IF($BS14&lt;=162500,ROUND($BS14*0.05105,-1),IF($BS14&lt;=275000,ROUND($BS14*0.1021-8296,-1),IF($BS14&lt;=579166,ROUND($BS14*0.2042-36374,-1),IF($BS14&lt;=750000,ROUND($BS14*0.23483-54113,-1),IF($BS14&lt;=1500000,ROUND($BS14*0.33693-130688,-1),IF($BS14&lt;=3333333,ROUND($BS14*0.4084-237893,-1),ROUND($BS14*0.45945-408061,-1)))))))</f>
        <v>0</v>
      </c>
      <c r="BS14" s="321">
        <f>IF(P14-BT14-BU14&lt;=0,0,P14-BT14-BU14)</f>
        <v>0</v>
      </c>
      <c r="BT14" s="321">
        <f>IF(P14&lt;=135416,45834,IF(P14&lt;=149999,ROUNDUP(P14*0.4-8333,0),IF(P14&lt;=299999,ROUNDUP(P14*0.3+6667,0),IF(P14&lt;=549999,ROUNDUP(P14*0.2+36667,0),IF(P14&lt;=708330,ROUNDUP(P14*0.1+91667,0),162500)))))</f>
        <v>45834</v>
      </c>
      <c r="BU14" s="321">
        <f>(U14)*31667+IF(P14&lt;=2162499,40000,IF(P14&lt;=2204166,26667,IF(P14&lt;=2245833,13334,0)))</f>
        <v>40000</v>
      </c>
      <c r="BV14" s="321">
        <f>IF(P14&lt;88000,(P14*0.03063),IF(P14&lt;8600000,CI14,IF(P14&lt;1720000,(320900+(P14-86000)*0.4084),672200+(P14-1720000)*0.45945)))</f>
        <v>0</v>
      </c>
      <c r="BW14" s="321">
        <f>IF(BV14&lt;0,0,BV14)</f>
        <v>0</v>
      </c>
      <c r="BX14" s="321">
        <f>IF(P14&lt;=98999,1000,IF(P14&lt;=220999,2000,3000))</f>
        <v>1000</v>
      </c>
      <c r="BY14" s="321">
        <f>IF(BX14=1000,88000,IF(BX14=2000,99000,221000))</f>
        <v>88000</v>
      </c>
      <c r="BZ14" s="321">
        <f>IF(P14&lt;1010000,P14-MOD((P14-BY14),BX14),1010000)</f>
        <v>0</v>
      </c>
      <c r="CA14" s="321">
        <f>BZ14*1.5</f>
        <v>0</v>
      </c>
      <c r="CB14" s="321">
        <f>IF(CA14&lt;=135416,45834,IF(CA14&lt;=149999,ROUNDUP(CA14*0.4-8333,0),IF(CA14&lt;=299999,ROUNDUP(CA14*0.3+6667,0),IF(CA14&lt;=549999,ROUNDUP(CA14*0.2+36667,0),IF(CA14&lt;=708330,ROUNDUP(CA14*0.1+91667,0),162500)))))</f>
        <v>45834</v>
      </c>
      <c r="CC14" s="321">
        <f>(CA14-CB14-IF(CA14&lt;=2162499,40000,0))</f>
        <v>-85834</v>
      </c>
      <c r="CD14" s="321">
        <f>IF($CC14&lt;=162500,ROUNDDOWN($CC14*0.05,0),IF($CC14&lt;=275000,ROUNDDOWN($CC14*0.1-8125,0),IF($CC14&lt;=579166,ROUNDDOWN($CC14*0.2-35625,0),IF($CC14&lt;=750000,ROUNDDOWN($CC14*0.23-53000,0),IF($CC14&lt;=1500000,ROUNDDOWN($CC14*0.33-128000,0),ROUNDDOWN($CC14*0.4-233000,0))))))</f>
        <v>-4291</v>
      </c>
      <c r="CE14" s="321">
        <f>BZ14*2.5</f>
        <v>0</v>
      </c>
      <c r="CF14" s="321">
        <f>IF(CE14&lt;=135416,45834,IF(CE14&lt;=149999,ROUNDUP(CE14*0.4-8333,0),IF(CE14&lt;=299999,ROUNDUP(CE14*0.3+6667,0),IF(CE14&lt;=549999,ROUNDUP(CE14*0.2+36667,0),IF(CE14&lt;=708330,ROUNDUP(CE14*0.1+91667,0),162500)))))</f>
        <v>45834</v>
      </c>
      <c r="CG14" s="321">
        <f>(CE14-CF14-IF(CA14&lt;=2162499,40000,0))</f>
        <v>-85834</v>
      </c>
      <c r="CH14" s="321">
        <f>IF($CG14&lt;=162500,ROUNDDOWN($CG14*0.05,0),IF($CG14&lt;=275000,ROUNDDOWN($CG14*0.1-8125,0),IF($CG14&lt;=579166,ROUNDDOWN($CG14*0.2-35625,0),IF($CG14&lt;=750000,ROUNDDOWN($CG14*0.23-53000,0),IF($CG14&lt;=1500000,ROUNDDOWN($CG14*0.33-128000,0),ROUNDDOWN($CG14*0.4-233000,0))))))</f>
        <v>-4291</v>
      </c>
      <c r="CI14" s="321">
        <f>ROUND(CH14-CD14,-2)</f>
        <v>0</v>
      </c>
      <c r="CJ14" s="321">
        <f>ROUND(CI14*1.021,-2)</f>
        <v>0</v>
      </c>
    </row>
    <row r="15" spans="1:88" ht="9.15" customHeight="1">
      <c r="A15" s="1399"/>
      <c r="B15" s="1399"/>
      <c r="C15" s="1334"/>
      <c r="D15" s="1319"/>
      <c r="E15" s="1355"/>
      <c r="F15" s="1357"/>
      <c r="G15" s="1359"/>
      <c r="H15" s="1359"/>
      <c r="I15" s="1359"/>
      <c r="J15" s="1359"/>
      <c r="K15" s="1359"/>
      <c r="L15" s="1359"/>
      <c r="M15" s="1359"/>
      <c r="N15" s="1359"/>
      <c r="O15" s="1359"/>
      <c r="P15" s="1344"/>
      <c r="Q15" s="1344"/>
      <c r="R15" s="1344"/>
      <c r="S15" s="1344"/>
      <c r="T15" s="1344"/>
      <c r="U15" s="1361"/>
      <c r="V15" s="1361"/>
      <c r="W15" s="1344"/>
      <c r="X15" s="1344"/>
      <c r="Y15" s="1344"/>
      <c r="Z15" s="1344"/>
      <c r="AA15" s="1359"/>
      <c r="AB15" s="1359"/>
      <c r="AC15" s="1359"/>
      <c r="AD15" s="1344"/>
      <c r="AE15" s="1344"/>
      <c r="AF15" s="1344"/>
      <c r="AG15" s="1345"/>
      <c r="AH15" s="1453"/>
      <c r="AI15" s="1456"/>
      <c r="AJ15" s="1458"/>
      <c r="AK15" s="1458"/>
      <c r="AL15" s="1458"/>
      <c r="AM15" s="1438"/>
      <c r="AN15" s="1438"/>
      <c r="AO15" s="1438"/>
      <c r="AP15" s="1438"/>
      <c r="AQ15" s="1438"/>
      <c r="AR15" s="1438"/>
      <c r="AS15" s="1422"/>
      <c r="AT15" s="1422"/>
      <c r="AU15" s="1422"/>
      <c r="AV15" s="1422"/>
      <c r="AW15" s="1422"/>
      <c r="AX15" s="1422"/>
      <c r="AY15" s="1422"/>
      <c r="AZ15" s="1422"/>
      <c r="BA15" s="1422"/>
      <c r="BB15" s="1422"/>
      <c r="BC15" s="1422"/>
      <c r="BD15" s="1422"/>
      <c r="BE15" s="1422"/>
      <c r="BF15" s="1422"/>
      <c r="BG15" s="1422"/>
      <c r="BH15" s="1422"/>
      <c r="BI15" s="1422"/>
      <c r="BJ15" s="1422"/>
      <c r="BK15" s="1422"/>
      <c r="BL15" s="1462"/>
      <c r="BM15" s="1463"/>
      <c r="BN15" s="1464"/>
      <c r="BO15" s="1469"/>
    </row>
    <row r="16" spans="1:88" ht="9.15" customHeight="1">
      <c r="A16" s="1399"/>
      <c r="B16" s="1399"/>
      <c r="C16" s="1334"/>
      <c r="D16" s="1319"/>
      <c r="E16" s="1355"/>
      <c r="F16" s="1357"/>
      <c r="G16" s="1359"/>
      <c r="H16" s="1359"/>
      <c r="I16" s="1359"/>
      <c r="J16" s="1359"/>
      <c r="K16" s="1359"/>
      <c r="L16" s="1359"/>
      <c r="M16" s="1359"/>
      <c r="N16" s="1359"/>
      <c r="O16" s="1359"/>
      <c r="P16" s="1344"/>
      <c r="Q16" s="1344"/>
      <c r="R16" s="1344"/>
      <c r="S16" s="1344"/>
      <c r="T16" s="1344"/>
      <c r="U16" s="1361"/>
      <c r="V16" s="1361"/>
      <c r="W16" s="1344"/>
      <c r="X16" s="1344"/>
      <c r="Y16" s="1344"/>
      <c r="Z16" s="1344"/>
      <c r="AA16" s="1359"/>
      <c r="AB16" s="1359"/>
      <c r="AC16" s="1359"/>
      <c r="AD16" s="1344"/>
      <c r="AE16" s="1344"/>
      <c r="AF16" s="1344"/>
      <c r="AG16" s="1345"/>
      <c r="AH16" s="1453"/>
      <c r="AI16" s="1456"/>
      <c r="AJ16" s="1458"/>
      <c r="AK16" s="1458"/>
      <c r="AL16" s="1458"/>
      <c r="AM16" s="1438"/>
      <c r="AN16" s="1438"/>
      <c r="AO16" s="1438"/>
      <c r="AP16" s="1438"/>
      <c r="AQ16" s="1438"/>
      <c r="AR16" s="1438"/>
      <c r="AS16" s="1438" t="s">
        <v>936</v>
      </c>
      <c r="AT16" s="1438"/>
      <c r="AU16" s="1422" t="s">
        <v>937</v>
      </c>
      <c r="AV16" s="1422"/>
      <c r="AW16" s="1438" t="s">
        <v>938</v>
      </c>
      <c r="AX16" s="1422"/>
      <c r="AY16" s="1422"/>
      <c r="AZ16" s="1438" t="s">
        <v>938</v>
      </c>
      <c r="BA16" s="1422"/>
      <c r="BB16" s="1422"/>
      <c r="BC16" s="1422" t="s">
        <v>939</v>
      </c>
      <c r="BD16" s="1422"/>
      <c r="BE16" s="1422"/>
      <c r="BF16" s="1422"/>
      <c r="BG16" s="1422"/>
      <c r="BH16" s="1422"/>
      <c r="BI16" s="1422"/>
      <c r="BJ16" s="1422"/>
      <c r="BK16" s="1422"/>
      <c r="BL16" s="1462"/>
      <c r="BM16" s="1463"/>
      <c r="BN16" s="1464"/>
      <c r="BO16" s="1469"/>
    </row>
    <row r="17" spans="1:88" ht="9.15" customHeight="1">
      <c r="A17" s="1436">
        <v>5</v>
      </c>
      <c r="B17" s="1436"/>
      <c r="C17" s="1334"/>
      <c r="D17" s="1319"/>
      <c r="E17" s="1355"/>
      <c r="F17" s="1357"/>
      <c r="G17" s="1359"/>
      <c r="H17" s="1359"/>
      <c r="I17" s="1359"/>
      <c r="J17" s="1359"/>
      <c r="K17" s="1359"/>
      <c r="L17" s="1359"/>
      <c r="M17" s="1359"/>
      <c r="N17" s="1359"/>
      <c r="O17" s="1359"/>
      <c r="P17" s="1344">
        <f>所得税源泉徴収簿!G17-所得税源泉徴収簿!L17</f>
        <v>0</v>
      </c>
      <c r="Q17" s="1344"/>
      <c r="R17" s="1344"/>
      <c r="S17" s="1344"/>
      <c r="T17" s="1344"/>
      <c r="U17" s="1361"/>
      <c r="V17" s="1361"/>
      <c r="W17" s="1344">
        <f>IF(所得税源泉徴収簿!$A$2="甲欄",所得税源泉徴収簿!BR17,所得税源泉徴収簿!BW17)</f>
        <v>0</v>
      </c>
      <c r="X17" s="1344"/>
      <c r="Y17" s="1344"/>
      <c r="Z17" s="1344"/>
      <c r="AA17" s="1359"/>
      <c r="AB17" s="1359"/>
      <c r="AC17" s="1359"/>
      <c r="AD17" s="1344">
        <f>所得税源泉徴収簿!W17+所得税源泉徴収簿!AA17</f>
        <v>0</v>
      </c>
      <c r="AE17" s="1344"/>
      <c r="AF17" s="1344"/>
      <c r="AG17" s="1345"/>
      <c r="AH17" s="1453"/>
      <c r="AI17" s="1456"/>
      <c r="AJ17" s="1458"/>
      <c r="AK17" s="1458"/>
      <c r="AL17" s="1458"/>
      <c r="AM17" s="1438"/>
      <c r="AN17" s="1438"/>
      <c r="AO17" s="1438"/>
      <c r="AP17" s="1438"/>
      <c r="AQ17" s="1438"/>
      <c r="AR17" s="1438"/>
      <c r="AS17" s="1438"/>
      <c r="AT17" s="1438"/>
      <c r="AU17" s="1422"/>
      <c r="AV17" s="1422"/>
      <c r="AW17" s="1422"/>
      <c r="AX17" s="1422"/>
      <c r="AY17" s="1422"/>
      <c r="AZ17" s="1422"/>
      <c r="BA17" s="1422"/>
      <c r="BB17" s="1422"/>
      <c r="BC17" s="1422"/>
      <c r="BD17" s="1422"/>
      <c r="BE17" s="1422"/>
      <c r="BF17" s="1422"/>
      <c r="BG17" s="1422"/>
      <c r="BH17" s="1422"/>
      <c r="BI17" s="1422"/>
      <c r="BJ17" s="1422"/>
      <c r="BK17" s="1422"/>
      <c r="BL17" s="1462"/>
      <c r="BM17" s="1463"/>
      <c r="BN17" s="1464"/>
      <c r="BO17" s="1469"/>
      <c r="BR17" s="321">
        <f>IF($BS17&lt;=162500,ROUND($BS17*0.05105,-1),IF($BS17&lt;=275000,ROUND($BS17*0.1021-8296,-1),IF($BS17&lt;=579166,ROUND($BS17*0.2042-36374,-1),IF($BS17&lt;=750000,ROUND($BS17*0.23483-54113,-1),IF($BS17&lt;=1500000,ROUND($BS17*0.33693-130688,-1),IF($BS17&lt;=3333333,ROUND($BS17*0.4084-237893,-1),ROUND($BS17*0.45945-408061,-1)))))))</f>
        <v>0</v>
      </c>
      <c r="BS17" s="321">
        <f>IF(P17-BT17-BU17&lt;=0,0,P17-BT17-BU17)</f>
        <v>0</v>
      </c>
      <c r="BT17" s="321">
        <f>IF(P17&lt;=135416,45834,IF(P17&lt;=149999,ROUNDUP(P17*0.4-8333,0),IF(P17&lt;=299999,ROUNDUP(P17*0.3+6667,0),IF(P17&lt;=549999,ROUNDUP(P17*0.2+36667,0),IF(P17&lt;=708330,ROUNDUP(P17*0.1+91667,0),162500)))))</f>
        <v>45834</v>
      </c>
      <c r="BU17" s="321">
        <f>(U17)*31667+IF(P17&lt;=2162499,40000,IF(P17&lt;=2204166,26667,IF(P17&lt;=2245833,13334,0)))</f>
        <v>40000</v>
      </c>
      <c r="BV17" s="321">
        <f>IF(P17&lt;88000,(P17*0.03063),IF(P17&lt;8600000,CI17,IF(P17&lt;1720000,(320900+(P17-86000)*0.4084),672200+(P17-1720000)*0.45945)))</f>
        <v>0</v>
      </c>
      <c r="BW17" s="321">
        <f>IF(BV14&lt;0,0,BV14)</f>
        <v>0</v>
      </c>
      <c r="BX17" s="321">
        <f>IF(P17&lt;=98999,1000,IF(P17&lt;=220999,2000,3000))</f>
        <v>1000</v>
      </c>
      <c r="BY17" s="321">
        <f>IF(BX17=1000,88000,IF(BX17=2000,99000,221000))</f>
        <v>88000</v>
      </c>
      <c r="BZ17" s="321">
        <f>IF(P17&lt;1010000,P17-MOD((P17-BY17),BX17),1010000)</f>
        <v>0</v>
      </c>
      <c r="CA17" s="321">
        <f>BZ17*1.5</f>
        <v>0</v>
      </c>
      <c r="CB17" s="321">
        <f>IF(CA17&lt;=135416,45834,IF(CA17&lt;=149999,ROUNDUP(CA17*0.4-8333,0),IF(CA17&lt;=299999,ROUNDUP(CA17*0.3+6667,0),IF(CA17&lt;=549999,ROUNDUP(CA17*0.2+36667,0),IF(CA17&lt;=708330,ROUNDUP(CA17*0.1+91667,0),162500)))))</f>
        <v>45834</v>
      </c>
      <c r="CC17" s="321">
        <f>(CA17-CB17-IF(CA17&lt;=2162499,40000,0))</f>
        <v>-85834</v>
      </c>
      <c r="CD17" s="321">
        <f>IF($CC17&lt;=162500,ROUNDDOWN($CC17*0.05,0),IF($CC17&lt;=275000,ROUNDDOWN($CC17*0.1-8125,0),IF($CC17&lt;=579166,ROUNDDOWN($CC17*0.2-35625,0),IF($CC17&lt;=750000,ROUNDDOWN($CC17*0.23-53000,0),IF($CC17&lt;=1500000,ROUNDDOWN($CC17*0.33-128000,0),ROUNDDOWN($CC17*0.4-233000,0))))))</f>
        <v>-4291</v>
      </c>
      <c r="CE17" s="321">
        <f>BZ17*2.5</f>
        <v>0</v>
      </c>
      <c r="CF17" s="321">
        <f>IF(CE17&lt;=135416,45834,IF(CE17&lt;=149999,ROUNDUP(CE17*0.4-8333,0),IF(CE17&lt;=299999,ROUNDUP(CE17*0.3+6667,0),IF(CE17&lt;=549999,ROUNDUP(CE17*0.2+36667,0),IF(CE17&lt;=708330,ROUNDUP(CE17*0.1+91667,0),162500)))))</f>
        <v>45834</v>
      </c>
      <c r="CG17" s="321">
        <f>(CE17-CF17-IF(CA17&lt;=2162499,40000,0))</f>
        <v>-85834</v>
      </c>
      <c r="CH17" s="321">
        <f>IF($CG17&lt;=162500,ROUNDDOWN($CG17*0.05,0),IF($CG17&lt;=275000,ROUNDDOWN($CG17*0.1-8125,0),IF($CG17&lt;=579166,ROUNDDOWN($CG17*0.2-35625,0),IF($CG17&lt;=750000,ROUNDDOWN($CG17*0.23-53000,0),IF($CG17&lt;=1500000,ROUNDDOWN($CG17*0.33-128000,0),ROUNDDOWN($CG17*0.4-233000,0))))))</f>
        <v>-4291</v>
      </c>
      <c r="CI17" s="321">
        <f>ROUND(CH17-CD17,-2)</f>
        <v>0</v>
      </c>
      <c r="CJ17" s="321">
        <f>ROUND(CI17*1.021,-2)</f>
        <v>0</v>
      </c>
    </row>
    <row r="18" spans="1:88" ht="9.15" customHeight="1">
      <c r="A18" s="1436"/>
      <c r="B18" s="1436"/>
      <c r="C18" s="1334"/>
      <c r="D18" s="1319"/>
      <c r="E18" s="1355"/>
      <c r="F18" s="1357"/>
      <c r="G18" s="1359"/>
      <c r="H18" s="1359"/>
      <c r="I18" s="1359"/>
      <c r="J18" s="1359"/>
      <c r="K18" s="1359"/>
      <c r="L18" s="1359"/>
      <c r="M18" s="1359"/>
      <c r="N18" s="1359"/>
      <c r="O18" s="1359"/>
      <c r="P18" s="1344"/>
      <c r="Q18" s="1344"/>
      <c r="R18" s="1344"/>
      <c r="S18" s="1344"/>
      <c r="T18" s="1344"/>
      <c r="U18" s="1361"/>
      <c r="V18" s="1361"/>
      <c r="W18" s="1344"/>
      <c r="X18" s="1344"/>
      <c r="Y18" s="1344"/>
      <c r="Z18" s="1344"/>
      <c r="AA18" s="1359"/>
      <c r="AB18" s="1359"/>
      <c r="AC18" s="1359"/>
      <c r="AD18" s="1344"/>
      <c r="AE18" s="1344"/>
      <c r="AF18" s="1344"/>
      <c r="AG18" s="1345"/>
      <c r="AH18" s="1453"/>
      <c r="AI18" s="1456"/>
      <c r="AJ18" s="1458"/>
      <c r="AK18" s="1458"/>
      <c r="AL18" s="1458"/>
      <c r="AM18" s="1438"/>
      <c r="AN18" s="1438"/>
      <c r="AO18" s="1438"/>
      <c r="AP18" s="1438"/>
      <c r="AQ18" s="1438"/>
      <c r="AR18" s="1438"/>
      <c r="AS18" s="1438"/>
      <c r="AT18" s="1438"/>
      <c r="AU18" s="1422"/>
      <c r="AV18" s="1422"/>
      <c r="AW18" s="1422"/>
      <c r="AX18" s="1422"/>
      <c r="AY18" s="1422"/>
      <c r="AZ18" s="1422"/>
      <c r="BA18" s="1422"/>
      <c r="BB18" s="1422"/>
      <c r="BC18" s="1422"/>
      <c r="BD18" s="1422"/>
      <c r="BE18" s="1422"/>
      <c r="BF18" s="1422"/>
      <c r="BG18" s="1422"/>
      <c r="BH18" s="1422"/>
      <c r="BI18" s="1422"/>
      <c r="BJ18" s="1422"/>
      <c r="BK18" s="1422"/>
      <c r="BL18" s="1462"/>
      <c r="BM18" s="1463"/>
      <c r="BN18" s="1464"/>
      <c r="BO18" s="1469"/>
    </row>
    <row r="19" spans="1:88" ht="9.15" customHeight="1">
      <c r="A19" s="1436"/>
      <c r="B19" s="1436"/>
      <c r="C19" s="1334"/>
      <c r="D19" s="1319"/>
      <c r="E19" s="1367"/>
      <c r="F19" s="1368"/>
      <c r="G19" s="1369"/>
      <c r="H19" s="1369"/>
      <c r="I19" s="1369"/>
      <c r="J19" s="1369"/>
      <c r="K19" s="1369"/>
      <c r="L19" s="1369"/>
      <c r="M19" s="1369"/>
      <c r="N19" s="1369"/>
      <c r="O19" s="1369"/>
      <c r="P19" s="1370"/>
      <c r="Q19" s="1370"/>
      <c r="R19" s="1370"/>
      <c r="S19" s="1370"/>
      <c r="T19" s="1370"/>
      <c r="U19" s="1371"/>
      <c r="V19" s="1371"/>
      <c r="W19" s="1370"/>
      <c r="X19" s="1370"/>
      <c r="Y19" s="1370"/>
      <c r="Z19" s="1370"/>
      <c r="AA19" s="1369"/>
      <c r="AB19" s="1369"/>
      <c r="AC19" s="1369"/>
      <c r="AD19" s="1370"/>
      <c r="AE19" s="1370"/>
      <c r="AF19" s="1370"/>
      <c r="AG19" s="1372"/>
      <c r="AH19" s="1453"/>
      <c r="AI19" s="1456"/>
      <c r="AJ19" s="1422" t="s">
        <v>940</v>
      </c>
      <c r="AK19" s="1422"/>
      <c r="AL19" s="1422"/>
      <c r="AM19" s="1422" t="s">
        <v>941</v>
      </c>
      <c r="AN19" s="1422"/>
      <c r="AO19" s="1422"/>
      <c r="AP19" s="1422"/>
      <c r="AQ19" s="1422"/>
      <c r="AR19" s="1422"/>
      <c r="AS19" s="1422"/>
      <c r="AT19" s="1422"/>
      <c r="AU19" s="1422"/>
      <c r="AV19" s="1422"/>
      <c r="AW19" s="1434"/>
      <c r="AX19" s="1434"/>
      <c r="AY19" s="1434"/>
      <c r="AZ19" s="1434"/>
      <c r="BA19" s="1434"/>
      <c r="BB19" s="1434"/>
      <c r="BC19" s="1434"/>
      <c r="BD19" s="1434"/>
      <c r="BE19" s="1434"/>
      <c r="BF19" s="1422" t="s">
        <v>942</v>
      </c>
      <c r="BG19" s="1422"/>
      <c r="BH19" s="1422"/>
      <c r="BI19" s="1422"/>
      <c r="BJ19" s="1422" t="s">
        <v>941</v>
      </c>
      <c r="BK19" s="1422"/>
      <c r="BL19" s="1462"/>
      <c r="BM19" s="1463"/>
      <c r="BN19" s="1464"/>
      <c r="BO19" s="1469"/>
    </row>
    <row r="20" spans="1:88" ht="9.15" customHeight="1">
      <c r="A20" s="1435" t="s">
        <v>11</v>
      </c>
      <c r="B20" s="1435"/>
      <c r="C20" s="1334"/>
      <c r="D20" s="1319">
        <v>2</v>
      </c>
      <c r="E20" s="1363"/>
      <c r="F20" s="1364"/>
      <c r="G20" s="1365"/>
      <c r="H20" s="1365"/>
      <c r="I20" s="1365"/>
      <c r="J20" s="1365"/>
      <c r="K20" s="1365"/>
      <c r="L20" s="1365"/>
      <c r="M20" s="1365"/>
      <c r="N20" s="1365"/>
      <c r="O20" s="1365"/>
      <c r="P20" s="1353">
        <f>所得税源泉徴収簿!G20-所得税源泉徴収簿!L20</f>
        <v>0</v>
      </c>
      <c r="Q20" s="1353"/>
      <c r="R20" s="1353"/>
      <c r="S20" s="1353"/>
      <c r="T20" s="1353"/>
      <c r="U20" s="1366"/>
      <c r="V20" s="1366"/>
      <c r="W20" s="1353">
        <f>IF(所得税源泉徴収簿!$A$2="甲欄",所得税源泉徴収簿!BR20,所得税源泉徴収簿!BW20)</f>
        <v>0</v>
      </c>
      <c r="X20" s="1353"/>
      <c r="Y20" s="1353"/>
      <c r="Z20" s="1353"/>
      <c r="AA20" s="1365"/>
      <c r="AB20" s="1365"/>
      <c r="AC20" s="1365"/>
      <c r="AD20" s="1353">
        <f>所得税源泉徴収簿!W20+所得税源泉徴収簿!AA20</f>
        <v>0</v>
      </c>
      <c r="AE20" s="1353"/>
      <c r="AF20" s="1353"/>
      <c r="AG20" s="1354"/>
      <c r="AH20" s="1453"/>
      <c r="AI20" s="1456"/>
      <c r="AJ20" s="1422"/>
      <c r="AK20" s="1422"/>
      <c r="AL20" s="1422"/>
      <c r="AM20" s="1422"/>
      <c r="AN20" s="1422"/>
      <c r="AO20" s="1422"/>
      <c r="AP20" s="1422"/>
      <c r="AQ20" s="1422"/>
      <c r="AR20" s="1422"/>
      <c r="AS20" s="1422"/>
      <c r="AT20" s="1422"/>
      <c r="AU20" s="1422"/>
      <c r="AV20" s="1422"/>
      <c r="AW20" s="1434"/>
      <c r="AX20" s="1434"/>
      <c r="AY20" s="1434"/>
      <c r="AZ20" s="1434"/>
      <c r="BA20" s="1434"/>
      <c r="BB20" s="1434"/>
      <c r="BC20" s="1434"/>
      <c r="BD20" s="1434"/>
      <c r="BE20" s="1434"/>
      <c r="BF20" s="1422"/>
      <c r="BG20" s="1422"/>
      <c r="BH20" s="1422"/>
      <c r="BI20" s="1422"/>
      <c r="BJ20" s="1422"/>
      <c r="BK20" s="1422"/>
      <c r="BL20" s="1462"/>
      <c r="BM20" s="1463"/>
      <c r="BN20" s="1464"/>
      <c r="BO20" s="1469"/>
      <c r="BR20" s="321">
        <f>IF($BS20&lt;=162500,ROUND($BS20*0.05105,-1),IF($BS20&lt;=275000,ROUND($BS20*0.1021-8296,-1),IF($BS20&lt;=579166,ROUND($BS20*0.2042-36374,-1),IF($BS20&lt;=750000,ROUND($BS20*0.23483-54113,-1),IF($BS20&lt;=1500000,ROUND($BS20*0.33693-130688,-1),IF($BS20&lt;=3333333,ROUND($BS20*0.4084-237893,-1),ROUND($BS20*0.45945-408061,-1)))))))</f>
        <v>0</v>
      </c>
      <c r="BS20" s="321">
        <f>IF(P20-BT20-BU20&lt;=0,0,P20-BT20-BU20)</f>
        <v>0</v>
      </c>
      <c r="BT20" s="321">
        <f>IF(P20&lt;=135416,45834,IF(P20&lt;=149999,ROUNDUP(P20*0.4-8333,0),IF(P20&lt;=299999,ROUNDUP(P20*0.3+6667,0),IF(P20&lt;=549999,ROUNDUP(P20*0.2+36667,0),IF(P20&lt;=708330,ROUNDUP(P20*0.1+91667,0),162500)))))</f>
        <v>45834</v>
      </c>
      <c r="BU20" s="321">
        <f>(U20)*31667+IF(P20&lt;=2162499,40000,IF(P20&lt;=2204166,26667,IF(P20&lt;=2245833,13334,0)))</f>
        <v>40000</v>
      </c>
      <c r="BV20" s="321">
        <f>IF(P20&lt;88000,(P20*0.03063),IF(P20&lt;8600000,CI20,IF(P20&lt;1720000,(320900+(P20-86000)*0.4084),672200+(P20-1720000)*0.45945)))</f>
        <v>0</v>
      </c>
      <c r="BW20" s="321">
        <f>IF(BV14&lt;0,0,BV14)</f>
        <v>0</v>
      </c>
      <c r="BX20" s="321">
        <f>IF(P20&lt;=98999,1000,IF(P20&lt;=220999,2000,3000))</f>
        <v>1000</v>
      </c>
      <c r="BY20" s="321">
        <f>IF(BX20=1000,88000,IF(BX20=2000,99000,221000))</f>
        <v>88000</v>
      </c>
      <c r="BZ20" s="321">
        <f>IF(P20&lt;1010000,P20-MOD((P20-BY20),BX20),1010000)</f>
        <v>0</v>
      </c>
      <c r="CA20" s="321">
        <f>BZ20*1.5</f>
        <v>0</v>
      </c>
      <c r="CB20" s="321">
        <f>IF(CA20&lt;=135416,45834,IF(CA20&lt;=149999,ROUNDUP(CA20*0.4-8333,0),IF(CA20&lt;=299999,ROUNDUP(CA20*0.3+6667,0),IF(CA20&lt;=549999,ROUNDUP(CA20*0.2+36667,0),IF(CA20&lt;=708330,ROUNDUP(CA20*0.1+91667,0),162500)))))</f>
        <v>45834</v>
      </c>
      <c r="CC20" s="321">
        <f>(CA20-CB20-IF(CA20&lt;=2162499,40000,0))</f>
        <v>-85834</v>
      </c>
      <c r="CD20" s="321">
        <f>IF($CC20&lt;=162500,ROUNDDOWN($CC20*0.05,0),IF($CC20&lt;=275000,ROUNDDOWN($CC20*0.1-8125,0),IF($CC20&lt;=579166,ROUNDDOWN($CC20*0.2-35625,0),IF($CC20&lt;=750000,ROUNDDOWN($CC20*0.23-53000,0),IF($CC20&lt;=1500000,ROUNDDOWN($CC20*0.33-128000,0),ROUNDDOWN($CC20*0.4-233000,0))))))</f>
        <v>-4291</v>
      </c>
      <c r="CE20" s="321">
        <f>BZ20*2.5</f>
        <v>0</v>
      </c>
      <c r="CF20" s="321">
        <f>IF(CE20&lt;=135416,45834,IF(CE20&lt;=149999,ROUNDUP(CE20*0.4-8333,0),IF(CE20&lt;=299999,ROUNDUP(CE20*0.3+6667,0),IF(CE20&lt;=549999,ROUNDUP(CE20*0.2+36667,0),IF(CE20&lt;=708330,ROUNDUP(CE20*0.1+91667,0),162500)))))</f>
        <v>45834</v>
      </c>
      <c r="CG20" s="321">
        <f>(CE20-CF20-IF(CA20&lt;=2162499,40000,0))</f>
        <v>-85834</v>
      </c>
      <c r="CH20" s="321">
        <f>IF($CG20&lt;=162500,ROUNDDOWN($CG20*0.05,0),IF($CG20&lt;=275000,ROUNDDOWN($CG20*0.1-8125,0),IF($CG20&lt;=579166,ROUNDDOWN($CG20*0.2-35625,0),IF($CG20&lt;=750000,ROUNDDOWN($CG20*0.23-53000,0),IF($CG20&lt;=1500000,ROUNDDOWN($CG20*0.33-128000,0),ROUNDDOWN($CG20*0.4-233000,0))))))</f>
        <v>-4291</v>
      </c>
      <c r="CI20" s="321">
        <f>ROUND(CH20-CD20,-2)</f>
        <v>0</v>
      </c>
      <c r="CJ20" s="321">
        <f>ROUND(CI20*1.021,-2)</f>
        <v>0</v>
      </c>
    </row>
    <row r="21" spans="1:88" ht="9.15" customHeight="1">
      <c r="A21" s="1435"/>
      <c r="B21" s="1435"/>
      <c r="C21" s="1334"/>
      <c r="D21" s="1319"/>
      <c r="E21" s="1355"/>
      <c r="F21" s="1357"/>
      <c r="G21" s="1359"/>
      <c r="H21" s="1359"/>
      <c r="I21" s="1359"/>
      <c r="J21" s="1359"/>
      <c r="K21" s="1359"/>
      <c r="L21" s="1359"/>
      <c r="M21" s="1359"/>
      <c r="N21" s="1359"/>
      <c r="O21" s="1359"/>
      <c r="P21" s="1344"/>
      <c r="Q21" s="1344"/>
      <c r="R21" s="1344"/>
      <c r="S21" s="1344"/>
      <c r="T21" s="1344"/>
      <c r="U21" s="1361"/>
      <c r="V21" s="1361"/>
      <c r="W21" s="1344"/>
      <c r="X21" s="1344"/>
      <c r="Y21" s="1344"/>
      <c r="Z21" s="1344"/>
      <c r="AA21" s="1359"/>
      <c r="AB21" s="1359"/>
      <c r="AC21" s="1359"/>
      <c r="AD21" s="1344"/>
      <c r="AE21" s="1344"/>
      <c r="AF21" s="1344"/>
      <c r="AG21" s="1345"/>
      <c r="AH21" s="1453"/>
      <c r="AI21" s="1456"/>
      <c r="AJ21" s="1422" t="s">
        <v>943</v>
      </c>
      <c r="AK21" s="1422"/>
      <c r="AL21" s="1422"/>
      <c r="AM21" s="1422" t="s">
        <v>941</v>
      </c>
      <c r="AN21" s="1422"/>
      <c r="AO21" s="1422"/>
      <c r="AP21" s="1422"/>
      <c r="AQ21" s="1422"/>
      <c r="AR21" s="1422"/>
      <c r="AS21" s="1422"/>
      <c r="AT21" s="1422"/>
      <c r="AU21" s="1434"/>
      <c r="AV21" s="1434"/>
      <c r="AW21" s="1422"/>
      <c r="AX21" s="1422"/>
      <c r="AY21" s="1422"/>
      <c r="AZ21" s="1422"/>
      <c r="BA21" s="1422"/>
      <c r="BB21" s="1422"/>
      <c r="BC21" s="1422"/>
      <c r="BD21" s="1422"/>
      <c r="BE21" s="1422"/>
      <c r="BF21" s="1422" t="s">
        <v>942</v>
      </c>
      <c r="BG21" s="1422"/>
      <c r="BH21" s="1422"/>
      <c r="BI21" s="1422"/>
      <c r="BJ21" s="1422" t="s">
        <v>941</v>
      </c>
      <c r="BK21" s="1422"/>
      <c r="BL21" s="1462"/>
      <c r="BM21" s="1463"/>
      <c r="BN21" s="1464"/>
      <c r="BO21" s="1469"/>
    </row>
    <row r="22" spans="1:88" ht="9.15" customHeight="1">
      <c r="A22" s="1435"/>
      <c r="B22" s="1435"/>
      <c r="C22" s="1334"/>
      <c r="D22" s="1319"/>
      <c r="E22" s="1355"/>
      <c r="F22" s="1357"/>
      <c r="G22" s="1359"/>
      <c r="H22" s="1359"/>
      <c r="I22" s="1359"/>
      <c r="J22" s="1359"/>
      <c r="K22" s="1359"/>
      <c r="L22" s="1359"/>
      <c r="M22" s="1359"/>
      <c r="N22" s="1359"/>
      <c r="O22" s="1359"/>
      <c r="P22" s="1344"/>
      <c r="Q22" s="1344"/>
      <c r="R22" s="1344"/>
      <c r="S22" s="1344"/>
      <c r="T22" s="1344"/>
      <c r="U22" s="1361"/>
      <c r="V22" s="1361"/>
      <c r="W22" s="1344"/>
      <c r="X22" s="1344"/>
      <c r="Y22" s="1344"/>
      <c r="Z22" s="1344"/>
      <c r="AA22" s="1359"/>
      <c r="AB22" s="1359"/>
      <c r="AC22" s="1359"/>
      <c r="AD22" s="1344"/>
      <c r="AE22" s="1344"/>
      <c r="AF22" s="1344"/>
      <c r="AG22" s="1345"/>
      <c r="AH22" s="1453"/>
      <c r="AI22" s="1425" t="str">
        <f>IF(AI117=1,"有","無")</f>
        <v>有</v>
      </c>
      <c r="AJ22" s="1422"/>
      <c r="AK22" s="1422"/>
      <c r="AL22" s="1422"/>
      <c r="AM22" s="1422"/>
      <c r="AN22" s="1422"/>
      <c r="AO22" s="1422"/>
      <c r="AP22" s="1422"/>
      <c r="AQ22" s="1422"/>
      <c r="AR22" s="1422"/>
      <c r="AS22" s="1422"/>
      <c r="AT22" s="1422"/>
      <c r="AU22" s="1434"/>
      <c r="AV22" s="1434"/>
      <c r="AW22" s="1422"/>
      <c r="AX22" s="1422"/>
      <c r="AY22" s="1422"/>
      <c r="AZ22" s="1422"/>
      <c r="BA22" s="1422"/>
      <c r="BB22" s="1422"/>
      <c r="BC22" s="1422"/>
      <c r="BD22" s="1422"/>
      <c r="BE22" s="1422"/>
      <c r="BF22" s="1422"/>
      <c r="BG22" s="1422"/>
      <c r="BH22" s="1422"/>
      <c r="BI22" s="1422"/>
      <c r="BJ22" s="1422"/>
      <c r="BK22" s="1422"/>
      <c r="BL22" s="1465"/>
      <c r="BM22" s="1466"/>
      <c r="BN22" s="1467"/>
      <c r="BO22" s="1407" t="str">
        <f>IF(BI117=1,"有","無")</f>
        <v>無</v>
      </c>
    </row>
    <row r="23" spans="1:88" ht="9.15" customHeight="1">
      <c r="A23" s="1435" t="s">
        <v>283</v>
      </c>
      <c r="B23" s="1435"/>
      <c r="C23" s="1334"/>
      <c r="D23" s="1319"/>
      <c r="E23" s="1355"/>
      <c r="F23" s="1357"/>
      <c r="G23" s="1359"/>
      <c r="H23" s="1359"/>
      <c r="I23" s="1359"/>
      <c r="J23" s="1359"/>
      <c r="K23" s="1359"/>
      <c r="L23" s="1359"/>
      <c r="M23" s="1359"/>
      <c r="N23" s="1359"/>
      <c r="O23" s="1359"/>
      <c r="P23" s="1344">
        <f>所得税源泉徴収簿!G23-所得税源泉徴収簿!L23</f>
        <v>0</v>
      </c>
      <c r="Q23" s="1344"/>
      <c r="R23" s="1344"/>
      <c r="S23" s="1344"/>
      <c r="T23" s="1344"/>
      <c r="U23" s="1361"/>
      <c r="V23" s="1361"/>
      <c r="W23" s="1344">
        <f>IF(所得税源泉徴収簿!$A$2="甲欄",所得税源泉徴収簿!BR23,所得税源泉徴収簿!BW23)</f>
        <v>0</v>
      </c>
      <c r="X23" s="1344"/>
      <c r="Y23" s="1344"/>
      <c r="Z23" s="1344"/>
      <c r="AA23" s="1359"/>
      <c r="AB23" s="1359"/>
      <c r="AC23" s="1359"/>
      <c r="AD23" s="1344">
        <f>所得税源泉徴収簿!W23+所得税源泉徴収簿!AA23</f>
        <v>0</v>
      </c>
      <c r="AE23" s="1344"/>
      <c r="AF23" s="1344"/>
      <c r="AG23" s="1345"/>
      <c r="AH23" s="1453"/>
      <c r="AI23" s="1425"/>
      <c r="AJ23" s="1422" t="s">
        <v>943</v>
      </c>
      <c r="AK23" s="1422"/>
      <c r="AL23" s="1422"/>
      <c r="AM23" s="1422" t="s">
        <v>941</v>
      </c>
      <c r="AN23" s="1422"/>
      <c r="AO23" s="1422"/>
      <c r="AP23" s="1422"/>
      <c r="AQ23" s="1422"/>
      <c r="AR23" s="1422"/>
      <c r="AS23" s="1422"/>
      <c r="AT23" s="1422"/>
      <c r="AU23" s="1434"/>
      <c r="AV23" s="1434"/>
      <c r="AW23" s="1422"/>
      <c r="AX23" s="1422"/>
      <c r="AY23" s="1422"/>
      <c r="AZ23" s="1422"/>
      <c r="BA23" s="1422"/>
      <c r="BB23" s="1422"/>
      <c r="BC23" s="1422"/>
      <c r="BD23" s="1422"/>
      <c r="BE23" s="1422"/>
      <c r="BF23" s="1422" t="s">
        <v>942</v>
      </c>
      <c r="BG23" s="1422"/>
      <c r="BH23" s="1422"/>
      <c r="BI23" s="1422"/>
      <c r="BJ23" s="1422" t="s">
        <v>941</v>
      </c>
      <c r="BK23" s="1422"/>
      <c r="BL23" s="1409" t="s">
        <v>944</v>
      </c>
      <c r="BM23" s="1410"/>
      <c r="BN23" s="1423" t="s">
        <v>945</v>
      </c>
      <c r="BO23" s="1407"/>
      <c r="BR23" s="321">
        <f>IF($BS23&lt;=162500,ROUND($BS23*0.05105,-1),IF($BS23&lt;=275000,ROUND($BS23*0.1021-8296,-1),IF($BS23&lt;=579166,ROUND($BS23*0.2042-36374,-1),IF($BS23&lt;=750000,ROUND($BS23*0.23483-54113,-1),IF($BS23&lt;=1500000,ROUND($BS23*0.33693-130688,-1),IF($BS23&lt;=3333333,ROUND($BS23*0.4084-237893,-1),ROUND($BS23*0.45945-408061,-1)))))))</f>
        <v>0</v>
      </c>
      <c r="BS23" s="321">
        <f>IF(P23-BT23-BU23&lt;=0,0,P23-BT23-BU23)</f>
        <v>0</v>
      </c>
      <c r="BT23" s="321">
        <f>IF(P23&lt;=135416,45834,IF(P23&lt;=149999,ROUNDUP(P23*0.4-8333,0),IF(P23&lt;=299999,ROUNDUP(P23*0.3+6667,0),IF(P23&lt;=549999,ROUNDUP(P23*0.2+36667,0),IF(P23&lt;=708330,ROUNDUP(P23*0.1+91667,0),162500)))))</f>
        <v>45834</v>
      </c>
      <c r="BU23" s="321">
        <f>(U23)*31667+IF(P23&lt;=2162499,40000,IF(P23&lt;=2204166,26667,IF(P23&lt;=2245833,13334,0)))</f>
        <v>40000</v>
      </c>
      <c r="BV23" s="321">
        <f>IF(P23&lt;88000,(P23*0.03063),IF(P23&lt;8600000,CI23,IF(P23&lt;1720000,(320900+(P23-86000)*0.4084),672200+(P23-1720000)*0.45945)))</f>
        <v>0</v>
      </c>
      <c r="BW23" s="321">
        <f>IF(BV14&lt;0,0,BV14)</f>
        <v>0</v>
      </c>
      <c r="BX23" s="321">
        <f>IF(P23&lt;=98999,1000,IF(P23&lt;=220999,2000,3000))</f>
        <v>1000</v>
      </c>
      <c r="BY23" s="321">
        <f>IF(BX23=1000,88000,IF(BX23=2000,99000,221000))</f>
        <v>88000</v>
      </c>
      <c r="BZ23" s="321">
        <f>IF(P23&lt;1010000,P23-MOD((P23-BY23),BX23),1010000)</f>
        <v>0</v>
      </c>
      <c r="CA23" s="321">
        <f>BZ23*1.5</f>
        <v>0</v>
      </c>
      <c r="CB23" s="321">
        <f>IF(CA23&lt;=135416,45834,IF(CA23&lt;=149999,ROUNDUP(CA23*0.4-8333,0),IF(CA23&lt;=299999,ROUNDUP(CA23*0.3+6667,0),IF(CA23&lt;=549999,ROUNDUP(CA23*0.2+36667,0),IF(CA23&lt;=708330,ROUNDUP(CA23*0.1+91667,0),162500)))))</f>
        <v>45834</v>
      </c>
      <c r="CC23" s="321">
        <f>(CA23-CB23-IF(CA23&lt;=2162499,40000,0))</f>
        <v>-85834</v>
      </c>
      <c r="CD23" s="321">
        <f>IF($CC23&lt;=162500,ROUNDDOWN($CC23*0.05,0),IF($CC23&lt;=275000,ROUNDDOWN($CC23*0.1-8125,0),IF($CC23&lt;=579166,ROUNDDOWN($CC23*0.2-35625,0),IF($CC23&lt;=750000,ROUNDDOWN($CC23*0.23-53000,0),IF($CC23&lt;=1500000,ROUNDDOWN($CC23*0.33-128000,0),ROUNDDOWN($CC23*0.4-233000,0))))))</f>
        <v>-4291</v>
      </c>
      <c r="CE23" s="321">
        <f>BZ23*2.5</f>
        <v>0</v>
      </c>
      <c r="CF23" s="321">
        <f>IF(CE23&lt;=135416,45834,IF(CE23&lt;=149999,ROUNDUP(CE23*0.4-8333,0),IF(CE23&lt;=299999,ROUNDUP(CE23*0.3+6667,0),IF(CE23&lt;=549999,ROUNDUP(CE23*0.2+36667,0),IF(CE23&lt;=708330,ROUNDUP(CE23*0.1+91667,0),162500)))))</f>
        <v>45834</v>
      </c>
      <c r="CG23" s="321">
        <f>(CE23-CF23-IF(CA23&lt;=2162499,40000,0))</f>
        <v>-85834</v>
      </c>
      <c r="CH23" s="321">
        <f>IF($CG23&lt;=162500,ROUNDDOWN($CG23*0.05,0),IF($CG23&lt;=275000,ROUNDDOWN($CG23*0.1-8125,0),IF($CG23&lt;=579166,ROUNDDOWN($CG23*0.2-35625,0),IF($CG23&lt;=750000,ROUNDDOWN($CG23*0.23-53000,0),IF($CG23&lt;=1500000,ROUNDDOWN($CG23*0.33-128000,0),ROUNDDOWN($CG23*0.4-233000,0))))))</f>
        <v>-4291</v>
      </c>
      <c r="CI23" s="321">
        <f>ROUND(CH23-CD23,-2)</f>
        <v>0</v>
      </c>
      <c r="CJ23" s="321">
        <f>ROUND(CI23*1.021,-2)</f>
        <v>0</v>
      </c>
    </row>
    <row r="24" spans="1:88" ht="9.15" customHeight="1">
      <c r="A24" s="1435"/>
      <c r="B24" s="1435"/>
      <c r="C24" s="1334"/>
      <c r="D24" s="1319"/>
      <c r="E24" s="1355"/>
      <c r="F24" s="1357"/>
      <c r="G24" s="1359"/>
      <c r="H24" s="1359"/>
      <c r="I24" s="1359"/>
      <c r="J24" s="1359"/>
      <c r="K24" s="1359"/>
      <c r="L24" s="1359"/>
      <c r="M24" s="1359"/>
      <c r="N24" s="1359"/>
      <c r="O24" s="1359"/>
      <c r="P24" s="1344"/>
      <c r="Q24" s="1344"/>
      <c r="R24" s="1344"/>
      <c r="S24" s="1344"/>
      <c r="T24" s="1344"/>
      <c r="U24" s="1361"/>
      <c r="V24" s="1361"/>
      <c r="W24" s="1344"/>
      <c r="X24" s="1344"/>
      <c r="Y24" s="1344"/>
      <c r="Z24" s="1344"/>
      <c r="AA24" s="1359"/>
      <c r="AB24" s="1359"/>
      <c r="AC24" s="1359"/>
      <c r="AD24" s="1344"/>
      <c r="AE24" s="1344"/>
      <c r="AF24" s="1344"/>
      <c r="AG24" s="1345"/>
      <c r="AH24" s="1453"/>
      <c r="AI24" s="1425"/>
      <c r="AJ24" s="1422"/>
      <c r="AK24" s="1422"/>
      <c r="AL24" s="1422"/>
      <c r="AM24" s="1422"/>
      <c r="AN24" s="1422"/>
      <c r="AO24" s="1422"/>
      <c r="AP24" s="1422"/>
      <c r="AQ24" s="1422"/>
      <c r="AR24" s="1422"/>
      <c r="AS24" s="1422"/>
      <c r="AT24" s="1422"/>
      <c r="AU24" s="1434"/>
      <c r="AV24" s="1434"/>
      <c r="AW24" s="1422"/>
      <c r="AX24" s="1422"/>
      <c r="AY24" s="1422"/>
      <c r="AZ24" s="1422"/>
      <c r="BA24" s="1422"/>
      <c r="BB24" s="1422"/>
      <c r="BC24" s="1422"/>
      <c r="BD24" s="1422"/>
      <c r="BE24" s="1422"/>
      <c r="BF24" s="1422"/>
      <c r="BG24" s="1422"/>
      <c r="BH24" s="1422"/>
      <c r="BI24" s="1422"/>
      <c r="BJ24" s="1422"/>
      <c r="BK24" s="1422"/>
      <c r="BL24" s="1411"/>
      <c r="BM24" s="1412"/>
      <c r="BN24" s="1413"/>
      <c r="BO24" s="1407"/>
    </row>
    <row r="25" spans="1:88" ht="9.15" customHeight="1">
      <c r="A25" s="1435"/>
      <c r="B25" s="1435"/>
      <c r="C25" s="1334"/>
      <c r="D25" s="1319"/>
      <c r="E25" s="1367"/>
      <c r="F25" s="1368"/>
      <c r="G25" s="1369"/>
      <c r="H25" s="1369"/>
      <c r="I25" s="1369"/>
      <c r="J25" s="1369"/>
      <c r="K25" s="1369"/>
      <c r="L25" s="1369"/>
      <c r="M25" s="1369"/>
      <c r="N25" s="1369"/>
      <c r="O25" s="1369"/>
      <c r="P25" s="1370"/>
      <c r="Q25" s="1370"/>
      <c r="R25" s="1370"/>
      <c r="S25" s="1370"/>
      <c r="T25" s="1370"/>
      <c r="U25" s="1371"/>
      <c r="V25" s="1371"/>
      <c r="W25" s="1370"/>
      <c r="X25" s="1370"/>
      <c r="Y25" s="1370"/>
      <c r="Z25" s="1370"/>
      <c r="AA25" s="1369"/>
      <c r="AB25" s="1369"/>
      <c r="AC25" s="1369"/>
      <c r="AD25" s="1370"/>
      <c r="AE25" s="1370"/>
      <c r="AF25" s="1370"/>
      <c r="AG25" s="1372"/>
      <c r="AH25" s="1453"/>
      <c r="AI25" s="1425"/>
      <c r="AJ25" s="1425" t="s">
        <v>946</v>
      </c>
      <c r="AK25" s="1427" t="s">
        <v>947</v>
      </c>
      <c r="AL25" s="1427"/>
      <c r="AM25" s="1428"/>
      <c r="AN25" s="1428"/>
      <c r="AO25" s="1404">
        <v>38</v>
      </c>
      <c r="AP25" s="1404"/>
      <c r="AQ25" s="1404">
        <v>63</v>
      </c>
      <c r="AR25" s="1404"/>
      <c r="AS25" s="1404">
        <v>58</v>
      </c>
      <c r="AT25" s="1404"/>
      <c r="AU25" s="1404">
        <v>48</v>
      </c>
      <c r="AV25" s="1404"/>
      <c r="AW25" s="1404">
        <v>27</v>
      </c>
      <c r="AX25" s="1404"/>
      <c r="AY25" s="1404"/>
      <c r="AZ25" s="1404">
        <v>40</v>
      </c>
      <c r="BA25" s="1404"/>
      <c r="BB25" s="1404"/>
      <c r="BC25" s="1404">
        <v>75</v>
      </c>
      <c r="BD25" s="1404"/>
      <c r="BE25" s="1404"/>
      <c r="BF25" s="1405" t="s">
        <v>948</v>
      </c>
      <c r="BG25" s="1406"/>
      <c r="BH25" s="1406"/>
      <c r="BI25" s="1406"/>
      <c r="BJ25" s="1404">
        <v>27</v>
      </c>
      <c r="BK25" s="1404"/>
      <c r="BL25" s="1411"/>
      <c r="BM25" s="1412"/>
      <c r="BN25" s="1413"/>
      <c r="BO25" s="1407"/>
    </row>
    <row r="26" spans="1:88" ht="9.15" customHeight="1">
      <c r="A26" s="1"/>
      <c r="B26" s="1"/>
      <c r="C26" s="1334"/>
      <c r="D26" s="1319">
        <v>3</v>
      </c>
      <c r="E26" s="1363"/>
      <c r="F26" s="1364"/>
      <c r="G26" s="1365"/>
      <c r="H26" s="1365"/>
      <c r="I26" s="1365"/>
      <c r="J26" s="1365"/>
      <c r="K26" s="1365"/>
      <c r="L26" s="1365"/>
      <c r="M26" s="1365"/>
      <c r="N26" s="1365"/>
      <c r="O26" s="1365"/>
      <c r="P26" s="1353">
        <f>所得税源泉徴収簿!G26-所得税源泉徴収簿!L26</f>
        <v>0</v>
      </c>
      <c r="Q26" s="1353"/>
      <c r="R26" s="1353"/>
      <c r="S26" s="1353"/>
      <c r="T26" s="1353"/>
      <c r="U26" s="1366"/>
      <c r="V26" s="1366"/>
      <c r="W26" s="1353">
        <f>IF(所得税源泉徴収簿!$A$2="甲欄",所得税源泉徴収簿!BR26,所得税源泉徴収簿!BW26)</f>
        <v>0</v>
      </c>
      <c r="X26" s="1353"/>
      <c r="Y26" s="1353"/>
      <c r="Z26" s="1353"/>
      <c r="AA26" s="1365"/>
      <c r="AB26" s="1365"/>
      <c r="AC26" s="1365"/>
      <c r="AD26" s="1353">
        <f>所得税源泉徴収簿!W26+所得税源泉徴収簿!AA26</f>
        <v>0</v>
      </c>
      <c r="AE26" s="1353"/>
      <c r="AF26" s="1353"/>
      <c r="AG26" s="1354"/>
      <c r="AH26" s="1453"/>
      <c r="AI26" s="1425"/>
      <c r="AJ26" s="1425"/>
      <c r="AK26" s="1427"/>
      <c r="AL26" s="1427"/>
      <c r="AM26" s="1428"/>
      <c r="AN26" s="1428"/>
      <c r="AO26" s="1404"/>
      <c r="AP26" s="1404"/>
      <c r="AQ26" s="1404"/>
      <c r="AR26" s="1404"/>
      <c r="AS26" s="1404"/>
      <c r="AT26" s="1404"/>
      <c r="AU26" s="1404"/>
      <c r="AV26" s="1404"/>
      <c r="AW26" s="1404"/>
      <c r="AX26" s="1404"/>
      <c r="AY26" s="1404"/>
      <c r="AZ26" s="1404"/>
      <c r="BA26" s="1404"/>
      <c r="BB26" s="1404"/>
      <c r="BC26" s="1404"/>
      <c r="BD26" s="1404"/>
      <c r="BE26" s="1404"/>
      <c r="BF26" s="1406"/>
      <c r="BG26" s="1406"/>
      <c r="BH26" s="1406"/>
      <c r="BI26" s="1406"/>
      <c r="BJ26" s="1404"/>
      <c r="BK26" s="1404"/>
      <c r="BL26" s="1420"/>
      <c r="BM26" s="1421"/>
      <c r="BN26" s="1424"/>
      <c r="BO26" s="1407"/>
      <c r="BR26" s="321">
        <f>IF($BS26&lt;=162500,ROUND($BS26*0.05105,-1),IF($BS26&lt;=275000,ROUND($BS26*0.1021-8296,-1),IF($BS26&lt;=579166,ROUND($BS26*0.2042-36374,-1),IF($BS26&lt;=750000,ROUND($BS26*0.23483-54113,-1),IF($BS26&lt;=1500000,ROUND($BS26*0.33693-130688,-1),IF($BS26&lt;=3333333,ROUND($BS26*0.4084-237893,-1),ROUND($BS26*0.45945-408061,-1)))))))</f>
        <v>0</v>
      </c>
      <c r="BS26" s="321">
        <f>IF(P26-BT26-BU26&lt;=0,0,P26-BT26-BU26)</f>
        <v>0</v>
      </c>
      <c r="BT26" s="321">
        <f>IF(P26&lt;=135416,45834,IF(P26&lt;=149999,ROUNDUP(P26*0.4-8333,0),IF(P26&lt;=299999,ROUNDUP(P26*0.3+6667,0),IF(P26&lt;=549999,ROUNDUP(P26*0.2+36667,0),IF(P26&lt;=708330,ROUNDUP(P26*0.1+91667,0),162500)))))</f>
        <v>45834</v>
      </c>
      <c r="BU26" s="321">
        <f>(U26)*31667+IF(P26&lt;=2162499,40000,IF(P26&lt;=2204166,26667,IF(P26&lt;=2245833,13334,0)))</f>
        <v>40000</v>
      </c>
      <c r="BV26" s="321">
        <f>IF(P26&lt;88000,(P26*0.03063),IF(P26&lt;8600000,CI26,IF(P26&lt;1720000,(320900+(P26-86000)*0.4084),672200+(P26-1720000)*0.45945)))</f>
        <v>0</v>
      </c>
      <c r="BW26" s="321">
        <f>IF(BV14&lt;0,0,BV14)</f>
        <v>0</v>
      </c>
      <c r="BX26" s="321">
        <f>IF(P26&lt;=98999,1000,IF(P26&lt;=220999,2000,3000))</f>
        <v>1000</v>
      </c>
      <c r="BY26" s="321">
        <f>IF(BX26=1000,88000,IF(BX26=2000,99000,221000))</f>
        <v>88000</v>
      </c>
      <c r="BZ26" s="321">
        <f>IF(P26&lt;1010000,P26-MOD((P26-BY26),BX26),1010000)</f>
        <v>0</v>
      </c>
      <c r="CA26" s="321">
        <f>BZ26*1.5</f>
        <v>0</v>
      </c>
      <c r="CB26" s="321">
        <f>IF(CA26&lt;=135416,45834,IF(CA26&lt;=149999,ROUNDUP(CA26*0.4-8333,0),IF(CA26&lt;=299999,ROUNDUP(CA26*0.3+6667,0),IF(CA26&lt;=549999,ROUNDUP(CA26*0.2+36667,0),IF(CA26&lt;=708330,ROUNDUP(CA26*0.1+91667,0),162500)))))</f>
        <v>45834</v>
      </c>
      <c r="CC26" s="321">
        <f>(CA26-CB26-IF(CA26&lt;=2162499,40000,0))</f>
        <v>-85834</v>
      </c>
      <c r="CD26" s="321">
        <f>IF($CC26&lt;=162500,ROUNDDOWN($CC26*0.05,0),IF($CC26&lt;=275000,ROUNDDOWN($CC26*0.1-8125,0),IF($CC26&lt;=579166,ROUNDDOWN($CC26*0.2-35625,0),IF($CC26&lt;=750000,ROUNDDOWN($CC26*0.23-53000,0),IF($CC26&lt;=1500000,ROUNDDOWN($CC26*0.33-128000,0),ROUNDDOWN($CC26*0.4-233000,0))))))</f>
        <v>-4291</v>
      </c>
      <c r="CE26" s="321">
        <f>BZ26*2.5</f>
        <v>0</v>
      </c>
      <c r="CF26" s="321">
        <f>IF(CE26&lt;=135416,45834,IF(CE26&lt;=149999,ROUNDUP(CE26*0.4-8333,0),IF(CE26&lt;=299999,ROUNDUP(CE26*0.3+6667,0),IF(CE26&lt;=549999,ROUNDUP(CE26*0.2+36667,0),IF(CE26&lt;=708330,ROUNDUP(CE26*0.1+91667,0),162500)))))</f>
        <v>45834</v>
      </c>
      <c r="CG26" s="321">
        <f>(CE26-CF26-IF(CA26&lt;=2162499,40000,0))</f>
        <v>-85834</v>
      </c>
      <c r="CH26" s="321">
        <f>IF($CG26&lt;=162500,ROUNDDOWN($CG26*0.05,0),IF($CG26&lt;=275000,ROUNDDOWN($CG26*0.1-8125,0),IF($CG26&lt;=579166,ROUNDDOWN($CG26*0.2-35625,0),IF($CG26&lt;=750000,ROUNDDOWN($CG26*0.23-53000,0),IF($CG26&lt;=1500000,ROUNDDOWN($CG26*0.33-128000,0),ROUNDDOWN($CG26*0.4-233000,0))))))</f>
        <v>-4291</v>
      </c>
      <c r="CI26" s="321">
        <f>ROUND(CH26-CD26,-2)</f>
        <v>0</v>
      </c>
      <c r="CJ26" s="321">
        <f>ROUND(CI26*1.021,-2)</f>
        <v>0</v>
      </c>
    </row>
    <row r="27" spans="1:88" ht="9.15" customHeight="1">
      <c r="A27" s="1"/>
      <c r="B27" s="1"/>
      <c r="C27" s="1334"/>
      <c r="D27" s="1319"/>
      <c r="E27" s="1355"/>
      <c r="F27" s="1357"/>
      <c r="G27" s="1359"/>
      <c r="H27" s="1359"/>
      <c r="I27" s="1359"/>
      <c r="J27" s="1359"/>
      <c r="K27" s="1359"/>
      <c r="L27" s="1359"/>
      <c r="M27" s="1359"/>
      <c r="N27" s="1359"/>
      <c r="O27" s="1359"/>
      <c r="P27" s="1344"/>
      <c r="Q27" s="1344"/>
      <c r="R27" s="1344"/>
      <c r="S27" s="1344"/>
      <c r="T27" s="1344"/>
      <c r="U27" s="1361"/>
      <c r="V27" s="1361"/>
      <c r="W27" s="1344"/>
      <c r="X27" s="1344"/>
      <c r="Y27" s="1344"/>
      <c r="Z27" s="1344"/>
      <c r="AA27" s="1359"/>
      <c r="AB27" s="1359"/>
      <c r="AC27" s="1359"/>
      <c r="AD27" s="1344"/>
      <c r="AE27" s="1344"/>
      <c r="AF27" s="1344"/>
      <c r="AG27" s="1345"/>
      <c r="AH27" s="1453"/>
      <c r="AI27" s="1425"/>
      <c r="AJ27" s="1425"/>
      <c r="AK27" s="1427"/>
      <c r="AL27" s="1427"/>
      <c r="AM27" s="1428"/>
      <c r="AN27" s="1428"/>
      <c r="AO27" s="1404"/>
      <c r="AP27" s="1404"/>
      <c r="AQ27" s="1404"/>
      <c r="AR27" s="1404"/>
      <c r="AS27" s="1404"/>
      <c r="AT27" s="1404"/>
      <c r="AU27" s="1404"/>
      <c r="AV27" s="1404"/>
      <c r="AW27" s="1404"/>
      <c r="AX27" s="1404"/>
      <c r="AY27" s="1404"/>
      <c r="AZ27" s="1404"/>
      <c r="BA27" s="1404"/>
      <c r="BB27" s="1404"/>
      <c r="BC27" s="1404"/>
      <c r="BD27" s="1404"/>
      <c r="BE27" s="1404"/>
      <c r="BF27" s="1406"/>
      <c r="BG27" s="1406"/>
      <c r="BH27" s="1406"/>
      <c r="BI27" s="1406"/>
      <c r="BJ27" s="1404"/>
      <c r="BK27" s="1404"/>
      <c r="BL27" s="1409" t="s">
        <v>949</v>
      </c>
      <c r="BM27" s="1410"/>
      <c r="BN27" s="1413" t="s">
        <v>945</v>
      </c>
      <c r="BO27" s="1407"/>
    </row>
    <row r="28" spans="1:88" ht="9.15" customHeight="1">
      <c r="A28" s="1415" t="s">
        <v>41</v>
      </c>
      <c r="B28" s="1415"/>
      <c r="C28" s="1334"/>
      <c r="D28" s="1319"/>
      <c r="E28" s="1355"/>
      <c r="F28" s="1357"/>
      <c r="G28" s="1359"/>
      <c r="H28" s="1359"/>
      <c r="I28" s="1359"/>
      <c r="J28" s="1359"/>
      <c r="K28" s="1359"/>
      <c r="L28" s="1359"/>
      <c r="M28" s="1359"/>
      <c r="N28" s="1359"/>
      <c r="O28" s="1359"/>
      <c r="P28" s="1344"/>
      <c r="Q28" s="1344"/>
      <c r="R28" s="1344"/>
      <c r="S28" s="1344"/>
      <c r="T28" s="1344"/>
      <c r="U28" s="1361"/>
      <c r="V28" s="1361"/>
      <c r="W28" s="1344"/>
      <c r="X28" s="1344"/>
      <c r="Y28" s="1344"/>
      <c r="Z28" s="1344"/>
      <c r="AA28" s="1359"/>
      <c r="AB28" s="1359"/>
      <c r="AC28" s="1359"/>
      <c r="AD28" s="1344"/>
      <c r="AE28" s="1344"/>
      <c r="AF28" s="1344"/>
      <c r="AG28" s="1345"/>
      <c r="AH28" s="1453"/>
      <c r="AI28" s="1425"/>
      <c r="AJ28" s="1425"/>
      <c r="AK28" s="1416" t="s">
        <v>950</v>
      </c>
      <c r="AL28" s="1416"/>
      <c r="AM28" s="1418"/>
      <c r="AN28" s="1418"/>
      <c r="AO28" s="1378"/>
      <c r="AP28" s="1378"/>
      <c r="AQ28" s="1378"/>
      <c r="AR28" s="1378"/>
      <c r="AS28" s="1378"/>
      <c r="AT28" s="1378"/>
      <c r="AU28" s="1378"/>
      <c r="AV28" s="1378"/>
      <c r="AW28" s="1378"/>
      <c r="AX28" s="1378"/>
      <c r="AY28" s="1378"/>
      <c r="AZ28" s="1378"/>
      <c r="BA28" s="1378"/>
      <c r="BB28" s="1378"/>
      <c r="BC28" s="1378"/>
      <c r="BD28" s="1378"/>
      <c r="BE28" s="1378"/>
      <c r="BF28" s="1378"/>
      <c r="BG28" s="1378"/>
      <c r="BH28" s="1378"/>
      <c r="BI28" s="1378"/>
      <c r="BJ28" s="1378"/>
      <c r="BK28" s="1378"/>
      <c r="BL28" s="1411"/>
      <c r="BM28" s="1412"/>
      <c r="BN28" s="1413"/>
      <c r="BO28" s="1407"/>
    </row>
    <row r="29" spans="1:88" ht="9.15" customHeight="1">
      <c r="A29" s="1415"/>
      <c r="B29" s="1415"/>
      <c r="C29" s="1334"/>
      <c r="D29" s="1319"/>
      <c r="E29" s="1355"/>
      <c r="F29" s="1357"/>
      <c r="G29" s="1359"/>
      <c r="H29" s="1359"/>
      <c r="I29" s="1359"/>
      <c r="J29" s="1359"/>
      <c r="K29" s="1359"/>
      <c r="L29" s="1359"/>
      <c r="M29" s="1359"/>
      <c r="N29" s="1359"/>
      <c r="O29" s="1359"/>
      <c r="P29" s="1344">
        <f>所得税源泉徴収簿!G29-所得税源泉徴収簿!L29</f>
        <v>0</v>
      </c>
      <c r="Q29" s="1344"/>
      <c r="R29" s="1344"/>
      <c r="S29" s="1344"/>
      <c r="T29" s="1344"/>
      <c r="U29" s="1361"/>
      <c r="V29" s="1361"/>
      <c r="W29" s="1344">
        <f>IF(所得税源泉徴収簿!$A$2="甲欄",所得税源泉徴収簿!BR29,所得税源泉徴収簿!BW29)</f>
        <v>0</v>
      </c>
      <c r="X29" s="1344"/>
      <c r="Y29" s="1344"/>
      <c r="Z29" s="1344"/>
      <c r="AA29" s="1359"/>
      <c r="AB29" s="1359"/>
      <c r="AC29" s="1359"/>
      <c r="AD29" s="1344">
        <f>所得税源泉徴収簿!W29+所得税源泉徴収簿!AA29</f>
        <v>0</v>
      </c>
      <c r="AE29" s="1344"/>
      <c r="AF29" s="1344"/>
      <c r="AG29" s="1345"/>
      <c r="AH29" s="1453"/>
      <c r="AI29" s="1425"/>
      <c r="AJ29" s="1425"/>
      <c r="AK29" s="1416"/>
      <c r="AL29" s="1416"/>
      <c r="AM29" s="1418"/>
      <c r="AN29" s="1418"/>
      <c r="AO29" s="1378"/>
      <c r="AP29" s="1378"/>
      <c r="AQ29" s="1378"/>
      <c r="AR29" s="1378"/>
      <c r="AS29" s="1378"/>
      <c r="AT29" s="1378"/>
      <c r="AU29" s="1378"/>
      <c r="AV29" s="1378"/>
      <c r="AW29" s="1378"/>
      <c r="AX29" s="1378"/>
      <c r="AY29" s="1378"/>
      <c r="AZ29" s="1378"/>
      <c r="BA29" s="1378"/>
      <c r="BB29" s="1378"/>
      <c r="BC29" s="1378"/>
      <c r="BD29" s="1378"/>
      <c r="BE29" s="1378"/>
      <c r="BF29" s="1378"/>
      <c r="BG29" s="1378"/>
      <c r="BH29" s="1378"/>
      <c r="BI29" s="1378"/>
      <c r="BJ29" s="1378"/>
      <c r="BK29" s="1378"/>
      <c r="BL29" s="1411"/>
      <c r="BM29" s="1412"/>
      <c r="BN29" s="1413"/>
      <c r="BO29" s="1407"/>
      <c r="BR29" s="321">
        <f>IF($BS29&lt;=162500,ROUND($BS29*0.05105,-1),IF($BS29&lt;=275000,ROUND($BS29*0.1021-8296,-1),IF($BS29&lt;=579166,ROUND($BS29*0.2042-36374,-1),IF($BS29&lt;=750000,ROUND($BS29*0.23483-54113,-1),IF($BS29&lt;=1500000,ROUND($BS29*0.33693-130688,-1),IF($BS29&lt;=3333333,ROUND($BS29*0.4084-237893,-1),ROUND($BS29*0.45945-408061,-1)))))))</f>
        <v>0</v>
      </c>
      <c r="BS29" s="321">
        <f>IF(P29-BT29-BU29&lt;=0,0,P29-BT29-BU29)</f>
        <v>0</v>
      </c>
      <c r="BT29" s="321">
        <f>IF(P29&lt;=135416,45834,IF(P29&lt;=149999,ROUNDUP(P29*0.4-8333,0),IF(P29&lt;=299999,ROUNDUP(P29*0.3+6667,0),IF(P29&lt;=549999,ROUNDUP(P29*0.2+36667,0),IF(P29&lt;=708330,ROUNDUP(P29*0.1+91667,0),162500)))))</f>
        <v>45834</v>
      </c>
      <c r="BU29" s="321">
        <f>(U29)*31667+IF(P29&lt;=2162499,40000,IF(P29&lt;=2204166,26667,IF(P29&lt;=2245833,13334,0)))</f>
        <v>40000</v>
      </c>
      <c r="BV29" s="321">
        <f>IF(P29&lt;88000,(P29*0.03063),IF(P29&lt;8600000,CI29,IF(P29&lt;1720000,(320900+(P29-86000)*0.4084),672200+(P29-1720000)*0.45945)))</f>
        <v>0</v>
      </c>
      <c r="BW29" s="321">
        <f>IF(BV14&lt;0,0,BV14)</f>
        <v>0</v>
      </c>
      <c r="BX29" s="321">
        <f>IF(P29&lt;=98999,1000,IF(P29&lt;=220999,2000,3000))</f>
        <v>1000</v>
      </c>
      <c r="BY29" s="321">
        <f>IF(BX29=1000,88000,IF(BX29=2000,99000,221000))</f>
        <v>88000</v>
      </c>
      <c r="BZ29" s="321">
        <f>IF(P29&lt;1010000,P29-MOD((P29-BY29),BX29),1010000)</f>
        <v>0</v>
      </c>
      <c r="CA29" s="321">
        <f>BZ29*1.5</f>
        <v>0</v>
      </c>
      <c r="CB29" s="321">
        <f>IF(CA29&lt;=135416,45834,IF(CA29&lt;=149999,ROUNDUP(CA29*0.4-8333,0),IF(CA29&lt;=299999,ROUNDUP(CA29*0.3+6667,0),IF(CA29&lt;=549999,ROUNDUP(CA29*0.2+36667,0),IF(CA29&lt;=708330,ROUNDUP(CA29*0.1+91667,0),162500)))))</f>
        <v>45834</v>
      </c>
      <c r="CC29" s="321">
        <f>(CA29-CB29-IF(CA29&lt;=2162499,40000,0))</f>
        <v>-85834</v>
      </c>
      <c r="CD29" s="321">
        <f>IF($CC29&lt;=162500,ROUNDDOWN($CC29*0.05,0),IF($CC29&lt;=275000,ROUNDDOWN($CC29*0.1-8125,0),IF($CC29&lt;=579166,ROUNDDOWN($CC29*0.2-35625,0),IF($CC29&lt;=750000,ROUNDDOWN($CC29*0.23-53000,0),IF($CC29&lt;=1500000,ROUNDDOWN($CC29*0.33-128000,0),ROUNDDOWN($CC29*0.4-233000,0))))))</f>
        <v>-4291</v>
      </c>
      <c r="CE29" s="321">
        <f>BZ29*2.5</f>
        <v>0</v>
      </c>
      <c r="CF29" s="321">
        <f>IF(CE29&lt;=135416,45834,IF(CE29&lt;=149999,ROUNDUP(CE29*0.4-8333,0),IF(CE29&lt;=299999,ROUNDUP(CE29*0.3+6667,0),IF(CE29&lt;=549999,ROUNDUP(CE29*0.2+36667,0),IF(CE29&lt;=708330,ROUNDUP(CE29*0.1+91667,0),162500)))))</f>
        <v>45834</v>
      </c>
      <c r="CG29" s="321">
        <f>(CE29-CF29-IF(CA29&lt;=2162499,40000,0))</f>
        <v>-85834</v>
      </c>
      <c r="CH29" s="321">
        <f>IF($CG29&lt;=162500,ROUNDDOWN($CG29*0.05,0),IF($CG29&lt;=275000,ROUNDDOWN($CG29*0.1-8125,0),IF($CG29&lt;=579166,ROUNDDOWN($CG29*0.2-35625,0),IF($CG29&lt;=750000,ROUNDDOWN($CG29*0.23-53000,0),IF($CG29&lt;=1500000,ROUNDDOWN($CG29*0.33-128000,0),ROUNDDOWN($CG29*0.4-233000,0))))))</f>
        <v>-4291</v>
      </c>
      <c r="CI29" s="321">
        <f>ROUND(CH29-CD29,-2)</f>
        <v>0</v>
      </c>
      <c r="CJ29" s="321">
        <f>ROUND(CI29*1.021,-2)</f>
        <v>0</v>
      </c>
    </row>
    <row r="30" spans="1:88" ht="9.15" customHeight="1" thickBot="1">
      <c r="A30" s="1415"/>
      <c r="B30" s="1415"/>
      <c r="C30" s="1334"/>
      <c r="D30" s="1319"/>
      <c r="E30" s="1355"/>
      <c r="F30" s="1357"/>
      <c r="G30" s="1359"/>
      <c r="H30" s="1359"/>
      <c r="I30" s="1359"/>
      <c r="J30" s="1359"/>
      <c r="K30" s="1359"/>
      <c r="L30" s="1359"/>
      <c r="M30" s="1359"/>
      <c r="N30" s="1359"/>
      <c r="O30" s="1359"/>
      <c r="P30" s="1344"/>
      <c r="Q30" s="1344"/>
      <c r="R30" s="1344"/>
      <c r="S30" s="1344"/>
      <c r="T30" s="1344"/>
      <c r="U30" s="1361"/>
      <c r="V30" s="1361"/>
      <c r="W30" s="1344"/>
      <c r="X30" s="1344"/>
      <c r="Y30" s="1344"/>
      <c r="Z30" s="1344"/>
      <c r="AA30" s="1359"/>
      <c r="AB30" s="1359"/>
      <c r="AC30" s="1359"/>
      <c r="AD30" s="1344"/>
      <c r="AE30" s="1344"/>
      <c r="AF30" s="1344"/>
      <c r="AG30" s="1345"/>
      <c r="AH30" s="1454"/>
      <c r="AI30" s="1426"/>
      <c r="AJ30" s="1426"/>
      <c r="AK30" s="1417"/>
      <c r="AL30" s="1417"/>
      <c r="AM30" s="1419"/>
      <c r="AN30" s="1419"/>
      <c r="AO30" s="1403"/>
      <c r="AP30" s="1403"/>
      <c r="AQ30" s="1403"/>
      <c r="AR30" s="1403"/>
      <c r="AS30" s="1403"/>
      <c r="AT30" s="1403"/>
      <c r="AU30" s="1403"/>
      <c r="AV30" s="1403"/>
      <c r="AW30" s="1403"/>
      <c r="AX30" s="1403"/>
      <c r="AY30" s="1403"/>
      <c r="AZ30" s="1403"/>
      <c r="BA30" s="1403"/>
      <c r="BB30" s="1403"/>
      <c r="BC30" s="1403"/>
      <c r="BD30" s="1403"/>
      <c r="BE30" s="1403"/>
      <c r="BF30" s="1403"/>
      <c r="BG30" s="1403"/>
      <c r="BH30" s="1403"/>
      <c r="BI30" s="1403"/>
      <c r="BJ30" s="1403"/>
      <c r="BK30" s="1403"/>
      <c r="BL30" s="1429"/>
      <c r="BM30" s="1430"/>
      <c r="BN30" s="1414"/>
      <c r="BO30" s="1408"/>
    </row>
    <row r="31" spans="1:88" ht="9.15" customHeight="1" thickTop="1">
      <c r="A31" s="1415"/>
      <c r="B31" s="1415"/>
      <c r="C31" s="1334"/>
      <c r="D31" s="1319"/>
      <c r="E31" s="1367"/>
      <c r="F31" s="1368"/>
      <c r="G31" s="1369"/>
      <c r="H31" s="1369"/>
      <c r="I31" s="1369"/>
      <c r="J31" s="1369"/>
      <c r="K31" s="1369"/>
      <c r="L31" s="1369"/>
      <c r="M31" s="1369"/>
      <c r="N31" s="1369"/>
      <c r="O31" s="1369"/>
      <c r="P31" s="1370"/>
      <c r="Q31" s="1370"/>
      <c r="R31" s="1370"/>
      <c r="S31" s="1370"/>
      <c r="T31" s="1370"/>
      <c r="U31" s="1371"/>
      <c r="V31" s="1371"/>
      <c r="W31" s="1370"/>
      <c r="X31" s="1370"/>
      <c r="Y31" s="1370"/>
      <c r="Z31" s="1370"/>
      <c r="AA31" s="1369"/>
      <c r="AB31" s="1369"/>
      <c r="AC31" s="1369"/>
      <c r="AD31" s="1370"/>
      <c r="AE31" s="1370"/>
      <c r="AF31" s="1370"/>
      <c r="AG31" s="1372"/>
      <c r="AH31" s="1431" t="s">
        <v>951</v>
      </c>
      <c r="AI31" s="1400" t="s">
        <v>42</v>
      </c>
      <c r="AJ31" s="1400"/>
      <c r="AK31" s="1400"/>
      <c r="AL31" s="1400"/>
      <c r="AM31" s="1400"/>
      <c r="AN31" s="1400"/>
      <c r="AO31" s="1400"/>
      <c r="AP31" s="1400"/>
      <c r="AQ31" s="1400"/>
      <c r="AR31" s="1400"/>
      <c r="AS31" s="1400"/>
      <c r="AT31" s="1400" t="s">
        <v>43</v>
      </c>
      <c r="AU31" s="1400"/>
      <c r="AV31" s="1400"/>
      <c r="AW31" s="1400"/>
      <c r="AX31" s="1400"/>
      <c r="AY31" s="1400"/>
      <c r="AZ31" s="1400"/>
      <c r="BA31" s="1400"/>
      <c r="BB31" s="1400"/>
      <c r="BC31" s="1400"/>
      <c r="BD31" s="1400"/>
      <c r="BE31" s="1400" t="s">
        <v>44</v>
      </c>
      <c r="BF31" s="1400"/>
      <c r="BG31" s="1400"/>
      <c r="BH31" s="1400"/>
      <c r="BI31" s="1400"/>
      <c r="BJ31" s="1400"/>
      <c r="BK31" s="1400"/>
      <c r="BL31" s="1400"/>
      <c r="BM31" s="1400"/>
      <c r="BN31" s="1400"/>
      <c r="BO31" s="1401"/>
    </row>
    <row r="32" spans="1:88" ht="9.15" customHeight="1">
      <c r="A32" s="1415"/>
      <c r="B32" s="1415"/>
      <c r="C32" s="1334"/>
      <c r="D32" s="1319">
        <v>4</v>
      </c>
      <c r="E32" s="1363"/>
      <c r="F32" s="1364"/>
      <c r="G32" s="1365"/>
      <c r="H32" s="1365"/>
      <c r="I32" s="1365"/>
      <c r="J32" s="1365"/>
      <c r="K32" s="1365"/>
      <c r="L32" s="1365"/>
      <c r="M32" s="1365"/>
      <c r="N32" s="1365"/>
      <c r="O32" s="1365"/>
      <c r="P32" s="1353">
        <f>所得税源泉徴収簿!G32-所得税源泉徴収簿!L32</f>
        <v>0</v>
      </c>
      <c r="Q32" s="1353"/>
      <c r="R32" s="1353"/>
      <c r="S32" s="1353"/>
      <c r="T32" s="1353"/>
      <c r="U32" s="1366"/>
      <c r="V32" s="1366"/>
      <c r="W32" s="1353">
        <f>IF(所得税源泉徴収簿!$A$2="甲欄",所得税源泉徴収簿!BR32,所得税源泉徴収簿!BW32)</f>
        <v>0</v>
      </c>
      <c r="X32" s="1353"/>
      <c r="Y32" s="1353"/>
      <c r="Z32" s="1353"/>
      <c r="AA32" s="1365"/>
      <c r="AB32" s="1365"/>
      <c r="AC32" s="1365"/>
      <c r="AD32" s="1353">
        <f>所得税源泉徴収簿!W32+所得税源泉徴収簿!AA32</f>
        <v>0</v>
      </c>
      <c r="AE32" s="1353"/>
      <c r="AF32" s="1353"/>
      <c r="AG32" s="1354"/>
      <c r="AH32" s="1432"/>
      <c r="AI32" s="1276"/>
      <c r="AJ32" s="1276"/>
      <c r="AK32" s="1276"/>
      <c r="AL32" s="1276"/>
      <c r="AM32" s="1276"/>
      <c r="AN32" s="1276"/>
      <c r="AO32" s="1276"/>
      <c r="AP32" s="1276"/>
      <c r="AQ32" s="1276"/>
      <c r="AR32" s="1276"/>
      <c r="AS32" s="1276"/>
      <c r="AT32" s="1276"/>
      <c r="AU32" s="1276"/>
      <c r="AV32" s="1276"/>
      <c r="AW32" s="1276"/>
      <c r="AX32" s="1276"/>
      <c r="AY32" s="1276"/>
      <c r="AZ32" s="1276"/>
      <c r="BA32" s="1276"/>
      <c r="BB32" s="1276"/>
      <c r="BC32" s="1276"/>
      <c r="BD32" s="1276"/>
      <c r="BE32" s="1276"/>
      <c r="BF32" s="1276"/>
      <c r="BG32" s="1276"/>
      <c r="BH32" s="1276"/>
      <c r="BI32" s="1276"/>
      <c r="BJ32" s="1276"/>
      <c r="BK32" s="1276"/>
      <c r="BL32" s="1276"/>
      <c r="BM32" s="1276"/>
      <c r="BN32" s="1276"/>
      <c r="BO32" s="1402"/>
      <c r="BR32" s="321">
        <f>IF($BS32&lt;=162500,ROUND($BS32*0.05105,-1),IF($BS32&lt;=275000,ROUND($BS32*0.1021-8296,-1),IF($BS32&lt;=579166,ROUND($BS32*0.2042-36374,-1),IF($BS32&lt;=750000,ROUND($BS32*0.23483-54113,-1),IF($BS32&lt;=1500000,ROUND($BS32*0.33693-130688,-1),IF($BS32&lt;=3333333,ROUND($BS32*0.4084-237893,-1),ROUND($BS32*0.45945-408061,-1)))))))</f>
        <v>0</v>
      </c>
      <c r="BS32" s="321">
        <f>IF(P32-BT32-BU32&lt;=0,0,P32-BT32-BU32)</f>
        <v>0</v>
      </c>
      <c r="BT32" s="321">
        <f>IF(P32&lt;=135416,45834,IF(P32&lt;=149999,ROUNDUP(P32*0.4-8333,0),IF(P32&lt;=299999,ROUNDUP(P32*0.3+6667,0),IF(P32&lt;=549999,ROUNDUP(P32*0.2+36667,0),IF(P32&lt;=708330,ROUNDUP(P32*0.1+91667,0),162500)))))</f>
        <v>45834</v>
      </c>
      <c r="BU32" s="321">
        <f>(U32)*31667+IF(P32&lt;=2162499,40000,IF(P32&lt;=2204166,26667,IF(P32&lt;=2245833,13334,0)))</f>
        <v>40000</v>
      </c>
      <c r="BV32" s="321">
        <f>IF(P32&lt;88000,(P32*0.03063),IF(P32&lt;8600000,CI32,IF(P32&lt;1720000,(320900+(P32-86000)*0.4084),672200+(P32-1720000)*0.45945)))</f>
        <v>0</v>
      </c>
      <c r="BW32" s="321">
        <f>IF(BV14&lt;0,0,BV14)</f>
        <v>0</v>
      </c>
      <c r="BX32" s="321">
        <f>IF(P32&lt;=98999,1000,IF(P32&lt;=220999,2000,3000))</f>
        <v>1000</v>
      </c>
      <c r="BY32" s="321">
        <f>IF(BX32=1000,88000,IF(BX32=2000,99000,221000))</f>
        <v>88000</v>
      </c>
      <c r="BZ32" s="321">
        <f>IF(P32&lt;1010000,P32-MOD((P32-BY32),BX32),1010000)</f>
        <v>0</v>
      </c>
      <c r="CA32" s="321">
        <f>BZ32*1.5</f>
        <v>0</v>
      </c>
      <c r="CB32" s="321">
        <f>IF(CA32&lt;=135416,45834,IF(CA32&lt;=149999,ROUNDUP(CA32*0.4-8333,0),IF(CA32&lt;=299999,ROUNDUP(CA32*0.3+6667,0),IF(CA32&lt;=549999,ROUNDUP(CA32*0.2+36667,0),IF(CA32&lt;=708330,ROUNDUP(CA32*0.1+91667,0),162500)))))</f>
        <v>45834</v>
      </c>
      <c r="CC32" s="321">
        <f>(CA32-CB32-IF(CA32&lt;=2162499,40000,0))</f>
        <v>-85834</v>
      </c>
      <c r="CD32" s="321">
        <f>IF($CC32&lt;=162500,ROUNDDOWN($CC32*0.05,0),IF($CC32&lt;=275000,ROUNDDOWN($CC32*0.1-8125,0),IF($CC32&lt;=579166,ROUNDDOWN($CC32*0.2-35625,0),IF($CC32&lt;=750000,ROUNDDOWN($CC32*0.23-53000,0),IF($CC32&lt;=1500000,ROUNDDOWN($CC32*0.33-128000,0),ROUNDDOWN($CC32*0.4-233000,0))))))</f>
        <v>-4291</v>
      </c>
      <c r="CE32" s="321">
        <f>BZ32*2.5</f>
        <v>0</v>
      </c>
      <c r="CF32" s="321">
        <f>IF(CE32&lt;=135416,45834,IF(CE32&lt;=149999,ROUNDUP(CE32*0.4-8333,0),IF(CE32&lt;=299999,ROUNDUP(CE32*0.3+6667,0),IF(CE32&lt;=549999,ROUNDUP(CE32*0.2+36667,0),IF(CE32&lt;=708330,ROUNDUP(CE32*0.1+91667,0),162500)))))</f>
        <v>45834</v>
      </c>
      <c r="CG32" s="321">
        <f>(CE32-CF32-IF(CA32&lt;=2162499,40000,0))</f>
        <v>-85834</v>
      </c>
      <c r="CH32" s="321">
        <f>IF($CG32&lt;=162500,ROUNDDOWN($CG32*0.05,0),IF($CG32&lt;=275000,ROUNDDOWN($CG32*0.1-8125,0),IF($CG32&lt;=579166,ROUNDDOWN($CG32*0.2-35625,0),IF($CG32&lt;=750000,ROUNDDOWN($CG32*0.23-53000,0),IF($CG32&lt;=1500000,ROUNDDOWN($CG32*0.33-128000,0),ROUNDDOWN($CG32*0.4-233000,0))))))</f>
        <v>-4291</v>
      </c>
      <c r="CI32" s="321">
        <f>ROUND(CH32-CD32,-2)</f>
        <v>0</v>
      </c>
      <c r="CJ32" s="321">
        <f>ROUND(CI32*1.021,-2)</f>
        <v>0</v>
      </c>
    </row>
    <row r="33" spans="1:88" ht="9.15" customHeight="1">
      <c r="A33" s="1415"/>
      <c r="B33" s="1415"/>
      <c r="C33" s="1334"/>
      <c r="D33" s="1319"/>
      <c r="E33" s="1355"/>
      <c r="F33" s="1357"/>
      <c r="G33" s="1359"/>
      <c r="H33" s="1359"/>
      <c r="I33" s="1359"/>
      <c r="J33" s="1359"/>
      <c r="K33" s="1359"/>
      <c r="L33" s="1359"/>
      <c r="M33" s="1359"/>
      <c r="N33" s="1359"/>
      <c r="O33" s="1359"/>
      <c r="P33" s="1344"/>
      <c r="Q33" s="1344"/>
      <c r="R33" s="1344"/>
      <c r="S33" s="1344"/>
      <c r="T33" s="1344"/>
      <c r="U33" s="1361"/>
      <c r="V33" s="1361"/>
      <c r="W33" s="1344"/>
      <c r="X33" s="1344"/>
      <c r="Y33" s="1344"/>
      <c r="Z33" s="1344"/>
      <c r="AA33" s="1359"/>
      <c r="AB33" s="1359"/>
      <c r="AC33" s="1359"/>
      <c r="AD33" s="1344"/>
      <c r="AE33" s="1344"/>
      <c r="AF33" s="1344"/>
      <c r="AG33" s="1345"/>
      <c r="AH33" s="1432"/>
      <c r="AI33" s="1276" t="s">
        <v>46</v>
      </c>
      <c r="AJ33" s="1276"/>
      <c r="AK33" s="1276"/>
      <c r="AL33" s="1276"/>
      <c r="AM33" s="1276"/>
      <c r="AN33" s="1276"/>
      <c r="AO33" s="1276"/>
      <c r="AP33" s="1276"/>
      <c r="AQ33" s="1276"/>
      <c r="AR33" s="1276"/>
      <c r="AS33" s="1276"/>
      <c r="AT33" s="1329" t="s">
        <v>47</v>
      </c>
      <c r="AU33" s="1270">
        <f>所得税源泉徴収簿!H86</f>
        <v>0</v>
      </c>
      <c r="AV33" s="1270"/>
      <c r="AW33" s="1270"/>
      <c r="AX33" s="1270"/>
      <c r="AY33" s="1270"/>
      <c r="AZ33" s="1270"/>
      <c r="BA33" s="1270"/>
      <c r="BB33" s="1270"/>
      <c r="BC33" s="1270"/>
      <c r="BD33" s="1270"/>
      <c r="BE33" s="1395" t="s">
        <v>48</v>
      </c>
      <c r="BF33" s="1396">
        <f>所得税源泉徴収簿!X86</f>
        <v>0</v>
      </c>
      <c r="BG33" s="1396"/>
      <c r="BH33" s="1396"/>
      <c r="BI33" s="1396"/>
      <c r="BJ33" s="1396"/>
      <c r="BK33" s="1396"/>
      <c r="BL33" s="1396"/>
      <c r="BM33" s="1396"/>
      <c r="BN33" s="1396"/>
      <c r="BO33" s="1397"/>
    </row>
    <row r="34" spans="1:88" ht="9.15" customHeight="1">
      <c r="A34" s="1415"/>
      <c r="B34" s="1415"/>
      <c r="C34" s="1334"/>
      <c r="D34" s="1319"/>
      <c r="E34" s="1355"/>
      <c r="F34" s="1357"/>
      <c r="G34" s="1359"/>
      <c r="H34" s="1359"/>
      <c r="I34" s="1359"/>
      <c r="J34" s="1359"/>
      <c r="K34" s="1359"/>
      <c r="L34" s="1359"/>
      <c r="M34" s="1359"/>
      <c r="N34" s="1359"/>
      <c r="O34" s="1359"/>
      <c r="P34" s="1344"/>
      <c r="Q34" s="1344"/>
      <c r="R34" s="1344"/>
      <c r="S34" s="1344"/>
      <c r="T34" s="1344"/>
      <c r="U34" s="1361"/>
      <c r="V34" s="1361"/>
      <c r="W34" s="1344"/>
      <c r="X34" s="1344"/>
      <c r="Y34" s="1344"/>
      <c r="Z34" s="1344"/>
      <c r="AA34" s="1359"/>
      <c r="AB34" s="1359"/>
      <c r="AC34" s="1359"/>
      <c r="AD34" s="1344"/>
      <c r="AE34" s="1344"/>
      <c r="AF34" s="1344"/>
      <c r="AG34" s="1345"/>
      <c r="AH34" s="1432"/>
      <c r="AI34" s="1276"/>
      <c r="AJ34" s="1276"/>
      <c r="AK34" s="1276"/>
      <c r="AL34" s="1276"/>
      <c r="AM34" s="1276"/>
      <c r="AN34" s="1276"/>
      <c r="AO34" s="1276"/>
      <c r="AP34" s="1276"/>
      <c r="AQ34" s="1276"/>
      <c r="AR34" s="1276"/>
      <c r="AS34" s="1276"/>
      <c r="AT34" s="1329"/>
      <c r="AU34" s="1270"/>
      <c r="AV34" s="1270"/>
      <c r="AW34" s="1270"/>
      <c r="AX34" s="1270"/>
      <c r="AY34" s="1270"/>
      <c r="AZ34" s="1270"/>
      <c r="BA34" s="1270"/>
      <c r="BB34" s="1270"/>
      <c r="BC34" s="1270"/>
      <c r="BD34" s="1270"/>
      <c r="BE34" s="1395"/>
      <c r="BF34" s="1396"/>
      <c r="BG34" s="1396"/>
      <c r="BH34" s="1396"/>
      <c r="BI34" s="1396"/>
      <c r="BJ34" s="1396"/>
      <c r="BK34" s="1396"/>
      <c r="BL34" s="1396"/>
      <c r="BM34" s="1396"/>
      <c r="BN34" s="1396"/>
      <c r="BO34" s="1397"/>
    </row>
    <row r="35" spans="1:88" ht="9.15" customHeight="1">
      <c r="A35" s="1415"/>
      <c r="B35" s="1415"/>
      <c r="C35" s="1334"/>
      <c r="D35" s="1319"/>
      <c r="E35" s="1355"/>
      <c r="F35" s="1357"/>
      <c r="G35" s="1359"/>
      <c r="H35" s="1359"/>
      <c r="I35" s="1359"/>
      <c r="J35" s="1359"/>
      <c r="K35" s="1359"/>
      <c r="L35" s="1359"/>
      <c r="M35" s="1359"/>
      <c r="N35" s="1359"/>
      <c r="O35" s="1359"/>
      <c r="P35" s="1344">
        <f>所得税源泉徴収簿!G35-所得税源泉徴収簿!L35</f>
        <v>0</v>
      </c>
      <c r="Q35" s="1344"/>
      <c r="R35" s="1344"/>
      <c r="S35" s="1344"/>
      <c r="T35" s="1344"/>
      <c r="U35" s="1361"/>
      <c r="V35" s="1361"/>
      <c r="W35" s="1344">
        <f>IF(所得税源泉徴収簿!$A$2="甲欄",所得税源泉徴収簿!BR35,所得税源泉徴収簿!BW35)</f>
        <v>0</v>
      </c>
      <c r="X35" s="1344"/>
      <c r="Y35" s="1344"/>
      <c r="Z35" s="1344"/>
      <c r="AA35" s="1359"/>
      <c r="AB35" s="1359"/>
      <c r="AC35" s="1359"/>
      <c r="AD35" s="1344">
        <f>所得税源泉徴収簿!W35+所得税源泉徴収簿!AA35</f>
        <v>0</v>
      </c>
      <c r="AE35" s="1344"/>
      <c r="AF35" s="1344"/>
      <c r="AG35" s="1345"/>
      <c r="AH35" s="1432"/>
      <c r="AI35" s="1276"/>
      <c r="AJ35" s="1276"/>
      <c r="AK35" s="1276"/>
      <c r="AL35" s="1276"/>
      <c r="AM35" s="1276"/>
      <c r="AN35" s="1276"/>
      <c r="AO35" s="1276"/>
      <c r="AP35" s="1276"/>
      <c r="AQ35" s="1276"/>
      <c r="AR35" s="1276"/>
      <c r="AS35" s="1276"/>
      <c r="AT35" s="1329"/>
      <c r="AU35" s="1270"/>
      <c r="AV35" s="1270"/>
      <c r="AW35" s="1270"/>
      <c r="AX35" s="1270"/>
      <c r="AY35" s="1270"/>
      <c r="AZ35" s="1270"/>
      <c r="BA35" s="1270"/>
      <c r="BB35" s="1270"/>
      <c r="BC35" s="1270"/>
      <c r="BD35" s="1270"/>
      <c r="BE35" s="1395"/>
      <c r="BF35" s="1396"/>
      <c r="BG35" s="1396"/>
      <c r="BH35" s="1396"/>
      <c r="BI35" s="1396"/>
      <c r="BJ35" s="1396"/>
      <c r="BK35" s="1396"/>
      <c r="BL35" s="1396"/>
      <c r="BM35" s="1396"/>
      <c r="BN35" s="1396"/>
      <c r="BO35" s="1397"/>
      <c r="BR35" s="321">
        <f>IF($BS35&lt;=162500,ROUND($BS35*0.05105,-1),IF($BS35&lt;=275000,ROUND($BS35*0.1021-8296,-1),IF($BS35&lt;=579166,ROUND($BS35*0.2042-36374,-1),IF($BS35&lt;=750000,ROUND($BS35*0.23483-54113,-1),IF($BS35&lt;=1500000,ROUND($BS35*0.33693-130688,-1),IF($BS35&lt;=3333333,ROUND($BS35*0.4084-237893,-1),ROUND($BS35*0.45945-408061,-1)))))))</f>
        <v>0</v>
      </c>
      <c r="BS35" s="321">
        <f>IF(P35-BT35-BU35&lt;=0,0,P35-BT35-BU35)</f>
        <v>0</v>
      </c>
      <c r="BT35" s="321">
        <f>IF(P35&lt;=135416,45834,IF(P35&lt;=149999,ROUNDUP(P35*0.4-8333,0),IF(P35&lt;=299999,ROUNDUP(P35*0.3+6667,0),IF(P35&lt;=549999,ROUNDUP(P35*0.2+36667,0),IF(P35&lt;=708330,ROUNDUP(P35*0.1+91667,0),162500)))))</f>
        <v>45834</v>
      </c>
      <c r="BU35" s="321">
        <f>(U35)*31667+IF(P35&lt;=2162499,40000,IF(P35&lt;=2204166,26667,IF(P35&lt;=2245833,13334,0)))</f>
        <v>40000</v>
      </c>
      <c r="BV35" s="321">
        <f>IF(P35&lt;88000,(P35*0.03063),IF(P35&lt;8600000,CI35,IF(P35&lt;1720000,(320900+(P35-86000)*0.4084),672200+(P35-1720000)*0.45945)))</f>
        <v>0</v>
      </c>
      <c r="BW35" s="321">
        <f>IF(BV14&lt;0,0,BV14)</f>
        <v>0</v>
      </c>
      <c r="BX35" s="321">
        <f>IF(P35&lt;=98999,1000,IF(P35&lt;=220999,2000,3000))</f>
        <v>1000</v>
      </c>
      <c r="BY35" s="321">
        <f>IF(BX35=1000,88000,IF(BX35=2000,99000,221000))</f>
        <v>88000</v>
      </c>
      <c r="BZ35" s="321">
        <f>IF(P35&lt;1010000,P37-MOD((P35-BY35),BX35),1010000)</f>
        <v>0</v>
      </c>
      <c r="CA35" s="321">
        <f>BZ35*1.5</f>
        <v>0</v>
      </c>
      <c r="CB35" s="321">
        <f>IF(CA35&lt;=135416,45834,IF(CA35&lt;=149999,ROUNDUP(CA35*0.4-8333,0),IF(CA35&lt;=299999,ROUNDUP(CA35*0.3+6667,0),IF(CA35&lt;=549999,ROUNDUP(CA35*0.2+36667,0),IF(CA35&lt;=708330,ROUNDUP(CA35*0.1+91667,0),162500)))))</f>
        <v>45834</v>
      </c>
      <c r="CC35" s="321">
        <f>(CA35-CB35-IF(CA35&lt;=2162499,40000,0))</f>
        <v>-85834</v>
      </c>
      <c r="CD35" s="321">
        <f>IF($CC35&lt;=162500,ROUNDDOWN($CC35*0.05,0),IF($CC35&lt;=275000,ROUNDDOWN($CC35*0.1-8125,0),IF($CC35&lt;=579166,ROUNDDOWN($CC35*0.2-35625,0),IF($CC35&lt;=750000,ROUNDDOWN($CC35*0.23-53000,0),IF($CC35&lt;=1500000,ROUNDDOWN($CC35*0.33-128000,0),ROUNDDOWN($CC35*0.4-233000,0))))))</f>
        <v>-4291</v>
      </c>
      <c r="CE35" s="321">
        <f>BZ35*2.5</f>
        <v>0</v>
      </c>
      <c r="CF35" s="321">
        <f>IF(CE35&lt;=135416,45834,IF(CE35&lt;=149999,ROUNDUP(CE35*0.4-8333,0),IF(CE35&lt;=299999,ROUNDUP(CE35*0.3+6667,0),IF(CE35&lt;=549999,ROUNDUP(CE35*0.2+36667,0),IF(CE35&lt;=708330,ROUNDUP(CE35*0.1+91667,0),162500)))))</f>
        <v>45834</v>
      </c>
      <c r="CG35" s="321">
        <f>(CE35-CF35-IF(CA35&lt;=2162499,40000,0))</f>
        <v>-85834</v>
      </c>
      <c r="CH35" s="321">
        <f>IF($CG35&lt;=162500,ROUNDDOWN($CG35*0.05,0),IF($CG35&lt;=275000,ROUNDDOWN($CG35*0.1-8125,0),IF($CG35&lt;=579166,ROUNDDOWN($CG35*0.2-35625,0),IF($CG35&lt;=750000,ROUNDDOWN($CG35*0.23-53000,0),IF($CG35&lt;=1500000,ROUNDDOWN($CG35*0.33-128000,0),ROUNDDOWN($CG35*0.4-233000,0))))))</f>
        <v>-4291</v>
      </c>
      <c r="CI35" s="321">
        <f>ROUND(CH35-CD35,-2)</f>
        <v>0</v>
      </c>
      <c r="CJ35" s="321">
        <f>ROUND(CI35*1.021,-2)</f>
        <v>0</v>
      </c>
    </row>
    <row r="36" spans="1:88" ht="9.15" customHeight="1">
      <c r="A36" s="1399" t="s">
        <v>45</v>
      </c>
      <c r="B36" s="1399"/>
      <c r="C36" s="1334"/>
      <c r="D36" s="1319"/>
      <c r="E36" s="1355"/>
      <c r="F36" s="1357"/>
      <c r="G36" s="1359"/>
      <c r="H36" s="1359"/>
      <c r="I36" s="1359"/>
      <c r="J36" s="1359"/>
      <c r="K36" s="1359"/>
      <c r="L36" s="1359"/>
      <c r="M36" s="1359"/>
      <c r="N36" s="1359"/>
      <c r="O36" s="1359"/>
      <c r="P36" s="1344"/>
      <c r="Q36" s="1344"/>
      <c r="R36" s="1344"/>
      <c r="S36" s="1344"/>
      <c r="T36" s="1344"/>
      <c r="U36" s="1361"/>
      <c r="V36" s="1361"/>
      <c r="W36" s="1344"/>
      <c r="X36" s="1344"/>
      <c r="Y36" s="1344"/>
      <c r="Z36" s="1344"/>
      <c r="AA36" s="1359"/>
      <c r="AB36" s="1359"/>
      <c r="AC36" s="1359"/>
      <c r="AD36" s="1344"/>
      <c r="AE36" s="1344"/>
      <c r="AF36" s="1344"/>
      <c r="AG36" s="1345"/>
      <c r="AH36" s="1432"/>
      <c r="AI36" s="1276" t="s">
        <v>49</v>
      </c>
      <c r="AJ36" s="1276"/>
      <c r="AK36" s="1276"/>
      <c r="AL36" s="1276"/>
      <c r="AM36" s="1276"/>
      <c r="AN36" s="1276"/>
      <c r="AO36" s="1276"/>
      <c r="AP36" s="1276"/>
      <c r="AQ36" s="1276"/>
      <c r="AR36" s="1276"/>
      <c r="AS36" s="1276"/>
      <c r="AT36" s="1329" t="s">
        <v>50</v>
      </c>
      <c r="AU36" s="1270">
        <f>所得税源泉徴収簿!H107</f>
        <v>0</v>
      </c>
      <c r="AV36" s="1270"/>
      <c r="AW36" s="1270"/>
      <c r="AX36" s="1270"/>
      <c r="AY36" s="1270"/>
      <c r="AZ36" s="1270"/>
      <c r="BA36" s="1270"/>
      <c r="BB36" s="1270"/>
      <c r="BC36" s="1270"/>
      <c r="BD36" s="1270"/>
      <c r="BE36" s="1395" t="s">
        <v>51</v>
      </c>
      <c r="BF36" s="1396">
        <f>所得税源泉徴収簿!X107</f>
        <v>0</v>
      </c>
      <c r="BG36" s="1396"/>
      <c r="BH36" s="1396"/>
      <c r="BI36" s="1396"/>
      <c r="BJ36" s="1396"/>
      <c r="BK36" s="1396"/>
      <c r="BL36" s="1396"/>
      <c r="BM36" s="1396"/>
      <c r="BN36" s="1396"/>
      <c r="BO36" s="1397"/>
    </row>
    <row r="37" spans="1:88" ht="9.15" customHeight="1">
      <c r="A37" s="1399"/>
      <c r="B37" s="1399"/>
      <c r="C37" s="1334"/>
      <c r="D37" s="1319"/>
      <c r="E37" s="1367"/>
      <c r="F37" s="1368"/>
      <c r="G37" s="1369"/>
      <c r="H37" s="1369"/>
      <c r="I37" s="1369"/>
      <c r="J37" s="1369"/>
      <c r="K37" s="1369"/>
      <c r="L37" s="1369"/>
      <c r="M37" s="1369"/>
      <c r="N37" s="1369"/>
      <c r="O37" s="1369"/>
      <c r="P37" s="1370"/>
      <c r="Q37" s="1370"/>
      <c r="R37" s="1370"/>
      <c r="S37" s="1370"/>
      <c r="T37" s="1370"/>
      <c r="U37" s="1371"/>
      <c r="V37" s="1371"/>
      <c r="W37" s="1370"/>
      <c r="X37" s="1370"/>
      <c r="Y37" s="1370"/>
      <c r="Z37" s="1370"/>
      <c r="AA37" s="1369"/>
      <c r="AB37" s="1369"/>
      <c r="AC37" s="1369"/>
      <c r="AD37" s="1370"/>
      <c r="AE37" s="1370"/>
      <c r="AF37" s="1370"/>
      <c r="AG37" s="1372"/>
      <c r="AH37" s="1432"/>
      <c r="AI37" s="1276"/>
      <c r="AJ37" s="1276"/>
      <c r="AK37" s="1276"/>
      <c r="AL37" s="1276"/>
      <c r="AM37" s="1276"/>
      <c r="AN37" s="1276"/>
      <c r="AO37" s="1276"/>
      <c r="AP37" s="1276"/>
      <c r="AQ37" s="1276"/>
      <c r="AR37" s="1276"/>
      <c r="AS37" s="1276"/>
      <c r="AT37" s="1329"/>
      <c r="AU37" s="1270"/>
      <c r="AV37" s="1270"/>
      <c r="AW37" s="1270"/>
      <c r="AX37" s="1270"/>
      <c r="AY37" s="1270"/>
      <c r="AZ37" s="1270"/>
      <c r="BA37" s="1270"/>
      <c r="BB37" s="1270"/>
      <c r="BC37" s="1270"/>
      <c r="BD37" s="1270"/>
      <c r="BE37" s="1395"/>
      <c r="BF37" s="1396"/>
      <c r="BG37" s="1396"/>
      <c r="BH37" s="1396"/>
      <c r="BI37" s="1396"/>
      <c r="BJ37" s="1396"/>
      <c r="BK37" s="1396"/>
      <c r="BL37" s="1396"/>
      <c r="BM37" s="1396"/>
      <c r="BN37" s="1396"/>
      <c r="BO37" s="1397"/>
    </row>
    <row r="38" spans="1:88" ht="9.15" customHeight="1">
      <c r="A38" s="1399"/>
      <c r="B38" s="1399"/>
      <c r="C38" s="1334"/>
      <c r="D38" s="1319">
        <v>5</v>
      </c>
      <c r="E38" s="1363"/>
      <c r="F38" s="1364"/>
      <c r="G38" s="1365"/>
      <c r="H38" s="1365"/>
      <c r="I38" s="1365"/>
      <c r="J38" s="1365"/>
      <c r="K38" s="1365"/>
      <c r="L38" s="1365"/>
      <c r="M38" s="1365"/>
      <c r="N38" s="1365"/>
      <c r="O38" s="1365"/>
      <c r="P38" s="1353">
        <f>所得税源泉徴収簿!G38-所得税源泉徴収簿!L38</f>
        <v>0</v>
      </c>
      <c r="Q38" s="1353"/>
      <c r="R38" s="1353"/>
      <c r="S38" s="1353"/>
      <c r="T38" s="1353"/>
      <c r="U38" s="1366"/>
      <c r="V38" s="1366"/>
      <c r="W38" s="1353">
        <f>IF(所得税源泉徴収簿!$A$2="甲欄",所得税源泉徴収簿!BR38,所得税源泉徴収簿!BW38)</f>
        <v>0</v>
      </c>
      <c r="X38" s="1353"/>
      <c r="Y38" s="1353"/>
      <c r="Z38" s="1353"/>
      <c r="AA38" s="1365"/>
      <c r="AB38" s="1365"/>
      <c r="AC38" s="1365"/>
      <c r="AD38" s="1353">
        <f>所得税源泉徴収簿!W38+所得税源泉徴収簿!AA38</f>
        <v>0</v>
      </c>
      <c r="AE38" s="1353"/>
      <c r="AF38" s="1353"/>
      <c r="AG38" s="1354"/>
      <c r="AH38" s="1432"/>
      <c r="AI38" s="1276"/>
      <c r="AJ38" s="1276"/>
      <c r="AK38" s="1276"/>
      <c r="AL38" s="1276"/>
      <c r="AM38" s="1276"/>
      <c r="AN38" s="1276"/>
      <c r="AO38" s="1276"/>
      <c r="AP38" s="1276"/>
      <c r="AQ38" s="1276"/>
      <c r="AR38" s="1276"/>
      <c r="AS38" s="1276"/>
      <c r="AT38" s="1329"/>
      <c r="AU38" s="1270"/>
      <c r="AV38" s="1270"/>
      <c r="AW38" s="1270"/>
      <c r="AX38" s="1270"/>
      <c r="AY38" s="1270"/>
      <c r="AZ38" s="1270"/>
      <c r="BA38" s="1270"/>
      <c r="BB38" s="1270"/>
      <c r="BC38" s="1270"/>
      <c r="BD38" s="1270"/>
      <c r="BE38" s="1395"/>
      <c r="BF38" s="1396"/>
      <c r="BG38" s="1396"/>
      <c r="BH38" s="1396"/>
      <c r="BI38" s="1396"/>
      <c r="BJ38" s="1396"/>
      <c r="BK38" s="1396"/>
      <c r="BL38" s="1396"/>
      <c r="BM38" s="1396"/>
      <c r="BN38" s="1396"/>
      <c r="BO38" s="1397"/>
      <c r="BR38" s="321">
        <f>IF($BS38&lt;=162500,ROUND($BS38*0.05105,-1),IF($BS38&lt;=275000,ROUND($BS38*0.1021-8296,-1),IF($BS38&lt;=579166,ROUND($BS38*0.2042-36374,-1),IF($BS38&lt;=750000,ROUND($BS38*0.23483-54113,-1),IF($BS38&lt;=1500000,ROUND($BS38*0.33693-130688,-1),IF($BS38&lt;=3333333,ROUND($BS38*0.4084-237893,-1),ROUND($BS38*0.45945-408061,-1)))))))</f>
        <v>0</v>
      </c>
      <c r="BS38" s="321">
        <f>IF(P38-BT38-BU38&lt;=0,0,P38-BT38-BU38)</f>
        <v>0</v>
      </c>
      <c r="BT38" s="321">
        <f>IF(P38&lt;=135416,45834,IF(P38&lt;=149999,ROUNDUP(P38*0.4-8333,0),IF(P38&lt;=299999,ROUNDUP(P38*0.3+6667,0),IF(P38&lt;=549999,ROUNDUP(P38*0.2+36667,0),IF(P38&lt;=708330,ROUNDUP(P38*0.1+91667,0),162500)))))</f>
        <v>45834</v>
      </c>
      <c r="BU38" s="321">
        <f>(U38)*31667+IF(P38&lt;=2162499,40000,IF(P38&lt;=2204166,26667,IF(P38&lt;=2245833,13334,0)))</f>
        <v>40000</v>
      </c>
      <c r="BV38" s="321">
        <f>IF(P38&lt;88000,(P38*0.03063),IF(P38&lt;8600000,CI38,IF(P38&lt;1720000,(320900+(P38-86000)*0.4084),672200+(P38-1720000)*0.45945)))</f>
        <v>0</v>
      </c>
      <c r="BW38" s="321">
        <f>IF(BV14&lt;0,0,BV14)</f>
        <v>0</v>
      </c>
      <c r="BX38" s="321">
        <f>IF(P38&lt;=98999,1000,IF(P38&lt;=220999,2000,3000))</f>
        <v>1000</v>
      </c>
      <c r="BY38" s="321">
        <f>IF(BX38=1000,88000,IF(BX38=2000,99000,221000))</f>
        <v>88000</v>
      </c>
      <c r="BZ38" s="321">
        <f>IF(P38&lt;1010000,P38-MOD((P38-BY38),BX38),1010000)</f>
        <v>0</v>
      </c>
      <c r="CA38" s="321">
        <f>BZ38*1.5</f>
        <v>0</v>
      </c>
      <c r="CB38" s="321">
        <f>IF(CA38&lt;=135416,45834,IF(CA38&lt;=149999,ROUNDUP(CA38*0.4-8333,0),IF(CA38&lt;=299999,ROUNDUP(CA38*0.3+6667,0),IF(CA38&lt;=549999,ROUNDUP(CA38*0.2+36667,0),IF(CA38&lt;=708330,ROUNDUP(CA38*0.1+91667,0),162500)))))</f>
        <v>45834</v>
      </c>
      <c r="CC38" s="321">
        <f>(CA38-CB38-IF(CA38&lt;=2162499,40000,0))</f>
        <v>-85834</v>
      </c>
      <c r="CD38" s="321">
        <f>IF($CC38&lt;=162500,ROUNDDOWN($CC38*0.05,0),IF($CC38&lt;=275000,ROUNDDOWN($CC38*0.1-8125,0),IF($CC38&lt;=579166,ROUNDDOWN($CC38*0.2-35625,0),IF($CC38&lt;=750000,ROUNDDOWN($CC38*0.23-53000,0),IF($CC38&lt;=1500000,ROUNDDOWN($CC38*0.33-128000,0),ROUNDDOWN($CC38*0.4-233000,0))))))</f>
        <v>-4291</v>
      </c>
      <c r="CE38" s="321">
        <f>BZ38*2.5</f>
        <v>0</v>
      </c>
      <c r="CF38" s="321">
        <f>IF(CE38&lt;=135416,45834,IF(CE38&lt;=149999,ROUNDUP(CE38*0.4-8333,0),IF(CE38&lt;=299999,ROUNDUP(CE38*0.3+6667,0),IF(CE38&lt;=549999,ROUNDUP(CE38*0.2+36667,0),IF(CE38&lt;=708330,ROUNDUP(CE38*0.1+91667,0),162500)))))</f>
        <v>45834</v>
      </c>
      <c r="CG38" s="321">
        <f>(CE38-CF38-IF(CA38&lt;=2162499,40000,0))</f>
        <v>-85834</v>
      </c>
      <c r="CH38" s="321">
        <f>IF($CG38&lt;=162500,ROUNDDOWN($CG38*0.05,0),IF($CG38&lt;=275000,ROUNDDOWN($CG38*0.1-8125,0),IF($CG38&lt;=579166,ROUNDDOWN($CG38*0.2-35625,0),IF($CG38&lt;=750000,ROUNDDOWN($CG38*0.23-53000,0),IF($CG38&lt;=1500000,ROUNDDOWN($CG38*0.33-128000,0),ROUNDDOWN($CG38*0.4-233000,0))))))</f>
        <v>-4291</v>
      </c>
      <c r="CI38" s="321">
        <f>ROUND(CH38-CD38,-2)</f>
        <v>0</v>
      </c>
      <c r="CJ38" s="321">
        <f>ROUND(CI38*1.021,-2)</f>
        <v>0</v>
      </c>
    </row>
    <row r="39" spans="1:88" ht="9.15" customHeight="1">
      <c r="A39" s="1399"/>
      <c r="B39" s="1399"/>
      <c r="C39" s="1334"/>
      <c r="D39" s="1319"/>
      <c r="E39" s="1355"/>
      <c r="F39" s="1357"/>
      <c r="G39" s="1359"/>
      <c r="H39" s="1359"/>
      <c r="I39" s="1359"/>
      <c r="J39" s="1359"/>
      <c r="K39" s="1359"/>
      <c r="L39" s="1359"/>
      <c r="M39" s="1359"/>
      <c r="N39" s="1359"/>
      <c r="O39" s="1359"/>
      <c r="P39" s="1344"/>
      <c r="Q39" s="1344"/>
      <c r="R39" s="1344"/>
      <c r="S39" s="1344"/>
      <c r="T39" s="1344"/>
      <c r="U39" s="1361"/>
      <c r="V39" s="1361"/>
      <c r="W39" s="1344"/>
      <c r="X39" s="1344"/>
      <c r="Y39" s="1344"/>
      <c r="Z39" s="1344"/>
      <c r="AA39" s="1359"/>
      <c r="AB39" s="1359"/>
      <c r="AC39" s="1359"/>
      <c r="AD39" s="1344"/>
      <c r="AE39" s="1344"/>
      <c r="AF39" s="1344"/>
      <c r="AG39" s="1345"/>
      <c r="AH39" s="1432"/>
      <c r="AI39" s="1276" t="s">
        <v>52</v>
      </c>
      <c r="AJ39" s="1276"/>
      <c r="AK39" s="1276"/>
      <c r="AL39" s="1276"/>
      <c r="AM39" s="1276"/>
      <c r="AN39" s="1276"/>
      <c r="AO39" s="1276"/>
      <c r="AP39" s="1276"/>
      <c r="AQ39" s="1276"/>
      <c r="AR39" s="1276"/>
      <c r="AS39" s="1276"/>
      <c r="AT39" s="1329" t="s">
        <v>53</v>
      </c>
      <c r="AU39" s="1270">
        <f>SUM(AU33:AU36)</f>
        <v>0</v>
      </c>
      <c r="AV39" s="1270"/>
      <c r="AW39" s="1270"/>
      <c r="AX39" s="1270"/>
      <c r="AY39" s="1270"/>
      <c r="AZ39" s="1270"/>
      <c r="BA39" s="1270"/>
      <c r="BB39" s="1270"/>
      <c r="BC39" s="1270"/>
      <c r="BD39" s="1270"/>
      <c r="BE39" s="1395" t="s">
        <v>54</v>
      </c>
      <c r="BF39" s="1396">
        <f>SUM(BF33:BF36)</f>
        <v>0</v>
      </c>
      <c r="BG39" s="1396"/>
      <c r="BH39" s="1396"/>
      <c r="BI39" s="1396"/>
      <c r="BJ39" s="1396"/>
      <c r="BK39" s="1396"/>
      <c r="BL39" s="1396"/>
      <c r="BM39" s="1396"/>
      <c r="BN39" s="1396"/>
      <c r="BO39" s="1397"/>
    </row>
    <row r="40" spans="1:88" ht="9.15" customHeight="1">
      <c r="A40" s="1399"/>
      <c r="B40" s="1399"/>
      <c r="C40" s="1334"/>
      <c r="D40" s="1319"/>
      <c r="E40" s="1355"/>
      <c r="F40" s="1357"/>
      <c r="G40" s="1359"/>
      <c r="H40" s="1359"/>
      <c r="I40" s="1359"/>
      <c r="J40" s="1359"/>
      <c r="K40" s="1359"/>
      <c r="L40" s="1359"/>
      <c r="M40" s="1359"/>
      <c r="N40" s="1359"/>
      <c r="O40" s="1359"/>
      <c r="P40" s="1344"/>
      <c r="Q40" s="1344"/>
      <c r="R40" s="1344"/>
      <c r="S40" s="1344"/>
      <c r="T40" s="1344"/>
      <c r="U40" s="1361"/>
      <c r="V40" s="1361"/>
      <c r="W40" s="1344"/>
      <c r="X40" s="1344"/>
      <c r="Y40" s="1344"/>
      <c r="Z40" s="1344"/>
      <c r="AA40" s="1359"/>
      <c r="AB40" s="1359"/>
      <c r="AC40" s="1359"/>
      <c r="AD40" s="1344"/>
      <c r="AE40" s="1344"/>
      <c r="AF40" s="1344"/>
      <c r="AG40" s="1345"/>
      <c r="AH40" s="1432"/>
      <c r="AI40" s="1276"/>
      <c r="AJ40" s="1276"/>
      <c r="AK40" s="1276"/>
      <c r="AL40" s="1276"/>
      <c r="AM40" s="1276"/>
      <c r="AN40" s="1276"/>
      <c r="AO40" s="1276"/>
      <c r="AP40" s="1276"/>
      <c r="AQ40" s="1276"/>
      <c r="AR40" s="1276"/>
      <c r="AS40" s="1276"/>
      <c r="AT40" s="1329"/>
      <c r="AU40" s="1270"/>
      <c r="AV40" s="1270"/>
      <c r="AW40" s="1270"/>
      <c r="AX40" s="1270"/>
      <c r="AY40" s="1270"/>
      <c r="AZ40" s="1270"/>
      <c r="BA40" s="1270"/>
      <c r="BB40" s="1270"/>
      <c r="BC40" s="1270"/>
      <c r="BD40" s="1270"/>
      <c r="BE40" s="1395"/>
      <c r="BF40" s="1396"/>
      <c r="BG40" s="1396"/>
      <c r="BH40" s="1396"/>
      <c r="BI40" s="1396"/>
      <c r="BJ40" s="1396"/>
      <c r="BK40" s="1396"/>
      <c r="BL40" s="1396"/>
      <c r="BM40" s="1396"/>
      <c r="BN40" s="1396"/>
      <c r="BO40" s="1397"/>
    </row>
    <row r="41" spans="1:88" ht="9.15" customHeight="1">
      <c r="A41" s="1399"/>
      <c r="B41" s="1399"/>
      <c r="C41" s="1334"/>
      <c r="D41" s="1319"/>
      <c r="E41" s="1355"/>
      <c r="F41" s="1357"/>
      <c r="G41" s="1359"/>
      <c r="H41" s="1359"/>
      <c r="I41" s="1359"/>
      <c r="J41" s="1359"/>
      <c r="K41" s="1359"/>
      <c r="L41" s="1359"/>
      <c r="M41" s="1359"/>
      <c r="N41" s="1359"/>
      <c r="O41" s="1359"/>
      <c r="P41" s="1344">
        <f>所得税源泉徴収簿!G41-所得税源泉徴収簿!L41</f>
        <v>0</v>
      </c>
      <c r="Q41" s="1344"/>
      <c r="R41" s="1344"/>
      <c r="S41" s="1344"/>
      <c r="T41" s="1344"/>
      <c r="U41" s="1361"/>
      <c r="V41" s="1361"/>
      <c r="W41" s="1344">
        <f>IF(所得税源泉徴収簿!$A$2="甲欄",所得税源泉徴収簿!BR41,所得税源泉徴収簿!BW41)</f>
        <v>0</v>
      </c>
      <c r="X41" s="1344"/>
      <c r="Y41" s="1344"/>
      <c r="Z41" s="1344"/>
      <c r="AA41" s="1359"/>
      <c r="AB41" s="1359"/>
      <c r="AC41" s="1359"/>
      <c r="AD41" s="1344">
        <f>所得税源泉徴収簿!W41+所得税源泉徴収簿!AA41</f>
        <v>0</v>
      </c>
      <c r="AE41" s="1344"/>
      <c r="AF41" s="1344"/>
      <c r="AG41" s="1345"/>
      <c r="AH41" s="1432"/>
      <c r="AI41" s="1276"/>
      <c r="AJ41" s="1276"/>
      <c r="AK41" s="1276"/>
      <c r="AL41" s="1276"/>
      <c r="AM41" s="1276"/>
      <c r="AN41" s="1276"/>
      <c r="AO41" s="1276"/>
      <c r="AP41" s="1276"/>
      <c r="AQ41" s="1276"/>
      <c r="AR41" s="1276"/>
      <c r="AS41" s="1276"/>
      <c r="AT41" s="1329"/>
      <c r="AU41" s="1270"/>
      <c r="AV41" s="1270"/>
      <c r="AW41" s="1270"/>
      <c r="AX41" s="1270"/>
      <c r="AY41" s="1270"/>
      <c r="AZ41" s="1270"/>
      <c r="BA41" s="1270"/>
      <c r="BB41" s="1270"/>
      <c r="BC41" s="1270"/>
      <c r="BD41" s="1270"/>
      <c r="BE41" s="1395"/>
      <c r="BF41" s="1396"/>
      <c r="BG41" s="1396"/>
      <c r="BH41" s="1396"/>
      <c r="BI41" s="1396"/>
      <c r="BJ41" s="1396"/>
      <c r="BK41" s="1396"/>
      <c r="BL41" s="1396"/>
      <c r="BM41" s="1396"/>
      <c r="BN41" s="1396"/>
      <c r="BO41" s="1397"/>
      <c r="BR41" s="321">
        <f>IF($BS41&lt;=162500,ROUND($BS41*0.05105,-1),IF($BS41&lt;=275000,ROUND($BS41*0.1021-8296,-1),IF($BS41&lt;=579166,ROUND($BS41*0.2042-36374,-1),IF($BS41&lt;=750000,ROUND($BS41*0.23483-54113,-1),IF($BS41&lt;=1500000,ROUND($BS41*0.33693-130688,-1),IF($BS41&lt;=3333333,ROUND($BS41*0.4084-237893,-1),ROUND($BS41*0.45945-408061,-1)))))))</f>
        <v>0</v>
      </c>
      <c r="BS41" s="321">
        <f>IF(P41-BT41-BU41&lt;=0,0,P41-BT41-BU41)</f>
        <v>0</v>
      </c>
      <c r="BT41" s="321">
        <f>IF(P41&lt;=135416,45834,IF(P41&lt;=149999,ROUNDUP(P41*0.4-8333,0),IF(P41&lt;=299999,ROUNDUP(P41*0.3+6667,0),IF(P41&lt;=549999,ROUNDUP(P41*0.2+36667,0),IF(P41&lt;=708330,ROUNDUP(P41*0.1+91667,0),162500)))))</f>
        <v>45834</v>
      </c>
      <c r="BU41" s="321">
        <f>(U41)*31667+IF(P41&lt;=2162499,40000,IF(P41&lt;=2204166,26667,IF(P41&lt;=2245833,13334,0)))</f>
        <v>40000</v>
      </c>
      <c r="BV41" s="321">
        <f>IF(P41&lt;88000,(P41*0.03063),IF(P41&lt;8600000,CI41,IF(P41&lt;1720000,(320900+(P41-86000)*0.4084),672200+(P41-1720000)*0.45945)))</f>
        <v>0</v>
      </c>
      <c r="BW41" s="321">
        <f>IF(BV14&lt;0,0,BV14)</f>
        <v>0</v>
      </c>
      <c r="BX41" s="321">
        <f>IF(P41&lt;=98999,1000,IF(P41&lt;=220999,2000,3000))</f>
        <v>1000</v>
      </c>
      <c r="BY41" s="321">
        <f>IF(BX41=1000,88000,IF(BX41=2000,99000,221000))</f>
        <v>88000</v>
      </c>
      <c r="BZ41" s="321">
        <f>IF(P41&lt;1010000,P41-MOD((P41-BY41),BX41),1010000)</f>
        <v>0</v>
      </c>
      <c r="CA41" s="321">
        <f>BZ41*1.5</f>
        <v>0</v>
      </c>
      <c r="CB41" s="321">
        <f>IF(CA41&lt;=135416,45834,IF(CA41&lt;=149999,ROUNDUP(CA41*0.4-8333,0),IF(CA41&lt;=299999,ROUNDUP(CA41*0.3+6667,0),IF(CA41&lt;=549999,ROUNDUP(CA41*0.2+36667,0),IF(CA41&lt;=708330,ROUNDUP(CA41*0.1+91667,0),162500)))))</f>
        <v>45834</v>
      </c>
      <c r="CC41" s="321">
        <f>(CA41-CB41-IF(CA41&lt;=2162499,40000,0))</f>
        <v>-85834</v>
      </c>
      <c r="CD41" s="321">
        <f>IF($CC41&lt;=162500,ROUNDDOWN($CC41*0.05,0),IF($CC41&lt;=275000,ROUNDDOWN($CC41*0.1-8125,0),IF($CC41&lt;=579166,ROUNDDOWN($CC41*0.2-35625,0),IF($CC41&lt;=750000,ROUNDDOWN($CC41*0.23-53000,0),IF($CC41&lt;=1500000,ROUNDDOWN($CC41*0.33-128000,0),ROUNDDOWN($CC41*0.4-233000,0))))))</f>
        <v>-4291</v>
      </c>
      <c r="CE41" s="321">
        <f>BZ41*2.5</f>
        <v>0</v>
      </c>
      <c r="CF41" s="321">
        <f>IF(CE41&lt;=135416,45834,IF(CE41&lt;=149999,ROUNDUP(CE41*0.4-8333,0),IF(CE41&lt;=299999,ROUNDUP(CE41*0.3+6667,0),IF(CE41&lt;=549999,ROUNDUP(CE41*0.2+36667,0),IF(CE41&lt;=708330,ROUNDUP(CE41*0.1+91667,0),162500)))))</f>
        <v>45834</v>
      </c>
      <c r="CG41" s="321">
        <f>(CE41-CF41-IF(CA41&lt;=2162499,40000,0))</f>
        <v>-85834</v>
      </c>
      <c r="CH41" s="321">
        <f>IF($CG41&lt;=162500,ROUNDDOWN($CG41*0.05,0),IF($CG41&lt;=275000,ROUNDDOWN($CG41*0.1-8125,0),IF($CG41&lt;=579166,ROUNDDOWN($CG41*0.2-35625,0),IF($CG41&lt;=750000,ROUNDDOWN($CG41*0.23-53000,0),IF($CG41&lt;=1500000,ROUNDDOWN($CG41*0.33-128000,0),ROUNDDOWN($CG41*0.4-233000,0))))))</f>
        <v>-4291</v>
      </c>
      <c r="CI41" s="321">
        <f>ROUND(CH41-CD41,-2)</f>
        <v>0</v>
      </c>
      <c r="CJ41" s="321">
        <f>ROUND(CI41*1.021,-2)</f>
        <v>0</v>
      </c>
    </row>
    <row r="42" spans="1:88" ht="9.15" customHeight="1">
      <c r="A42" s="1399"/>
      <c r="B42" s="1399"/>
      <c r="C42" s="1334"/>
      <c r="D42" s="1319"/>
      <c r="E42" s="1355"/>
      <c r="F42" s="1357"/>
      <c r="G42" s="1359"/>
      <c r="H42" s="1359"/>
      <c r="I42" s="1359"/>
      <c r="J42" s="1359"/>
      <c r="K42" s="1359"/>
      <c r="L42" s="1359"/>
      <c r="M42" s="1359"/>
      <c r="N42" s="1359"/>
      <c r="O42" s="1359"/>
      <c r="P42" s="1344"/>
      <c r="Q42" s="1344"/>
      <c r="R42" s="1344"/>
      <c r="S42" s="1344"/>
      <c r="T42" s="1344"/>
      <c r="U42" s="1361"/>
      <c r="V42" s="1361"/>
      <c r="W42" s="1344"/>
      <c r="X42" s="1344"/>
      <c r="Y42" s="1344"/>
      <c r="Z42" s="1344"/>
      <c r="AA42" s="1359"/>
      <c r="AB42" s="1359"/>
      <c r="AC42" s="1359"/>
      <c r="AD42" s="1344"/>
      <c r="AE42" s="1344"/>
      <c r="AF42" s="1344"/>
      <c r="AG42" s="1345"/>
      <c r="AH42" s="1432"/>
      <c r="AI42" s="1276" t="s">
        <v>55</v>
      </c>
      <c r="AJ42" s="1276"/>
      <c r="AK42" s="1276"/>
      <c r="AL42" s="1276"/>
      <c r="AM42" s="1276"/>
      <c r="AN42" s="1276"/>
      <c r="AO42" s="1276"/>
      <c r="AP42" s="1276"/>
      <c r="AQ42" s="1276"/>
      <c r="AR42" s="1276"/>
      <c r="AS42" s="1276"/>
      <c r="AT42" s="1329" t="s">
        <v>56</v>
      </c>
      <c r="AU42" s="1270">
        <f>所得税源泉徴収簿!BS105</f>
        <v>0</v>
      </c>
      <c r="AV42" s="1270"/>
      <c r="AW42" s="1270"/>
      <c r="AX42" s="1270"/>
      <c r="AY42" s="1270"/>
      <c r="AZ42" s="1270"/>
      <c r="BA42" s="1270"/>
      <c r="BB42" s="1270"/>
      <c r="BC42" s="1270"/>
      <c r="BD42" s="1270"/>
      <c r="BE42" s="1389"/>
      <c r="BF42" s="1390"/>
      <c r="BG42" s="1390"/>
      <c r="BH42" s="1390"/>
      <c r="BI42" s="1390"/>
      <c r="BJ42" s="1390"/>
      <c r="BK42" s="1390"/>
      <c r="BL42" s="1390"/>
      <c r="BM42" s="1390"/>
      <c r="BN42" s="1390"/>
      <c r="BO42" s="1391"/>
    </row>
    <row r="43" spans="1:88" ht="9.15" customHeight="1">
      <c r="A43" s="1399"/>
      <c r="B43" s="1399"/>
      <c r="C43" s="1334"/>
      <c r="D43" s="1319"/>
      <c r="E43" s="1367"/>
      <c r="F43" s="1368"/>
      <c r="G43" s="1369"/>
      <c r="H43" s="1369"/>
      <c r="I43" s="1369"/>
      <c r="J43" s="1369"/>
      <c r="K43" s="1369"/>
      <c r="L43" s="1369"/>
      <c r="M43" s="1369"/>
      <c r="N43" s="1369"/>
      <c r="O43" s="1369"/>
      <c r="P43" s="1370"/>
      <c r="Q43" s="1370"/>
      <c r="R43" s="1370"/>
      <c r="S43" s="1370"/>
      <c r="T43" s="1370"/>
      <c r="U43" s="1371"/>
      <c r="V43" s="1371"/>
      <c r="W43" s="1370"/>
      <c r="X43" s="1370"/>
      <c r="Y43" s="1370"/>
      <c r="Z43" s="1370"/>
      <c r="AA43" s="1369"/>
      <c r="AB43" s="1369"/>
      <c r="AC43" s="1369"/>
      <c r="AD43" s="1370"/>
      <c r="AE43" s="1370"/>
      <c r="AF43" s="1370"/>
      <c r="AG43" s="1372"/>
      <c r="AH43" s="1432"/>
      <c r="AI43" s="1276"/>
      <c r="AJ43" s="1276"/>
      <c r="AK43" s="1276"/>
      <c r="AL43" s="1276"/>
      <c r="AM43" s="1276"/>
      <c r="AN43" s="1276"/>
      <c r="AO43" s="1276"/>
      <c r="AP43" s="1276"/>
      <c r="AQ43" s="1276"/>
      <c r="AR43" s="1276"/>
      <c r="AS43" s="1276"/>
      <c r="AT43" s="1329"/>
      <c r="AU43" s="1270"/>
      <c r="AV43" s="1270"/>
      <c r="AW43" s="1270"/>
      <c r="AX43" s="1270"/>
      <c r="AY43" s="1270"/>
      <c r="AZ43" s="1270"/>
      <c r="BA43" s="1270"/>
      <c r="BB43" s="1270"/>
      <c r="BC43" s="1270"/>
      <c r="BD43" s="1270"/>
      <c r="BE43" s="1392" t="s">
        <v>952</v>
      </c>
      <c r="BF43" s="1393"/>
      <c r="BG43" s="1393"/>
      <c r="BH43" s="1393"/>
      <c r="BI43" s="1393"/>
      <c r="BJ43" s="1393"/>
      <c r="BK43" s="1393"/>
      <c r="BL43" s="1393"/>
      <c r="BM43" s="1393"/>
      <c r="BN43" s="1393"/>
      <c r="BO43" s="1394"/>
    </row>
    <row r="44" spans="1:88" ht="9.15" customHeight="1">
      <c r="A44" s="1399"/>
      <c r="B44" s="1399"/>
      <c r="C44" s="1334"/>
      <c r="D44" s="1319">
        <v>6</v>
      </c>
      <c r="E44" s="1363"/>
      <c r="F44" s="1364"/>
      <c r="G44" s="1365"/>
      <c r="H44" s="1365"/>
      <c r="I44" s="1365"/>
      <c r="J44" s="1365"/>
      <c r="K44" s="1365"/>
      <c r="L44" s="1365"/>
      <c r="M44" s="1365"/>
      <c r="N44" s="1365"/>
      <c r="O44" s="1365"/>
      <c r="P44" s="1353">
        <f>所得税源泉徴収簿!G44-所得税源泉徴収簿!L44</f>
        <v>0</v>
      </c>
      <c r="Q44" s="1353"/>
      <c r="R44" s="1353"/>
      <c r="S44" s="1353"/>
      <c r="T44" s="1353"/>
      <c r="U44" s="1366"/>
      <c r="V44" s="1366"/>
      <c r="W44" s="1353">
        <f>IF(所得税源泉徴収簿!$A$2="甲欄",所得税源泉徴収簿!BR44,所得税源泉徴収簿!BW44)</f>
        <v>0</v>
      </c>
      <c r="X44" s="1353"/>
      <c r="Y44" s="1353"/>
      <c r="Z44" s="1353"/>
      <c r="AA44" s="1365"/>
      <c r="AB44" s="1365"/>
      <c r="AC44" s="1365"/>
      <c r="AD44" s="1353">
        <f>所得税源泉徴収簿!W44+所得税源泉徴収簿!AA44</f>
        <v>0</v>
      </c>
      <c r="AE44" s="1353"/>
      <c r="AF44" s="1353"/>
      <c r="AG44" s="1354"/>
      <c r="AH44" s="1432"/>
      <c r="AI44" s="1276"/>
      <c r="AJ44" s="1276"/>
      <c r="AK44" s="1276"/>
      <c r="AL44" s="1276"/>
      <c r="AM44" s="1276"/>
      <c r="AN44" s="1276"/>
      <c r="AO44" s="1276"/>
      <c r="AP44" s="1276"/>
      <c r="AQ44" s="1276"/>
      <c r="AR44" s="1276"/>
      <c r="AS44" s="1276"/>
      <c r="AT44" s="1329"/>
      <c r="AU44" s="1270"/>
      <c r="AV44" s="1270"/>
      <c r="AW44" s="1270"/>
      <c r="AX44" s="1270"/>
      <c r="AY44" s="1270"/>
      <c r="AZ44" s="1270"/>
      <c r="BA44" s="1270"/>
      <c r="BB44" s="1270"/>
      <c r="BC44" s="1270"/>
      <c r="BD44" s="1270"/>
      <c r="BE44" s="1392"/>
      <c r="BF44" s="1393"/>
      <c r="BG44" s="1393"/>
      <c r="BH44" s="1393"/>
      <c r="BI44" s="1393"/>
      <c r="BJ44" s="1393"/>
      <c r="BK44" s="1393"/>
      <c r="BL44" s="1393"/>
      <c r="BM44" s="1393"/>
      <c r="BN44" s="1393"/>
      <c r="BO44" s="1394"/>
      <c r="BR44" s="321">
        <f>IF($BS44&lt;=162500,ROUND($BS44*0.05105,-1),IF($BS44&lt;=275000,ROUND($BS44*0.1021-8296,-1),IF($BS44&lt;=579166,ROUND($BS44*0.2042-36374,-1),IF($BS44&lt;=750000,ROUND($BS44*0.23483-54113,-1),IF($BS44&lt;=1500000,ROUND($BS44*0.33693-130688,-1),IF($BS44&lt;=3333333,ROUND($BS44*0.4084-237893,-1),ROUND($BS44*0.45945-408061,-1)))))))</f>
        <v>0</v>
      </c>
      <c r="BS44" s="321">
        <f>IF(P44-BT44-BU44&lt;=0,0,P44-BT44-BU44)</f>
        <v>0</v>
      </c>
      <c r="BT44" s="321">
        <f>IF(P44&lt;=135416,45834,IF(P44&lt;=149999,ROUNDUP(P44*0.4-8333,0),IF(P44&lt;=299999,ROUNDUP(P44*0.3+6667,0),IF(P44&lt;=549999,ROUNDUP(P44*0.2+36667,0),IF(P44&lt;=708330,ROUNDUP(P44*0.1+91667,0),162500)))))</f>
        <v>45834</v>
      </c>
      <c r="BU44" s="321">
        <f>(U44)*31667+IF(P44&lt;=2162499,40000,IF(P44&lt;=2204166,26667,IF(P44&lt;=2245833,13334,0)))</f>
        <v>40000</v>
      </c>
      <c r="BV44" s="321">
        <f>IF(P44&lt;88000,(P44*0.03063),IF(P44&lt;8600000,CI44,IF(P44&lt;1720000,(320900+(P44-86000)*0.4084),672200+(P44-1720000)*0.45945)))</f>
        <v>0</v>
      </c>
      <c r="BW44" s="321">
        <f>IF(BV14&lt;0,0,BV14)</f>
        <v>0</v>
      </c>
      <c r="BX44" s="321">
        <f>IF(P44&lt;=98999,1000,IF(P44&lt;=220999,2000,3000))</f>
        <v>1000</v>
      </c>
      <c r="BY44" s="321">
        <f>IF(BX44=1000,88000,IF(BX44=2000,99000,221000))</f>
        <v>88000</v>
      </c>
      <c r="BZ44" s="321">
        <f>IF(P44&lt;1010000,P44-MOD((P44-BY44),BX44),1010000)</f>
        <v>0</v>
      </c>
      <c r="CA44" s="321">
        <f>BZ44*1.5</f>
        <v>0</v>
      </c>
      <c r="CB44" s="321">
        <f>IF(CA44&lt;=135416,45834,IF(CA44&lt;=149999,ROUNDUP(CA44*0.4-8333,0),IF(CA44&lt;=299999,ROUNDUP(CA44*0.3+6667,0),IF(CA44&lt;=549999,ROUNDUP(CA44*0.2+36667,0),IF(CA44&lt;=708330,ROUNDUP(CA44*0.1+91667,0),162500)))))</f>
        <v>45834</v>
      </c>
      <c r="CC44" s="321">
        <f>(CA44-CB44-IF(CA44&lt;=2162499,40000,0))</f>
        <v>-85834</v>
      </c>
      <c r="CD44" s="321">
        <f>IF($CC44&lt;=162500,ROUNDDOWN($CC44*0.05,0),IF($CC44&lt;=275000,ROUNDDOWN($CC44*0.1-8125,0),IF($CC44&lt;=579166,ROUNDDOWN($CC44*0.2-35625,0),IF($CC44&lt;=750000,ROUNDDOWN($CC44*0.23-53000,0),IF($CC44&lt;=1500000,ROUNDDOWN($CC44*0.33-128000,0),ROUNDDOWN($CC44*0.4-233000,0))))))</f>
        <v>-4291</v>
      </c>
      <c r="CE44" s="321">
        <f>BZ44*2.5</f>
        <v>0</v>
      </c>
      <c r="CF44" s="321">
        <f>IF(CE44&lt;=135416,45834,IF(CE44&lt;=149999,ROUNDUP(CE44*0.4-8333,0),IF(CE44&lt;=299999,ROUNDUP(CE44*0.3+6667,0),IF(CE44&lt;=549999,ROUNDUP(CE44*0.2+36667,0),IF(CE44&lt;=708330,ROUNDUP(CE44*0.1+91667,0),162500)))))</f>
        <v>45834</v>
      </c>
      <c r="CG44" s="321">
        <f>(CE44-CF44-IF(CA44&lt;=2162499,40000,0))</f>
        <v>-85834</v>
      </c>
      <c r="CH44" s="321">
        <f>IF($CG44&lt;=162500,ROUNDDOWN($CG44*0.05,0),IF($CG44&lt;=275000,ROUNDDOWN($CG44*0.1-8125,0),IF($CG44&lt;=579166,ROUNDDOWN($CG44*0.2-35625,0),IF($CG44&lt;=750000,ROUNDDOWN($CG44*0.23-53000,0),IF($CG44&lt;=1500000,ROUNDDOWN($CG44*0.33-128000,0),ROUNDDOWN($CG44*0.4-233000,0))))))</f>
        <v>-4291</v>
      </c>
      <c r="CI44" s="321">
        <f>ROUND(CH44-CD44,-2)</f>
        <v>0</v>
      </c>
      <c r="CJ44" s="321">
        <f>ROUND(CI44*1.021,-2)</f>
        <v>0</v>
      </c>
    </row>
    <row r="45" spans="1:88" ht="9.15" customHeight="1">
      <c r="A45" s="1399"/>
      <c r="B45" s="1399"/>
      <c r="C45" s="1334"/>
      <c r="D45" s="1319"/>
      <c r="E45" s="1355"/>
      <c r="F45" s="1357"/>
      <c r="G45" s="1359"/>
      <c r="H45" s="1359"/>
      <c r="I45" s="1359"/>
      <c r="J45" s="1359"/>
      <c r="K45" s="1359"/>
      <c r="L45" s="1359"/>
      <c r="M45" s="1359"/>
      <c r="N45" s="1359"/>
      <c r="O45" s="1359"/>
      <c r="P45" s="1344"/>
      <c r="Q45" s="1344"/>
      <c r="R45" s="1344"/>
      <c r="S45" s="1344"/>
      <c r="T45" s="1344"/>
      <c r="U45" s="1361"/>
      <c r="V45" s="1361"/>
      <c r="W45" s="1344"/>
      <c r="X45" s="1344"/>
      <c r="Y45" s="1344"/>
      <c r="Z45" s="1344"/>
      <c r="AA45" s="1359"/>
      <c r="AB45" s="1359"/>
      <c r="AC45" s="1359"/>
      <c r="AD45" s="1344"/>
      <c r="AE45" s="1344"/>
      <c r="AF45" s="1344"/>
      <c r="AG45" s="1345"/>
      <c r="AH45" s="1432"/>
      <c r="AI45" s="1287" t="s">
        <v>291</v>
      </c>
      <c r="AJ45" s="1287"/>
      <c r="AK45" s="1287"/>
      <c r="AL45" s="1287"/>
      <c r="AM45" s="1287"/>
      <c r="AN45" s="1287"/>
      <c r="AO45" s="1287"/>
      <c r="AP45" s="1287"/>
      <c r="AQ45" s="1287"/>
      <c r="AR45" s="1287"/>
      <c r="AS45" s="1287"/>
      <c r="AT45" s="1329" t="s">
        <v>61</v>
      </c>
      <c r="AU45" s="1398" t="s">
        <v>306</v>
      </c>
      <c r="AV45" s="1398"/>
      <c r="AW45" s="1398"/>
      <c r="AX45" s="1398"/>
      <c r="AY45" s="1398"/>
      <c r="AZ45" s="1398"/>
      <c r="BA45" s="1398"/>
      <c r="BB45" s="1398"/>
      <c r="BC45" s="1398"/>
      <c r="BD45" s="1398"/>
      <c r="BE45" s="1392" t="s">
        <v>953</v>
      </c>
      <c r="BF45" s="1393"/>
      <c r="BG45" s="1393"/>
      <c r="BH45" s="1393"/>
      <c r="BI45" s="1393"/>
      <c r="BJ45" s="1393"/>
      <c r="BK45" s="1393"/>
      <c r="BL45" s="1393"/>
      <c r="BM45" s="1393"/>
      <c r="BN45" s="1393"/>
      <c r="BO45" s="1394"/>
    </row>
    <row r="46" spans="1:88" ht="9.15" customHeight="1">
      <c r="A46" s="1399"/>
      <c r="B46" s="1399"/>
      <c r="C46" s="1334"/>
      <c r="D46" s="1319"/>
      <c r="E46" s="1355"/>
      <c r="F46" s="1357"/>
      <c r="G46" s="1359"/>
      <c r="H46" s="1359"/>
      <c r="I46" s="1359"/>
      <c r="J46" s="1359"/>
      <c r="K46" s="1359"/>
      <c r="L46" s="1359"/>
      <c r="M46" s="1359"/>
      <c r="N46" s="1359"/>
      <c r="O46" s="1359"/>
      <c r="P46" s="1344"/>
      <c r="Q46" s="1344"/>
      <c r="R46" s="1344"/>
      <c r="S46" s="1344"/>
      <c r="T46" s="1344"/>
      <c r="U46" s="1361"/>
      <c r="V46" s="1361"/>
      <c r="W46" s="1344"/>
      <c r="X46" s="1344"/>
      <c r="Y46" s="1344"/>
      <c r="Z46" s="1344"/>
      <c r="AA46" s="1359"/>
      <c r="AB46" s="1359"/>
      <c r="AC46" s="1359"/>
      <c r="AD46" s="1344"/>
      <c r="AE46" s="1344"/>
      <c r="AF46" s="1344"/>
      <c r="AG46" s="1345"/>
      <c r="AH46" s="1432"/>
      <c r="AI46" s="1287"/>
      <c r="AJ46" s="1287"/>
      <c r="AK46" s="1287"/>
      <c r="AL46" s="1287"/>
      <c r="AM46" s="1287"/>
      <c r="AN46" s="1287"/>
      <c r="AO46" s="1287"/>
      <c r="AP46" s="1287"/>
      <c r="AQ46" s="1287"/>
      <c r="AR46" s="1287"/>
      <c r="AS46" s="1287"/>
      <c r="AT46" s="1329"/>
      <c r="AU46" s="1351">
        <f>IF((AU39-8500000)*0.1&lt;=0,0,IF((AU39-8500000)*0.1&gt;150000,150000,ROUNDUP((AU39-8500000)*0.1,0)))</f>
        <v>0</v>
      </c>
      <c r="AV46" s="1351"/>
      <c r="AW46" s="1351"/>
      <c r="AX46" s="1351"/>
      <c r="AY46" s="1351"/>
      <c r="AZ46" s="1351"/>
      <c r="BA46" s="1351"/>
      <c r="BB46" s="1351"/>
      <c r="BC46" s="1351"/>
      <c r="BD46" s="1351"/>
      <c r="BE46" s="1392"/>
      <c r="BF46" s="1393"/>
      <c r="BG46" s="1393"/>
      <c r="BH46" s="1393"/>
      <c r="BI46" s="1393"/>
      <c r="BJ46" s="1393"/>
      <c r="BK46" s="1393"/>
      <c r="BL46" s="1393"/>
      <c r="BM46" s="1393"/>
      <c r="BN46" s="1393"/>
      <c r="BO46" s="1394"/>
    </row>
    <row r="47" spans="1:88" ht="9.15" customHeight="1">
      <c r="A47" s="1399"/>
      <c r="B47" s="1399"/>
      <c r="C47" s="1334"/>
      <c r="D47" s="1319"/>
      <c r="E47" s="1355"/>
      <c r="F47" s="1357"/>
      <c r="G47" s="1359"/>
      <c r="H47" s="1359"/>
      <c r="I47" s="1359"/>
      <c r="J47" s="1359"/>
      <c r="K47" s="1359"/>
      <c r="L47" s="1359"/>
      <c r="M47" s="1359"/>
      <c r="N47" s="1359"/>
      <c r="O47" s="1359"/>
      <c r="P47" s="1344">
        <f>所得税源泉徴収簿!G47-所得税源泉徴収簿!L47</f>
        <v>0</v>
      </c>
      <c r="Q47" s="1344"/>
      <c r="R47" s="1344"/>
      <c r="S47" s="1344"/>
      <c r="T47" s="1344"/>
      <c r="U47" s="1361"/>
      <c r="V47" s="1361"/>
      <c r="W47" s="1344">
        <f>IF(所得税源泉徴収簿!$A$2="甲欄",所得税源泉徴収簿!BR47,所得税源泉徴収簿!BW47)</f>
        <v>0</v>
      </c>
      <c r="X47" s="1344"/>
      <c r="Y47" s="1344"/>
      <c r="Z47" s="1344"/>
      <c r="AA47" s="1359"/>
      <c r="AB47" s="1359"/>
      <c r="AC47" s="1359"/>
      <c r="AD47" s="1344">
        <f>所得税源泉徴収簿!W47+所得税源泉徴収簿!AA47</f>
        <v>0</v>
      </c>
      <c r="AE47" s="1344"/>
      <c r="AF47" s="1344"/>
      <c r="AG47" s="1345"/>
      <c r="AH47" s="1432"/>
      <c r="AI47" s="1287"/>
      <c r="AJ47" s="1287"/>
      <c r="AK47" s="1287"/>
      <c r="AL47" s="1287"/>
      <c r="AM47" s="1287"/>
      <c r="AN47" s="1287"/>
      <c r="AO47" s="1287"/>
      <c r="AP47" s="1287"/>
      <c r="AQ47" s="1287"/>
      <c r="AR47" s="1287"/>
      <c r="AS47" s="1287"/>
      <c r="AT47" s="1329"/>
      <c r="AU47" s="1269"/>
      <c r="AV47" s="1269"/>
      <c r="AW47" s="1269"/>
      <c r="AX47" s="1269"/>
      <c r="AY47" s="1269"/>
      <c r="AZ47" s="1269"/>
      <c r="BA47" s="1269"/>
      <c r="BB47" s="1269"/>
      <c r="BC47" s="1269"/>
      <c r="BD47" s="1269"/>
      <c r="BE47" s="1392" t="s">
        <v>954</v>
      </c>
      <c r="BF47" s="1393"/>
      <c r="BG47" s="1393"/>
      <c r="BH47" s="1393"/>
      <c r="BI47" s="1393"/>
      <c r="BJ47" s="1393"/>
      <c r="BK47" s="1393"/>
      <c r="BL47" s="1393"/>
      <c r="BM47" s="1393"/>
      <c r="BN47" s="1393"/>
      <c r="BO47" s="1394"/>
      <c r="BR47" s="321">
        <f>IF($BS47&lt;=162500,ROUND($BS47*0.05105,-1),IF($BS47&lt;=275000,ROUND($BS47*0.1021-8296,-1),IF($BS47&lt;=579166,ROUND($BS47*0.2042-36374,-1),IF($BS47&lt;=750000,ROUND($BS47*0.23483-54113,-1),IF($BS47&lt;=1500000,ROUND($BS47*0.33693-130688,-1),IF($BS47&lt;=3333333,ROUND($BS47*0.4084-237893,-1),ROUND($BS47*0.45945-408061,-1)))))))</f>
        <v>0</v>
      </c>
      <c r="BS47" s="321">
        <f>IF(P47-BT47-BU47&lt;=0,0,P47-BT47-BU47)</f>
        <v>0</v>
      </c>
      <c r="BT47" s="321">
        <f>IF(P47&lt;=135416,45834,IF(P47&lt;=149999,ROUNDUP(P47*0.4-8333,0),IF(P47&lt;=299999,ROUNDUP(P47*0.3+6667,0),IF(P47&lt;=549999,ROUNDUP(P47*0.2+36667,0),IF(P47&lt;=708330,ROUNDUP(P47*0.1+91667,0),162500)))))</f>
        <v>45834</v>
      </c>
      <c r="BU47" s="321">
        <f>(U47)*31667+IF(P47&lt;=2162499,40000,IF(P47&lt;=2204166,26667,IF(P47&lt;=2245833,13334,0)))</f>
        <v>40000</v>
      </c>
      <c r="BV47" s="321">
        <f>IF(P47&lt;88000,(P47*0.03063),IF(P47&lt;8600000,CI47,IF(P47&lt;1720000,(320900+(P47-86000)*0.4084),672200+(P47-1720000)*0.45945)))</f>
        <v>0</v>
      </c>
      <c r="BW47" s="321">
        <f>IF(BV14&lt;0,0,BV14)</f>
        <v>0</v>
      </c>
      <c r="BX47" s="321">
        <f>IF(P47&lt;=98999,1000,IF(P47&lt;=220999,2000,3000))</f>
        <v>1000</v>
      </c>
      <c r="BY47" s="321">
        <f>IF(BX47=1000,88000,IF(BX47=2000,99000,221000))</f>
        <v>88000</v>
      </c>
      <c r="BZ47" s="321">
        <f>IF(P47&lt;1010000,P47-MOD((P47-BY47),BX47),1010000)</f>
        <v>0</v>
      </c>
      <c r="CA47" s="321">
        <f>BZ47*1.5</f>
        <v>0</v>
      </c>
      <c r="CB47" s="321">
        <f>IF(CA47&lt;=135416,45834,IF(CA47&lt;=149999,ROUNDUP(CA47*0.4-8333,0),IF(CA47&lt;=299999,ROUNDUP(CA47*0.3+6667,0),IF(CA47&lt;=549999,ROUNDUP(CA47*0.2+36667,0),IF(CA47&lt;=708330,ROUNDUP(CA47*0.1+91667,0),162500)))))</f>
        <v>45834</v>
      </c>
      <c r="CC47" s="321">
        <f>(CA47-CB47-IF(CA47&lt;=2162499,40000,0))</f>
        <v>-85834</v>
      </c>
      <c r="CD47" s="321">
        <f>IF($CC47&lt;=162500,ROUNDDOWN($CC47*0.05,0),IF($CC47&lt;=275000,ROUNDDOWN($CC47*0.1-8125,0),IF($CC47&lt;=579166,ROUNDDOWN($CC47*0.2-35625,0),IF($CC47&lt;=750000,ROUNDDOWN($CC47*0.23-53000,0),IF($CC47&lt;=1500000,ROUNDDOWN($CC47*0.33-128000,0),ROUNDDOWN($CC47*0.4-233000,0))))))</f>
        <v>-4291</v>
      </c>
      <c r="CE47" s="321">
        <f>BZ47*2.5</f>
        <v>0</v>
      </c>
      <c r="CF47" s="321">
        <f>IF(CE47&lt;=135416,45834,IF(CE47&lt;=149999,ROUNDUP(CE47*0.4-8333,0),IF(CE47&lt;=299999,ROUNDUP(CE47*0.3+6667,0),IF(CE47&lt;=549999,ROUNDUP(CE47*0.2+36667,0),IF(CE47&lt;=708330,ROUNDUP(CE47*0.1+91667,0),162500)))))</f>
        <v>45834</v>
      </c>
      <c r="CG47" s="321">
        <f>(CE47-CF47-IF(CA47&lt;=2162499,40000,0))</f>
        <v>-85834</v>
      </c>
      <c r="CH47" s="321">
        <f>IF($CG47&lt;=162500,ROUNDDOWN($CG47*0.05,0),IF($CG47&lt;=275000,ROUNDDOWN($CG47*0.1-8125,0),IF($CG47&lt;=579166,ROUNDDOWN($CG47*0.2-35625,0),IF($CG47&lt;=750000,ROUNDDOWN($CG47*0.23-53000,0),IF($CG47&lt;=1500000,ROUNDDOWN($CG47*0.33-128000,0),ROUNDDOWN($CG47*0.4-233000,0))))))</f>
        <v>-4291</v>
      </c>
      <c r="CI47" s="321">
        <f>ROUND(CH47-CD47,-2)</f>
        <v>0</v>
      </c>
      <c r="CJ47" s="321">
        <f>ROUND(CI47*1.021,-2)</f>
        <v>0</v>
      </c>
    </row>
    <row r="48" spans="1:88" ht="9.15" customHeight="1">
      <c r="A48" s="1399"/>
      <c r="B48" s="1399"/>
      <c r="C48" s="1334"/>
      <c r="D48" s="1319"/>
      <c r="E48" s="1355"/>
      <c r="F48" s="1357"/>
      <c r="G48" s="1359"/>
      <c r="H48" s="1359"/>
      <c r="I48" s="1359"/>
      <c r="J48" s="1359"/>
      <c r="K48" s="1359"/>
      <c r="L48" s="1359"/>
      <c r="M48" s="1359"/>
      <c r="N48" s="1359"/>
      <c r="O48" s="1359"/>
      <c r="P48" s="1344"/>
      <c r="Q48" s="1344"/>
      <c r="R48" s="1344"/>
      <c r="S48" s="1344"/>
      <c r="T48" s="1344"/>
      <c r="U48" s="1361"/>
      <c r="V48" s="1361"/>
      <c r="W48" s="1344"/>
      <c r="X48" s="1344"/>
      <c r="Y48" s="1344"/>
      <c r="Z48" s="1344"/>
      <c r="AA48" s="1359"/>
      <c r="AB48" s="1359"/>
      <c r="AC48" s="1359"/>
      <c r="AD48" s="1344"/>
      <c r="AE48" s="1344"/>
      <c r="AF48" s="1344"/>
      <c r="AG48" s="1345"/>
      <c r="AH48" s="1432"/>
      <c r="AI48" s="1287" t="s">
        <v>292</v>
      </c>
      <c r="AJ48" s="1287"/>
      <c r="AK48" s="1287"/>
      <c r="AL48" s="1287"/>
      <c r="AM48" s="1287"/>
      <c r="AN48" s="1287"/>
      <c r="AO48" s="1287"/>
      <c r="AP48" s="1287"/>
      <c r="AQ48" s="1287"/>
      <c r="AR48" s="1287"/>
      <c r="AS48" s="1287"/>
      <c r="AT48" s="1329" t="s">
        <v>64</v>
      </c>
      <c r="AU48" s="1270">
        <f>AU42-AU46</f>
        <v>0</v>
      </c>
      <c r="AV48" s="1270"/>
      <c r="AW48" s="1270"/>
      <c r="AX48" s="1270"/>
      <c r="AY48" s="1270"/>
      <c r="AZ48" s="1270"/>
      <c r="BA48" s="1270"/>
      <c r="BB48" s="1270"/>
      <c r="BC48" s="1270"/>
      <c r="BD48" s="1270"/>
      <c r="BE48" s="1392"/>
      <c r="BF48" s="1393"/>
      <c r="BG48" s="1393"/>
      <c r="BH48" s="1393"/>
      <c r="BI48" s="1393"/>
      <c r="BJ48" s="1393"/>
      <c r="BK48" s="1393"/>
      <c r="BL48" s="1393"/>
      <c r="BM48" s="1393"/>
      <c r="BN48" s="1393"/>
      <c r="BO48" s="1394"/>
    </row>
    <row r="49" spans="1:88" ht="9.15" customHeight="1">
      <c r="A49" s="1399"/>
      <c r="B49" s="1399"/>
      <c r="C49" s="1334"/>
      <c r="D49" s="1319"/>
      <c r="E49" s="1367"/>
      <c r="F49" s="1368"/>
      <c r="G49" s="1369"/>
      <c r="H49" s="1369"/>
      <c r="I49" s="1369"/>
      <c r="J49" s="1369"/>
      <c r="K49" s="1369"/>
      <c r="L49" s="1369"/>
      <c r="M49" s="1369"/>
      <c r="N49" s="1369"/>
      <c r="O49" s="1369"/>
      <c r="P49" s="1370"/>
      <c r="Q49" s="1370"/>
      <c r="R49" s="1370"/>
      <c r="S49" s="1370"/>
      <c r="T49" s="1370"/>
      <c r="U49" s="1371"/>
      <c r="V49" s="1371"/>
      <c r="W49" s="1370"/>
      <c r="X49" s="1370"/>
      <c r="Y49" s="1370"/>
      <c r="Z49" s="1370"/>
      <c r="AA49" s="1369"/>
      <c r="AB49" s="1369"/>
      <c r="AC49" s="1369"/>
      <c r="AD49" s="1370"/>
      <c r="AE49" s="1370"/>
      <c r="AF49" s="1370"/>
      <c r="AG49" s="1372"/>
      <c r="AH49" s="1432"/>
      <c r="AI49" s="1287"/>
      <c r="AJ49" s="1287"/>
      <c r="AK49" s="1287"/>
      <c r="AL49" s="1287"/>
      <c r="AM49" s="1287"/>
      <c r="AN49" s="1287"/>
      <c r="AO49" s="1287"/>
      <c r="AP49" s="1287"/>
      <c r="AQ49" s="1287"/>
      <c r="AR49" s="1287"/>
      <c r="AS49" s="1287"/>
      <c r="AT49" s="1329"/>
      <c r="AU49" s="1270"/>
      <c r="AV49" s="1270"/>
      <c r="AW49" s="1270"/>
      <c r="AX49" s="1270"/>
      <c r="AY49" s="1270"/>
      <c r="AZ49" s="1270"/>
      <c r="BA49" s="1270"/>
      <c r="BB49" s="1270"/>
      <c r="BC49" s="1270"/>
      <c r="BD49" s="1270"/>
      <c r="BE49" s="322"/>
      <c r="BF49" s="323"/>
      <c r="BG49" s="323"/>
      <c r="BH49" s="323"/>
      <c r="BI49" s="323"/>
      <c r="BJ49" s="323"/>
      <c r="BK49" s="323"/>
      <c r="BL49" s="323"/>
      <c r="BM49" s="52"/>
      <c r="BN49" s="97"/>
      <c r="BO49" s="324"/>
    </row>
    <row r="50" spans="1:88" ht="9.15" customHeight="1">
      <c r="A50" s="1399"/>
      <c r="B50" s="1399"/>
      <c r="C50" s="1334"/>
      <c r="D50" s="1319">
        <v>7</v>
      </c>
      <c r="E50" s="1363"/>
      <c r="F50" s="1364"/>
      <c r="G50" s="1365"/>
      <c r="H50" s="1365"/>
      <c r="I50" s="1365"/>
      <c r="J50" s="1365"/>
      <c r="K50" s="1365"/>
      <c r="L50" s="1365"/>
      <c r="M50" s="1365"/>
      <c r="N50" s="1365"/>
      <c r="O50" s="1365"/>
      <c r="P50" s="1353">
        <f>所得税源泉徴収簿!G50-所得税源泉徴収簿!L50</f>
        <v>0</v>
      </c>
      <c r="Q50" s="1353"/>
      <c r="R50" s="1353"/>
      <c r="S50" s="1353"/>
      <c r="T50" s="1353"/>
      <c r="U50" s="1366"/>
      <c r="V50" s="1366"/>
      <c r="W50" s="1353">
        <f>IF(所得税源泉徴収簿!$A$2="甲欄",所得税源泉徴収簿!BR50,所得税源泉徴収簿!BW50)</f>
        <v>0</v>
      </c>
      <c r="X50" s="1353"/>
      <c r="Y50" s="1353"/>
      <c r="Z50" s="1353"/>
      <c r="AA50" s="1365"/>
      <c r="AB50" s="1365"/>
      <c r="AC50" s="1365"/>
      <c r="AD50" s="1353">
        <f>所得税源泉徴収簿!W50+所得税源泉徴収簿!AA50</f>
        <v>0</v>
      </c>
      <c r="AE50" s="1353"/>
      <c r="AF50" s="1353"/>
      <c r="AG50" s="1354"/>
      <c r="AH50" s="1432"/>
      <c r="AI50" s="1287"/>
      <c r="AJ50" s="1287"/>
      <c r="AK50" s="1287"/>
      <c r="AL50" s="1287"/>
      <c r="AM50" s="1287"/>
      <c r="AN50" s="1287"/>
      <c r="AO50" s="1287"/>
      <c r="AP50" s="1287"/>
      <c r="AQ50" s="1287"/>
      <c r="AR50" s="1287"/>
      <c r="AS50" s="1287"/>
      <c r="AT50" s="1329"/>
      <c r="AU50" s="1270"/>
      <c r="AV50" s="1270"/>
      <c r="AW50" s="1270"/>
      <c r="AX50" s="1270"/>
      <c r="AY50" s="1270"/>
      <c r="AZ50" s="1270"/>
      <c r="BA50" s="1270"/>
      <c r="BB50" s="1270"/>
      <c r="BC50" s="1270"/>
      <c r="BD50" s="1270"/>
      <c r="BE50" s="1375" t="s">
        <v>57</v>
      </c>
      <c r="BF50" s="1386"/>
      <c r="BG50" s="1386"/>
      <c r="BH50" s="1386"/>
      <c r="BI50" s="1386"/>
      <c r="BJ50" s="1386"/>
      <c r="BK50" s="1386"/>
      <c r="BL50" s="1386"/>
      <c r="BM50" s="1386"/>
      <c r="BN50" s="1386"/>
      <c r="BO50" s="1373"/>
      <c r="BR50" s="321">
        <f>IF($BS50&lt;=162500,ROUND($BS50*0.05105,-1),IF($BS50&lt;=275000,ROUND($BS50*0.1021-8296,-1),IF($BS50&lt;=579166,ROUND($BS50*0.2042-36374,-1),IF($BS50&lt;=750000,ROUND($BS50*0.23483-54113,-1),IF($BS50&lt;=1500000,ROUND($BS50*0.33693-130688,-1),IF($BS50&lt;=3333333,ROUND($BS50*0.4084-237893,-1),ROUND($BS50*0.45945-408061,-1)))))))</f>
        <v>0</v>
      </c>
      <c r="BS50" s="321">
        <f>IF(P50-BT50-BU50&lt;=0,0,P50-BT50-BU50)</f>
        <v>0</v>
      </c>
      <c r="BT50" s="321">
        <f>IF(P50&lt;=135416,45834,IF(P50&lt;=149999,ROUNDUP(P50*0.4-8333,0),IF(P50&lt;=299999,ROUNDUP(P50*0.3+6667,0),IF(P50&lt;=549999,ROUNDUP(P50*0.2+36667,0),IF(P50&lt;=708330,ROUNDUP(P50*0.1+91667,0),162500)))))</f>
        <v>45834</v>
      </c>
      <c r="BU50" s="321">
        <f>(U50)*31667+IF(P50&lt;=2162499,40000,IF(P50&lt;=2204166,26667,IF(P50&lt;=2245833,13334,0)))</f>
        <v>40000</v>
      </c>
      <c r="BV50" s="321">
        <f>IF(P50&lt;88000,(P50*0.03063),IF(P50&lt;8600000,CI50,IF(P50&lt;1720000,(320900+(P50-86000)*0.4084),672200+(P50-1720000)*0.45945)))</f>
        <v>0</v>
      </c>
      <c r="BW50" s="321">
        <f>IF(BV14&lt;0,0,BV14)</f>
        <v>0</v>
      </c>
      <c r="BX50" s="321">
        <f>IF(P50&lt;=98999,1000,IF(P50&lt;=220999,2000,3000))</f>
        <v>1000</v>
      </c>
      <c r="BY50" s="321">
        <f>IF(BX50=1000,88000,IF(BX50=2000,99000,221000))</f>
        <v>88000</v>
      </c>
      <c r="BZ50" s="321">
        <f>IF(P50&lt;1010000,P50-MOD((P50-BY50),BX50),1010000)</f>
        <v>0</v>
      </c>
      <c r="CA50" s="321">
        <f>BZ50*1.5</f>
        <v>0</v>
      </c>
      <c r="CB50" s="321">
        <f>IF(CA50&lt;=135416,45834,IF(CA50&lt;=149999,ROUNDUP(CA50*0.4-8333,0),IF(CA50&lt;=299999,ROUNDUP(CA50*0.3+6667,0),IF(CA50&lt;=549999,ROUNDUP(CA50*0.2+36667,0),IF(CA50&lt;=708330,ROUNDUP(CA50*0.1+91667,0),162500)))))</f>
        <v>45834</v>
      </c>
      <c r="CC50" s="321">
        <f>(CA50-CB50-IF(CA50&lt;=2162499,40000,0))</f>
        <v>-85834</v>
      </c>
      <c r="CD50" s="321">
        <f>IF($CC50&lt;=162500,ROUNDDOWN($CC50*0.05,0),IF($CC50&lt;=275000,ROUNDDOWN($CC50*0.1-8125,0),IF($CC50&lt;=579166,ROUNDDOWN($CC50*0.2-35625,0),IF($CC50&lt;=750000,ROUNDDOWN($CC50*0.23-53000,0),IF($CC50&lt;=1500000,ROUNDDOWN($CC50*0.33-128000,0),ROUNDDOWN($CC50*0.4-233000,0))))))</f>
        <v>-4291</v>
      </c>
      <c r="CE50" s="321">
        <f>BZ50*2.5</f>
        <v>0</v>
      </c>
      <c r="CF50" s="321">
        <f>IF(CE50&lt;=135416,45834,IF(CE50&lt;=149999,ROUNDUP(CE50*0.4-8333,0),IF(CE50&lt;=299999,ROUNDUP(CE50*0.3+6667,0),IF(CE50&lt;=549999,ROUNDUP(CE50*0.2+36667,0),IF(CE50&lt;=708330,ROUNDUP(CE50*0.1+91667,0),162500)))))</f>
        <v>45834</v>
      </c>
      <c r="CG50" s="321">
        <f>(CE50-CF50-IF(CA50&lt;=2162499,40000,0))</f>
        <v>-85834</v>
      </c>
      <c r="CH50" s="321">
        <f>IF($CG50&lt;=162500,ROUNDDOWN($CG50*0.05,0),IF($CG50&lt;=275000,ROUNDDOWN($CG50*0.1-8125,0),IF($CG50&lt;=579166,ROUNDDOWN($CG50*0.2-35625,0),IF($CG50&lt;=750000,ROUNDDOWN($CG50*0.23-53000,0),IF($CG50&lt;=1500000,ROUNDDOWN($CG50*0.33-128000,0),ROUNDDOWN($CG50*0.4-233000,0))))))</f>
        <v>-4291</v>
      </c>
      <c r="CI50" s="321">
        <f>ROUND(CH50-CD50,-2)</f>
        <v>0</v>
      </c>
      <c r="CJ50" s="321">
        <f>ROUND(CI50*1.021,-2)</f>
        <v>0</v>
      </c>
    </row>
    <row r="51" spans="1:88" ht="9.15" customHeight="1">
      <c r="A51" s="1399"/>
      <c r="B51" s="1399"/>
      <c r="C51" s="1334"/>
      <c r="D51" s="1319"/>
      <c r="E51" s="1355"/>
      <c r="F51" s="1357"/>
      <c r="G51" s="1359"/>
      <c r="H51" s="1359"/>
      <c r="I51" s="1359"/>
      <c r="J51" s="1359"/>
      <c r="K51" s="1359"/>
      <c r="L51" s="1359"/>
      <c r="M51" s="1359"/>
      <c r="N51" s="1359"/>
      <c r="O51" s="1359"/>
      <c r="P51" s="1344"/>
      <c r="Q51" s="1344"/>
      <c r="R51" s="1344"/>
      <c r="S51" s="1344"/>
      <c r="T51" s="1344"/>
      <c r="U51" s="1361"/>
      <c r="V51" s="1361"/>
      <c r="W51" s="1344"/>
      <c r="X51" s="1344"/>
      <c r="Y51" s="1344"/>
      <c r="Z51" s="1344"/>
      <c r="AA51" s="1359"/>
      <c r="AB51" s="1359"/>
      <c r="AC51" s="1359"/>
      <c r="AD51" s="1344"/>
      <c r="AE51" s="1344"/>
      <c r="AF51" s="1344"/>
      <c r="AG51" s="1345"/>
      <c r="AH51" s="1432"/>
      <c r="AI51" s="1377" t="s">
        <v>955</v>
      </c>
      <c r="AJ51" s="1377"/>
      <c r="AK51" s="1377"/>
      <c r="AL51" s="1378" t="s">
        <v>60</v>
      </c>
      <c r="AM51" s="1378"/>
      <c r="AN51" s="1378"/>
      <c r="AO51" s="1378"/>
      <c r="AP51" s="1378"/>
      <c r="AQ51" s="1378"/>
      <c r="AR51" s="1378"/>
      <c r="AS51" s="1378"/>
      <c r="AT51" s="1387" t="s">
        <v>65</v>
      </c>
      <c r="AU51" s="1388">
        <f>M86+M107</f>
        <v>0</v>
      </c>
      <c r="AV51" s="1388"/>
      <c r="AW51" s="1388"/>
      <c r="AX51" s="1388"/>
      <c r="AY51" s="1388"/>
      <c r="AZ51" s="1388"/>
      <c r="BA51" s="1388"/>
      <c r="BB51" s="1388"/>
      <c r="BC51" s="1388"/>
      <c r="BD51" s="1388"/>
      <c r="BE51" s="1375"/>
      <c r="BF51" s="1386"/>
      <c r="BG51" s="1386"/>
      <c r="BH51" s="1386"/>
      <c r="BI51" s="1386"/>
      <c r="BJ51" s="1386"/>
      <c r="BK51" s="1386"/>
      <c r="BL51" s="1386"/>
      <c r="BM51" s="1386"/>
      <c r="BN51" s="1386"/>
      <c r="BO51" s="1373"/>
    </row>
    <row r="52" spans="1:88" ht="9.15" customHeight="1">
      <c r="A52" s="1399"/>
      <c r="B52" s="1399"/>
      <c r="C52" s="1334"/>
      <c r="D52" s="1319"/>
      <c r="E52" s="1355"/>
      <c r="F52" s="1357"/>
      <c r="G52" s="1359"/>
      <c r="H52" s="1359"/>
      <c r="I52" s="1359"/>
      <c r="J52" s="1359"/>
      <c r="K52" s="1359"/>
      <c r="L52" s="1359"/>
      <c r="M52" s="1359"/>
      <c r="N52" s="1359"/>
      <c r="O52" s="1359"/>
      <c r="P52" s="1344"/>
      <c r="Q52" s="1344"/>
      <c r="R52" s="1344"/>
      <c r="S52" s="1344"/>
      <c r="T52" s="1344"/>
      <c r="U52" s="1361"/>
      <c r="V52" s="1361"/>
      <c r="W52" s="1344"/>
      <c r="X52" s="1344"/>
      <c r="Y52" s="1344"/>
      <c r="Z52" s="1344"/>
      <c r="AA52" s="1359"/>
      <c r="AB52" s="1359"/>
      <c r="AC52" s="1359"/>
      <c r="AD52" s="1344"/>
      <c r="AE52" s="1344"/>
      <c r="AF52" s="1344"/>
      <c r="AG52" s="1345"/>
      <c r="AH52" s="1432"/>
      <c r="AI52" s="1377"/>
      <c r="AJ52" s="1377"/>
      <c r="AK52" s="1377"/>
      <c r="AL52" s="1378"/>
      <c r="AM52" s="1378"/>
      <c r="AN52" s="1378"/>
      <c r="AO52" s="1378"/>
      <c r="AP52" s="1378"/>
      <c r="AQ52" s="1378"/>
      <c r="AR52" s="1378"/>
      <c r="AS52" s="1378"/>
      <c r="AT52" s="1387"/>
      <c r="AU52" s="1388"/>
      <c r="AV52" s="1388"/>
      <c r="AW52" s="1388"/>
      <c r="AX52" s="1388"/>
      <c r="AY52" s="1388"/>
      <c r="AZ52" s="1388"/>
      <c r="BA52" s="1388"/>
      <c r="BB52" s="1388"/>
      <c r="BC52" s="1388"/>
      <c r="BD52" s="1388"/>
      <c r="BE52" s="1375" t="s">
        <v>58</v>
      </c>
      <c r="BF52" s="1376"/>
      <c r="BG52" s="1376"/>
      <c r="BH52" s="1376"/>
      <c r="BI52" s="1376"/>
      <c r="BJ52" s="1376"/>
      <c r="BK52" s="1376"/>
      <c r="BL52" s="1376"/>
      <c r="BM52" s="1376"/>
      <c r="BN52" s="1376"/>
      <c r="BO52" s="1373" t="s">
        <v>59</v>
      </c>
    </row>
    <row r="53" spans="1:88" ht="9.15" customHeight="1">
      <c r="A53" s="1399"/>
      <c r="B53" s="1399"/>
      <c r="C53" s="1334"/>
      <c r="D53" s="1319"/>
      <c r="E53" s="1355"/>
      <c r="F53" s="1357"/>
      <c r="G53" s="1359"/>
      <c r="H53" s="1359"/>
      <c r="I53" s="1359"/>
      <c r="J53" s="1359"/>
      <c r="K53" s="1359"/>
      <c r="L53" s="1359"/>
      <c r="M53" s="1359"/>
      <c r="N53" s="1359"/>
      <c r="O53" s="1359"/>
      <c r="P53" s="1344">
        <f>所得税源泉徴収簿!G53-所得税源泉徴収簿!L53</f>
        <v>0</v>
      </c>
      <c r="Q53" s="1344"/>
      <c r="R53" s="1344"/>
      <c r="S53" s="1344"/>
      <c r="T53" s="1344"/>
      <c r="U53" s="1361"/>
      <c r="V53" s="1361"/>
      <c r="W53" s="1344">
        <f>IF(所得税源泉徴収簿!$A$2="甲欄",所得税源泉徴収簿!BR53,所得税源泉徴収簿!BW53)</f>
        <v>0</v>
      </c>
      <c r="X53" s="1344"/>
      <c r="Y53" s="1344"/>
      <c r="Z53" s="1344"/>
      <c r="AA53" s="1359"/>
      <c r="AB53" s="1359"/>
      <c r="AC53" s="1359"/>
      <c r="AD53" s="1344">
        <f>所得税源泉徴収簿!W53+所得税源泉徴収簿!AA53</f>
        <v>0</v>
      </c>
      <c r="AE53" s="1344"/>
      <c r="AF53" s="1344"/>
      <c r="AG53" s="1345"/>
      <c r="AH53" s="1432"/>
      <c r="AI53" s="1377"/>
      <c r="AJ53" s="1377"/>
      <c r="AK53" s="1377"/>
      <c r="AL53" s="1378"/>
      <c r="AM53" s="1378"/>
      <c r="AN53" s="1378"/>
      <c r="AO53" s="1378"/>
      <c r="AP53" s="1378"/>
      <c r="AQ53" s="1378"/>
      <c r="AR53" s="1378"/>
      <c r="AS53" s="1378"/>
      <c r="AT53" s="1387"/>
      <c r="AU53" s="1388"/>
      <c r="AV53" s="1388"/>
      <c r="AW53" s="1388"/>
      <c r="AX53" s="1388"/>
      <c r="AY53" s="1388"/>
      <c r="AZ53" s="1388"/>
      <c r="BA53" s="1388"/>
      <c r="BB53" s="1388"/>
      <c r="BC53" s="1388"/>
      <c r="BD53" s="1388"/>
      <c r="BE53" s="1375"/>
      <c r="BF53" s="1376"/>
      <c r="BG53" s="1376"/>
      <c r="BH53" s="1376"/>
      <c r="BI53" s="1376"/>
      <c r="BJ53" s="1376"/>
      <c r="BK53" s="1376"/>
      <c r="BL53" s="1376"/>
      <c r="BM53" s="1376"/>
      <c r="BN53" s="1376"/>
      <c r="BO53" s="1373"/>
      <c r="BR53" s="321">
        <f>IF($BS53&lt;=162500,ROUND($BS53*0.05105,-1),IF($BS53&lt;=275000,ROUND($BS53*0.1021-8296,-1),IF($BS53&lt;=579166,ROUND($BS53*0.2042-36374,-1),IF($BS53&lt;=750000,ROUND($BS53*0.23483-54113,-1),IF($BS53&lt;=1500000,ROUND($BS53*0.33693-130688,-1),IF($BS53&lt;=3333333,ROUND($BS53*0.4084-237893,-1),ROUND($BS53*0.45945-408061,-1)))))))</f>
        <v>0</v>
      </c>
      <c r="BS53" s="321">
        <f>IF(P53-BT53-BU53&lt;=0,0,P53-BT53-BU53)</f>
        <v>0</v>
      </c>
      <c r="BT53" s="321">
        <f>IF(P53&lt;=135416,45834,IF(P53&lt;=149999,ROUNDUP(P53*0.4-8333,0),IF(P53&lt;=299999,ROUNDUP(P53*0.3+6667,0),IF(P53&lt;=549999,ROUNDUP(P53*0.2+36667,0),IF(P53&lt;=708330,ROUNDUP(P53*0.1+91667,0),162500)))))</f>
        <v>45834</v>
      </c>
      <c r="BU53" s="321">
        <f>(U53)*31667+IF(P53&lt;=2162499,40000,IF(P53&lt;=2204166,26667,IF(P53&lt;=2245833,13334,0)))</f>
        <v>40000</v>
      </c>
      <c r="BV53" s="321">
        <f>IF(P53&lt;88000,(P53*0.03063),IF(P53&lt;8600000,CI53,IF(P53&lt;1720000,(320900+(P53-86000)*0.4084),672200+(P53-1720000)*0.45945)))</f>
        <v>0</v>
      </c>
      <c r="BW53" s="321">
        <f>IF(BV14&lt;0,0,BV14)</f>
        <v>0</v>
      </c>
      <c r="BX53" s="321">
        <f>IF(P53&lt;=98999,1000,IF(P53&lt;=220999,2000,3000))</f>
        <v>1000</v>
      </c>
      <c r="BY53" s="321">
        <f>IF(BX53=1000,88000,IF(BX53=2000,99000,221000))</f>
        <v>88000</v>
      </c>
      <c r="BZ53" s="321">
        <f>IF(P53&lt;1010000,P53-MOD((P53-BY53),BX53),1010000)</f>
        <v>0</v>
      </c>
      <c r="CA53" s="321">
        <f>BZ53*1.5</f>
        <v>0</v>
      </c>
      <c r="CB53" s="321">
        <f>IF(CA53&lt;=135416,45834,IF(CA53&lt;=149999,ROUNDUP(CA53*0.4-8333,0),IF(CA53&lt;=299999,ROUNDUP(CA53*0.3+6667,0),IF(CA53&lt;=549999,ROUNDUP(CA53*0.2+36667,0),IF(CA53&lt;=708330,ROUNDUP(CA53*0.1+91667,0),162500)))))</f>
        <v>45834</v>
      </c>
      <c r="CC53" s="321">
        <f>(CA53-CB53-IF(CA53&lt;=2162499,40000,0))</f>
        <v>-85834</v>
      </c>
      <c r="CD53" s="321">
        <f>IF($CC53&lt;=162500,ROUNDDOWN($CC53*0.05,0),IF($CC53&lt;=275000,ROUNDDOWN($CC53*0.1-8125,0),IF($CC53&lt;=579166,ROUNDDOWN($CC53*0.2-35625,0),IF($CC53&lt;=750000,ROUNDDOWN($CC53*0.23-53000,0),IF($CC53&lt;=1500000,ROUNDDOWN($CC53*0.33-128000,0),ROUNDDOWN($CC53*0.4-233000,0))))))</f>
        <v>-4291</v>
      </c>
      <c r="CE53" s="321">
        <f>BZ53*2.5</f>
        <v>0</v>
      </c>
      <c r="CF53" s="321">
        <f>IF(CE53&lt;=135416,45834,IF(CE53&lt;=149999,ROUNDUP(CE53*0.4-8333,0),IF(CE53&lt;=299999,ROUNDUP(CE53*0.3+6667,0),IF(CE53&lt;=549999,ROUNDUP(CE53*0.2+36667,0),IF(CE53&lt;=708330,ROUNDUP(CE53*0.1+91667,0),162500)))))</f>
        <v>45834</v>
      </c>
      <c r="CG53" s="321">
        <f>(CE53-CF53-IF(CA53&lt;=2162499,40000,0))</f>
        <v>-85834</v>
      </c>
      <c r="CH53" s="321">
        <f>IF($CG53&lt;=162500,ROUNDDOWN($CG53*0.05,0),IF($CG53&lt;=275000,ROUNDDOWN($CG53*0.1-8125,0),IF($CG53&lt;=579166,ROUNDDOWN($CG53*0.2-35625,0),IF($CG53&lt;=750000,ROUNDDOWN($CG53*0.23-53000,0),IF($CG53&lt;=1500000,ROUNDDOWN($CG53*0.33-128000,0),ROUNDDOWN($CG53*0.4-233000,0))))))</f>
        <v>-4291</v>
      </c>
      <c r="CI53" s="321">
        <f>ROUND(CH53-CD53,-2)</f>
        <v>0</v>
      </c>
      <c r="CJ53" s="321">
        <f>ROUND(CI53*1.021,-2)</f>
        <v>0</v>
      </c>
    </row>
    <row r="54" spans="1:88" ht="9.15" customHeight="1">
      <c r="A54" s="1399"/>
      <c r="B54" s="1399"/>
      <c r="C54" s="1334"/>
      <c r="D54" s="1319"/>
      <c r="E54" s="1355"/>
      <c r="F54" s="1357"/>
      <c r="G54" s="1359"/>
      <c r="H54" s="1359"/>
      <c r="I54" s="1359"/>
      <c r="J54" s="1359"/>
      <c r="K54" s="1359"/>
      <c r="L54" s="1359"/>
      <c r="M54" s="1359"/>
      <c r="N54" s="1359"/>
      <c r="O54" s="1359"/>
      <c r="P54" s="1344"/>
      <c r="Q54" s="1344"/>
      <c r="R54" s="1344"/>
      <c r="S54" s="1344"/>
      <c r="T54" s="1344"/>
      <c r="U54" s="1361"/>
      <c r="V54" s="1361"/>
      <c r="W54" s="1344"/>
      <c r="X54" s="1344"/>
      <c r="Y54" s="1344"/>
      <c r="Z54" s="1344"/>
      <c r="AA54" s="1359"/>
      <c r="AB54" s="1359"/>
      <c r="AC54" s="1359"/>
      <c r="AD54" s="1344"/>
      <c r="AE54" s="1344"/>
      <c r="AF54" s="1344"/>
      <c r="AG54" s="1345"/>
      <c r="AH54" s="1432"/>
      <c r="AI54" s="1377"/>
      <c r="AJ54" s="1377"/>
      <c r="AK54" s="1377"/>
      <c r="AL54" s="1378" t="s">
        <v>63</v>
      </c>
      <c r="AM54" s="1378"/>
      <c r="AN54" s="1378"/>
      <c r="AO54" s="1378"/>
      <c r="AP54" s="1378"/>
      <c r="AQ54" s="1378"/>
      <c r="AR54" s="1378"/>
      <c r="AS54" s="1378"/>
      <c r="AT54" s="1378" t="s">
        <v>67</v>
      </c>
      <c r="AU54" s="1374"/>
      <c r="AV54" s="1374"/>
      <c r="AW54" s="1374"/>
      <c r="AX54" s="1374"/>
      <c r="AY54" s="1374"/>
      <c r="AZ54" s="1374"/>
      <c r="BA54" s="1374"/>
      <c r="BB54" s="1374"/>
      <c r="BC54" s="1374"/>
      <c r="BD54" s="1374"/>
      <c r="BE54" s="1375" t="s">
        <v>62</v>
      </c>
      <c r="BF54" s="1386"/>
      <c r="BG54" s="1386"/>
      <c r="BH54" s="1386"/>
      <c r="BI54" s="1386"/>
      <c r="BJ54" s="1386"/>
      <c r="BK54" s="1386"/>
      <c r="BL54" s="1386"/>
      <c r="BM54" s="1386"/>
      <c r="BN54" s="1386"/>
      <c r="BO54" s="1373"/>
    </row>
    <row r="55" spans="1:88" ht="9.15" customHeight="1">
      <c r="A55" s="1399"/>
      <c r="B55" s="1399"/>
      <c r="C55" s="1334"/>
      <c r="D55" s="1319"/>
      <c r="E55" s="1367"/>
      <c r="F55" s="1368"/>
      <c r="G55" s="1369"/>
      <c r="H55" s="1369"/>
      <c r="I55" s="1369"/>
      <c r="J55" s="1369"/>
      <c r="K55" s="1369"/>
      <c r="L55" s="1369"/>
      <c r="M55" s="1369"/>
      <c r="N55" s="1369"/>
      <c r="O55" s="1369"/>
      <c r="P55" s="1370"/>
      <c r="Q55" s="1370"/>
      <c r="R55" s="1370"/>
      <c r="S55" s="1370"/>
      <c r="T55" s="1370"/>
      <c r="U55" s="1371"/>
      <c r="V55" s="1371"/>
      <c r="W55" s="1370"/>
      <c r="X55" s="1370"/>
      <c r="Y55" s="1370"/>
      <c r="Z55" s="1370"/>
      <c r="AA55" s="1369"/>
      <c r="AB55" s="1369"/>
      <c r="AC55" s="1369"/>
      <c r="AD55" s="1370"/>
      <c r="AE55" s="1370"/>
      <c r="AF55" s="1370"/>
      <c r="AG55" s="1372"/>
      <c r="AH55" s="1432"/>
      <c r="AI55" s="1377"/>
      <c r="AJ55" s="1377"/>
      <c r="AK55" s="1377"/>
      <c r="AL55" s="1378"/>
      <c r="AM55" s="1378"/>
      <c r="AN55" s="1378"/>
      <c r="AO55" s="1378"/>
      <c r="AP55" s="1378"/>
      <c r="AQ55" s="1378"/>
      <c r="AR55" s="1378"/>
      <c r="AS55" s="1378"/>
      <c r="AT55" s="1378"/>
      <c r="AU55" s="1374"/>
      <c r="AV55" s="1374"/>
      <c r="AW55" s="1374"/>
      <c r="AX55" s="1374"/>
      <c r="AY55" s="1374"/>
      <c r="AZ55" s="1374"/>
      <c r="BA55" s="1374"/>
      <c r="BB55" s="1374"/>
      <c r="BC55" s="1374"/>
      <c r="BD55" s="1374"/>
      <c r="BE55" s="1375"/>
      <c r="BF55" s="1386"/>
      <c r="BG55" s="1386"/>
      <c r="BH55" s="1386"/>
      <c r="BI55" s="1386"/>
      <c r="BJ55" s="1386"/>
      <c r="BK55" s="1386"/>
      <c r="BL55" s="1386"/>
      <c r="BM55" s="1386"/>
      <c r="BN55" s="1386"/>
      <c r="BO55" s="1373"/>
    </row>
    <row r="56" spans="1:88" ht="9.15" customHeight="1">
      <c r="A56" s="1399"/>
      <c r="B56" s="1399"/>
      <c r="C56" s="1334"/>
      <c r="D56" s="1319">
        <v>8</v>
      </c>
      <c r="E56" s="1363"/>
      <c r="F56" s="1364"/>
      <c r="G56" s="1365"/>
      <c r="H56" s="1365"/>
      <c r="I56" s="1365"/>
      <c r="J56" s="1365"/>
      <c r="K56" s="1365"/>
      <c r="L56" s="1365"/>
      <c r="M56" s="1365"/>
      <c r="N56" s="1365"/>
      <c r="O56" s="1365"/>
      <c r="P56" s="1353">
        <f>所得税源泉徴収簿!G56-所得税源泉徴収簿!L56</f>
        <v>0</v>
      </c>
      <c r="Q56" s="1353"/>
      <c r="R56" s="1353"/>
      <c r="S56" s="1353"/>
      <c r="T56" s="1353"/>
      <c r="U56" s="1366"/>
      <c r="V56" s="1366"/>
      <c r="W56" s="1353">
        <f>IF(所得税源泉徴収簿!$A$2="甲欄",所得税源泉徴収簿!BR56,所得税源泉徴収簿!BW56)</f>
        <v>0</v>
      </c>
      <c r="X56" s="1353"/>
      <c r="Y56" s="1353"/>
      <c r="Z56" s="1353"/>
      <c r="AA56" s="1365"/>
      <c r="AB56" s="1365"/>
      <c r="AC56" s="1365"/>
      <c r="AD56" s="1353">
        <f>所得税源泉徴収簿!W56+所得税源泉徴収簿!AA56</f>
        <v>0</v>
      </c>
      <c r="AE56" s="1353"/>
      <c r="AF56" s="1353"/>
      <c r="AG56" s="1354"/>
      <c r="AH56" s="1432"/>
      <c r="AI56" s="1377"/>
      <c r="AJ56" s="1377"/>
      <c r="AK56" s="1377"/>
      <c r="AL56" s="1378"/>
      <c r="AM56" s="1378"/>
      <c r="AN56" s="1378"/>
      <c r="AO56" s="1378"/>
      <c r="AP56" s="1378"/>
      <c r="AQ56" s="1378"/>
      <c r="AR56" s="1378"/>
      <c r="AS56" s="1378"/>
      <c r="AT56" s="1378"/>
      <c r="AU56" s="1374"/>
      <c r="AV56" s="1374"/>
      <c r="AW56" s="1374"/>
      <c r="AX56" s="1374"/>
      <c r="AY56" s="1374"/>
      <c r="AZ56" s="1374"/>
      <c r="BA56" s="1374"/>
      <c r="BB56" s="1374"/>
      <c r="BC56" s="1374"/>
      <c r="BD56" s="1374"/>
      <c r="BE56" s="1375" t="s">
        <v>58</v>
      </c>
      <c r="BF56" s="1376"/>
      <c r="BG56" s="1376"/>
      <c r="BH56" s="1376"/>
      <c r="BI56" s="1376"/>
      <c r="BJ56" s="1376"/>
      <c r="BK56" s="1376"/>
      <c r="BL56" s="1376"/>
      <c r="BM56" s="1376"/>
      <c r="BN56" s="1376"/>
      <c r="BO56" s="1373" t="s">
        <v>59</v>
      </c>
      <c r="BR56" s="321">
        <f>IF($BS56&lt;=162500,ROUND($BS56*0.05105,-1),IF($BS56&lt;=275000,ROUND($BS56*0.1021-8296,-1),IF($BS56&lt;=579166,ROUND($BS56*0.2042-36374,-1),IF($BS56&lt;=750000,ROUND($BS56*0.23483-54113,-1),IF($BS56&lt;=1500000,ROUND($BS56*0.33693-130688,-1),IF($BS56&lt;=3333333,ROUND($BS56*0.4084-237893,-1),ROUND($BS56*0.45945-408061,-1)))))))</f>
        <v>0</v>
      </c>
      <c r="BS56" s="321">
        <f>IF(P56-BT56-BU56&lt;=0,0,P56-BT56-BU56)</f>
        <v>0</v>
      </c>
      <c r="BT56" s="321">
        <f>IF(P56&lt;=135416,45834,IF(P56&lt;=149999,ROUNDUP(P56*0.4-8333,0),IF(P56&lt;=299999,ROUNDUP(P56*0.3+6667,0),IF(P56&lt;=549999,ROUNDUP(P56*0.2+36667,0),IF(P56&lt;=708330,ROUNDUP(P56*0.1+91667,0),162500)))))</f>
        <v>45834</v>
      </c>
      <c r="BU56" s="321">
        <f>(U56)*31667+IF(P56&lt;=2162499,40000,IF(P56&lt;=2204166,26667,IF(P56&lt;=2245833,13334,0)))</f>
        <v>40000</v>
      </c>
      <c r="BV56" s="321">
        <f>IF(P56&lt;88000,(P56*0.03063),IF(P56&lt;8600000,CI56,IF(P56&lt;1720000,(320900+(P56-86000)*0.4084),672200+(P56-1720000)*0.45945)))</f>
        <v>0</v>
      </c>
      <c r="BW56" s="321">
        <f>IF(BV17&lt;0,0,BV17)</f>
        <v>0</v>
      </c>
      <c r="BX56" s="321">
        <f>IF(P56&lt;=98999,1000,IF(P56&lt;=220999,2000,3000))</f>
        <v>1000</v>
      </c>
      <c r="BY56" s="321">
        <f>IF(BX56=1000,88000,IF(BX56=2000,99000,221000))</f>
        <v>88000</v>
      </c>
      <c r="BZ56" s="321">
        <f>IF(P56&lt;1010000,P56-MOD((P56-BY56),BX56),1010000)</f>
        <v>0</v>
      </c>
      <c r="CA56" s="321">
        <f>BZ56*1.5</f>
        <v>0</v>
      </c>
      <c r="CB56" s="321">
        <f>IF(CA56&lt;=135416,45834,IF(CA56&lt;=149999,ROUNDUP(CA56*0.4-8333,0),IF(CA56&lt;=299999,ROUNDUP(CA56*0.3+6667,0),IF(CA56&lt;=549999,ROUNDUP(CA56*0.2+36667,0),IF(CA56&lt;=708330,ROUNDUP(CA56*0.1+91667,0),162500)))))</f>
        <v>45834</v>
      </c>
      <c r="CC56" s="321">
        <f>(CA56-CB56-IF(CA56&lt;=2162499,40000,0))</f>
        <v>-85834</v>
      </c>
      <c r="CD56" s="321">
        <f>IF($CC56&lt;=162500,ROUNDDOWN($CC56*0.05,0),IF($CC56&lt;=275000,ROUNDDOWN($CC56*0.1-8125,0),IF($CC56&lt;=579166,ROUNDDOWN($CC56*0.2-35625,0),IF($CC56&lt;=750000,ROUNDDOWN($CC56*0.23-53000,0),IF($CC56&lt;=1500000,ROUNDDOWN($CC56*0.33-128000,0),ROUNDDOWN($CC56*0.4-233000,0))))))</f>
        <v>-4291</v>
      </c>
      <c r="CE56" s="321">
        <f>BZ56*2.5</f>
        <v>0</v>
      </c>
      <c r="CF56" s="321">
        <f>IF(CE56&lt;=135416,45834,IF(CE56&lt;=149999,ROUNDUP(CE56*0.4-8333,0),IF(CE56&lt;=299999,ROUNDUP(CE56*0.3+6667,0),IF(CE56&lt;=549999,ROUNDUP(CE56*0.2+36667,0),IF(CE56&lt;=708330,ROUNDUP(CE56*0.1+91667,0),162500)))))</f>
        <v>45834</v>
      </c>
      <c r="CG56" s="321">
        <f>(CE56-CF56-IF(CA56&lt;=2162499,40000,0))</f>
        <v>-85834</v>
      </c>
      <c r="CH56" s="321">
        <f>IF($CG56&lt;=162500,ROUNDDOWN($CG56*0.05,0),IF($CG56&lt;=275000,ROUNDDOWN($CG56*0.1-8125,0),IF($CG56&lt;=579166,ROUNDDOWN($CG56*0.2-35625,0),IF($CG56&lt;=750000,ROUNDDOWN($CG56*0.23-53000,0),IF($CG56&lt;=1500000,ROUNDDOWN($CG56*0.33-128000,0),ROUNDDOWN($CG56*0.4-233000,0))))))</f>
        <v>-4291</v>
      </c>
      <c r="CI56" s="321">
        <f>ROUND(CH56-CD56,-2)</f>
        <v>0</v>
      </c>
      <c r="CJ56" s="321">
        <f>ROUND(CI56*1.021,-2)</f>
        <v>0</v>
      </c>
    </row>
    <row r="57" spans="1:88" ht="9.15" customHeight="1">
      <c r="A57" s="1399"/>
      <c r="B57" s="1399"/>
      <c r="C57" s="1334"/>
      <c r="D57" s="1319"/>
      <c r="E57" s="1355"/>
      <c r="F57" s="1357"/>
      <c r="G57" s="1359"/>
      <c r="H57" s="1359"/>
      <c r="I57" s="1359"/>
      <c r="J57" s="1359"/>
      <c r="K57" s="1359"/>
      <c r="L57" s="1359"/>
      <c r="M57" s="1359"/>
      <c r="N57" s="1359"/>
      <c r="O57" s="1359"/>
      <c r="P57" s="1344"/>
      <c r="Q57" s="1344"/>
      <c r="R57" s="1344"/>
      <c r="S57" s="1344"/>
      <c r="T57" s="1344"/>
      <c r="U57" s="1361"/>
      <c r="V57" s="1361"/>
      <c r="W57" s="1344"/>
      <c r="X57" s="1344"/>
      <c r="Y57" s="1344"/>
      <c r="Z57" s="1344"/>
      <c r="AA57" s="1359"/>
      <c r="AB57" s="1359"/>
      <c r="AC57" s="1359"/>
      <c r="AD57" s="1344"/>
      <c r="AE57" s="1344"/>
      <c r="AF57" s="1344"/>
      <c r="AG57" s="1345"/>
      <c r="AH57" s="1432"/>
      <c r="AI57" s="1377"/>
      <c r="AJ57" s="1377"/>
      <c r="AK57" s="1377"/>
      <c r="AL57" s="1377" t="s">
        <v>956</v>
      </c>
      <c r="AM57" s="1378"/>
      <c r="AN57" s="1378"/>
      <c r="AO57" s="1378"/>
      <c r="AP57" s="1378"/>
      <c r="AQ57" s="1378"/>
      <c r="AR57" s="1378"/>
      <c r="AS57" s="1378"/>
      <c r="AT57" s="1378" t="s">
        <v>69</v>
      </c>
      <c r="AU57" s="1374"/>
      <c r="AV57" s="1374"/>
      <c r="AW57" s="1374"/>
      <c r="AX57" s="1374"/>
      <c r="AY57" s="1374"/>
      <c r="AZ57" s="1374"/>
      <c r="BA57" s="1374"/>
      <c r="BB57" s="1374"/>
      <c r="BC57" s="1374"/>
      <c r="BD57" s="1374"/>
      <c r="BE57" s="1375"/>
      <c r="BF57" s="1376"/>
      <c r="BG57" s="1376"/>
      <c r="BH57" s="1376"/>
      <c r="BI57" s="1376"/>
      <c r="BJ57" s="1376"/>
      <c r="BK57" s="1376"/>
      <c r="BL57" s="1376"/>
      <c r="BM57" s="1376"/>
      <c r="BN57" s="1376"/>
      <c r="BO57" s="1373"/>
    </row>
    <row r="58" spans="1:88" ht="9.15" customHeight="1">
      <c r="A58" s="1399"/>
      <c r="B58" s="1399"/>
      <c r="C58" s="1334"/>
      <c r="D58" s="1319"/>
      <c r="E58" s="1355"/>
      <c r="F58" s="1357"/>
      <c r="G58" s="1359"/>
      <c r="H58" s="1359"/>
      <c r="I58" s="1359"/>
      <c r="J58" s="1359"/>
      <c r="K58" s="1359"/>
      <c r="L58" s="1359"/>
      <c r="M58" s="1359"/>
      <c r="N58" s="1359"/>
      <c r="O58" s="1359"/>
      <c r="P58" s="1344"/>
      <c r="Q58" s="1344"/>
      <c r="R58" s="1344"/>
      <c r="S58" s="1344"/>
      <c r="T58" s="1344"/>
      <c r="U58" s="1361"/>
      <c r="V58" s="1361"/>
      <c r="W58" s="1344"/>
      <c r="X58" s="1344"/>
      <c r="Y58" s="1344"/>
      <c r="Z58" s="1344"/>
      <c r="AA58" s="1359"/>
      <c r="AB58" s="1359"/>
      <c r="AC58" s="1359"/>
      <c r="AD58" s="1344"/>
      <c r="AE58" s="1344"/>
      <c r="AF58" s="1344"/>
      <c r="AG58" s="1345"/>
      <c r="AH58" s="1432"/>
      <c r="AI58" s="1377"/>
      <c r="AJ58" s="1377"/>
      <c r="AK58" s="1377"/>
      <c r="AL58" s="1378"/>
      <c r="AM58" s="1378"/>
      <c r="AN58" s="1378"/>
      <c r="AO58" s="1378"/>
      <c r="AP58" s="1378"/>
      <c r="AQ58" s="1378"/>
      <c r="AR58" s="1378"/>
      <c r="AS58" s="1378"/>
      <c r="AT58" s="1378"/>
      <c r="AU58" s="1374"/>
      <c r="AV58" s="1374"/>
      <c r="AW58" s="1374"/>
      <c r="AX58" s="1374"/>
      <c r="AY58" s="1374"/>
      <c r="AZ58" s="1374"/>
      <c r="BA58" s="1374"/>
      <c r="BB58" s="1374"/>
      <c r="BC58" s="1374"/>
      <c r="BD58" s="1374"/>
      <c r="BE58" s="1383" t="s">
        <v>957</v>
      </c>
      <c r="BF58" s="1384"/>
      <c r="BG58" s="1384"/>
      <c r="BH58" s="1384"/>
      <c r="BI58" s="1384"/>
      <c r="BJ58" s="1384"/>
      <c r="BK58" s="1384"/>
      <c r="BL58" s="1384"/>
      <c r="BM58" s="1384"/>
      <c r="BN58" s="1384"/>
      <c r="BO58" s="1385"/>
    </row>
    <row r="59" spans="1:88" ht="9.15" customHeight="1">
      <c r="A59" s="1399"/>
      <c r="B59" s="1399"/>
      <c r="C59" s="1334"/>
      <c r="D59" s="1319"/>
      <c r="E59" s="1355"/>
      <c r="F59" s="1357"/>
      <c r="G59" s="1359"/>
      <c r="H59" s="1359"/>
      <c r="I59" s="1359"/>
      <c r="J59" s="1359"/>
      <c r="K59" s="1359"/>
      <c r="L59" s="1359"/>
      <c r="M59" s="1359"/>
      <c r="N59" s="1359"/>
      <c r="O59" s="1359"/>
      <c r="P59" s="1344">
        <f>所得税源泉徴収簿!G59-所得税源泉徴収簿!L59</f>
        <v>0</v>
      </c>
      <c r="Q59" s="1344"/>
      <c r="R59" s="1344"/>
      <c r="S59" s="1344"/>
      <c r="T59" s="1344"/>
      <c r="U59" s="1361"/>
      <c r="V59" s="1361"/>
      <c r="W59" s="1344">
        <f>IF(所得税源泉徴収簿!$A$2="甲欄",所得税源泉徴収簿!BR59,所得税源泉徴収簿!BW59)</f>
        <v>0</v>
      </c>
      <c r="X59" s="1344"/>
      <c r="Y59" s="1344"/>
      <c r="Z59" s="1344"/>
      <c r="AA59" s="1359"/>
      <c r="AB59" s="1359"/>
      <c r="AC59" s="1359"/>
      <c r="AD59" s="1344">
        <f>所得税源泉徴収簿!W59+所得税源泉徴収簿!AA59</f>
        <v>0</v>
      </c>
      <c r="AE59" s="1344"/>
      <c r="AF59" s="1344"/>
      <c r="AG59" s="1345"/>
      <c r="AH59" s="1432"/>
      <c r="AI59" s="1377"/>
      <c r="AJ59" s="1377"/>
      <c r="AK59" s="1377"/>
      <c r="AL59" s="1378"/>
      <c r="AM59" s="1378"/>
      <c r="AN59" s="1378"/>
      <c r="AO59" s="1378"/>
      <c r="AP59" s="1378"/>
      <c r="AQ59" s="1378"/>
      <c r="AR59" s="1378"/>
      <c r="AS59" s="1378"/>
      <c r="AT59" s="1378"/>
      <c r="AU59" s="1374"/>
      <c r="AV59" s="1374"/>
      <c r="AW59" s="1374"/>
      <c r="AX59" s="1374"/>
      <c r="AY59" s="1374"/>
      <c r="AZ59" s="1374"/>
      <c r="BA59" s="1374"/>
      <c r="BB59" s="1374"/>
      <c r="BC59" s="1374"/>
      <c r="BD59" s="1374"/>
      <c r="BE59" s="1383"/>
      <c r="BF59" s="1384"/>
      <c r="BG59" s="1384"/>
      <c r="BH59" s="1384"/>
      <c r="BI59" s="1384"/>
      <c r="BJ59" s="1384"/>
      <c r="BK59" s="1384"/>
      <c r="BL59" s="1384"/>
      <c r="BM59" s="1384"/>
      <c r="BN59" s="1384"/>
      <c r="BO59" s="1385"/>
      <c r="BR59" s="321">
        <f>IF($BS59&lt;=162500,ROUND($BS59*0.05105,-1),IF($BS59&lt;=275000,ROUND($BS59*0.1021-8296,-1),IF($BS59&lt;=579166,ROUND($BS59*0.2042-36374,-1),IF($BS59&lt;=750000,ROUND($BS59*0.23483-54113,-1),IF($BS59&lt;=1500000,ROUND($BS59*0.33693-130688,-1),IF($BS59&lt;=3333333,ROUND($BS59*0.4084-237893,-1),ROUND($BS59*0.45945-408061,-1)))))))</f>
        <v>0</v>
      </c>
      <c r="BS59" s="321">
        <f>IF(P59-BT59-BU59&lt;=0,0,P59-BT59-BU59)</f>
        <v>0</v>
      </c>
      <c r="BT59" s="321">
        <f>IF(P59&lt;=135416,45834,IF(P59&lt;=149999,ROUNDUP(P59*0.4-8333,0),IF(P59&lt;=299999,ROUNDUP(P59*0.3+6667,0),IF(P59&lt;=549999,ROUNDUP(P59*0.2+36667,0),IF(P59&lt;=708330,ROUNDUP(P59*0.1+91667,0),162500)))))</f>
        <v>45834</v>
      </c>
      <c r="BU59" s="321">
        <f>(U59)*31667+IF(P59&lt;=2162499,40000,IF(P59&lt;=2204166,26667,IF(P59&lt;=2245833,13334,0)))</f>
        <v>40000</v>
      </c>
      <c r="BV59" s="321">
        <f>IF(P59&lt;88000,(P59*0.03063),IF(P59&lt;8600000,CI59,IF(P59&lt;1720000,(320900+(P59-86000)*0.4084),672200+(P59-1720000)*0.45945)))</f>
        <v>0</v>
      </c>
      <c r="BW59" s="321">
        <f>IF(BV20&lt;0,0,BV20)</f>
        <v>0</v>
      </c>
      <c r="BX59" s="321">
        <f>IF(P59&lt;=98999,1000,IF(P59&lt;=220999,2000,3000))</f>
        <v>1000</v>
      </c>
      <c r="BY59" s="321">
        <f>IF(BX59=1000,88000,IF(BX59=2000,99000,221000))</f>
        <v>88000</v>
      </c>
      <c r="BZ59" s="321">
        <f>IF(P59&lt;1010000,P59-MOD((P59-BY59),BX59),1010000)</f>
        <v>0</v>
      </c>
      <c r="CA59" s="321">
        <f>BZ59*1.5</f>
        <v>0</v>
      </c>
      <c r="CB59" s="321">
        <f>IF(CA59&lt;=135416,45834,IF(CA59&lt;=149999,ROUNDUP(CA59*0.4-8333,0),IF(CA59&lt;=299999,ROUNDUP(CA59*0.3+6667,0),IF(CA59&lt;=549999,ROUNDUP(CA59*0.2+36667,0),IF(CA59&lt;=708330,ROUNDUP(CA59*0.1+91667,0),162500)))))</f>
        <v>45834</v>
      </c>
      <c r="CC59" s="321">
        <f>(CA59-CB59-IF(CA59&lt;=2162499,40000,0))</f>
        <v>-85834</v>
      </c>
      <c r="CD59" s="321">
        <f>IF($CC59&lt;=162500,ROUNDDOWN($CC59*0.05,0),IF($CC59&lt;=275000,ROUNDDOWN($CC59*0.1-8125,0),IF($CC59&lt;=579166,ROUNDDOWN($CC59*0.2-35625,0),IF($CC59&lt;=750000,ROUNDDOWN($CC59*0.23-53000,0),IF($CC59&lt;=1500000,ROUNDDOWN($CC59*0.33-128000,0),ROUNDDOWN($CC59*0.4-233000,0))))))</f>
        <v>-4291</v>
      </c>
      <c r="CE59" s="321">
        <f>BZ59*2.5</f>
        <v>0</v>
      </c>
      <c r="CF59" s="321">
        <f>IF(CE59&lt;=135416,45834,IF(CE59&lt;=149999,ROUNDUP(CE59*0.4-8333,0),IF(CE59&lt;=299999,ROUNDUP(CE59*0.3+6667,0),IF(CE59&lt;=549999,ROUNDUP(CE59*0.2+36667,0),IF(CE59&lt;=708330,ROUNDUP(CE59*0.1+91667,0),162500)))))</f>
        <v>45834</v>
      </c>
      <c r="CG59" s="321">
        <f>(CE59-CF59-IF(CA59&lt;=2162499,40000,0))</f>
        <v>-85834</v>
      </c>
      <c r="CH59" s="321">
        <f>IF($CG59&lt;=162500,ROUNDDOWN($CG59*0.05,0),IF($CG59&lt;=275000,ROUNDDOWN($CG59*0.1-8125,0),IF($CG59&lt;=579166,ROUNDDOWN($CG59*0.2-35625,0),IF($CG59&lt;=750000,ROUNDDOWN($CG59*0.23-53000,0),IF($CG59&lt;=1500000,ROUNDDOWN($CG59*0.33-128000,0),ROUNDDOWN($CG59*0.4-233000,0))))))</f>
        <v>-4291</v>
      </c>
      <c r="CI59" s="321">
        <f>ROUND(CH59-CD59,-2)</f>
        <v>0</v>
      </c>
      <c r="CJ59" s="321">
        <f>ROUND(CI59*1.021,-2)</f>
        <v>0</v>
      </c>
    </row>
    <row r="60" spans="1:88" ht="9.15" customHeight="1">
      <c r="A60" s="1399"/>
      <c r="B60" s="1399"/>
      <c r="C60" s="1334"/>
      <c r="D60" s="1319"/>
      <c r="E60" s="1355"/>
      <c r="F60" s="1357"/>
      <c r="G60" s="1359"/>
      <c r="H60" s="1359"/>
      <c r="I60" s="1359"/>
      <c r="J60" s="1359"/>
      <c r="K60" s="1359"/>
      <c r="L60" s="1359"/>
      <c r="M60" s="1359"/>
      <c r="N60" s="1359"/>
      <c r="O60" s="1359"/>
      <c r="P60" s="1344"/>
      <c r="Q60" s="1344"/>
      <c r="R60" s="1344"/>
      <c r="S60" s="1344"/>
      <c r="T60" s="1344"/>
      <c r="U60" s="1361"/>
      <c r="V60" s="1361"/>
      <c r="W60" s="1344"/>
      <c r="X60" s="1344"/>
      <c r="Y60" s="1344"/>
      <c r="Z60" s="1344"/>
      <c r="AA60" s="1359"/>
      <c r="AB60" s="1359"/>
      <c r="AC60" s="1359"/>
      <c r="AD60" s="1344"/>
      <c r="AE60" s="1344"/>
      <c r="AF60" s="1344"/>
      <c r="AG60" s="1345"/>
      <c r="AH60" s="1432"/>
      <c r="AI60" s="1378" t="s">
        <v>66</v>
      </c>
      <c r="AJ60" s="1378"/>
      <c r="AK60" s="1378"/>
      <c r="AL60" s="1378"/>
      <c r="AM60" s="1378"/>
      <c r="AN60" s="1378"/>
      <c r="AO60" s="1378"/>
      <c r="AP60" s="1378"/>
      <c r="AQ60" s="1378"/>
      <c r="AR60" s="1378"/>
      <c r="AS60" s="1378"/>
      <c r="AT60" s="1378" t="s">
        <v>70</v>
      </c>
      <c r="AU60" s="1374"/>
      <c r="AV60" s="1374"/>
      <c r="AW60" s="1374"/>
      <c r="AX60" s="1374"/>
      <c r="AY60" s="1374"/>
      <c r="AZ60" s="1374"/>
      <c r="BA60" s="1374"/>
      <c r="BB60" s="1374"/>
      <c r="BC60" s="1374"/>
      <c r="BD60" s="1374"/>
      <c r="BE60" s="1383"/>
      <c r="BF60" s="1384"/>
      <c r="BG60" s="1384"/>
      <c r="BH60" s="1384"/>
      <c r="BI60" s="1384"/>
      <c r="BJ60" s="1384"/>
      <c r="BK60" s="1384"/>
      <c r="BL60" s="1384"/>
      <c r="BM60" s="1384"/>
      <c r="BN60" s="1384"/>
      <c r="BO60" s="1385"/>
    </row>
    <row r="61" spans="1:88" ht="9.15" customHeight="1">
      <c r="A61" s="1399"/>
      <c r="B61" s="1399"/>
      <c r="C61" s="1334"/>
      <c r="D61" s="1319"/>
      <c r="E61" s="1367"/>
      <c r="F61" s="1368"/>
      <c r="G61" s="1369"/>
      <c r="H61" s="1369"/>
      <c r="I61" s="1369"/>
      <c r="J61" s="1369"/>
      <c r="K61" s="1369"/>
      <c r="L61" s="1369"/>
      <c r="M61" s="1369"/>
      <c r="N61" s="1369"/>
      <c r="O61" s="1369"/>
      <c r="P61" s="1370"/>
      <c r="Q61" s="1370"/>
      <c r="R61" s="1370"/>
      <c r="S61" s="1370"/>
      <c r="T61" s="1370"/>
      <c r="U61" s="1371"/>
      <c r="V61" s="1371"/>
      <c r="W61" s="1370"/>
      <c r="X61" s="1370"/>
      <c r="Y61" s="1370"/>
      <c r="Z61" s="1370"/>
      <c r="AA61" s="1369"/>
      <c r="AB61" s="1369"/>
      <c r="AC61" s="1369"/>
      <c r="AD61" s="1370"/>
      <c r="AE61" s="1370"/>
      <c r="AF61" s="1370"/>
      <c r="AG61" s="1372"/>
      <c r="AH61" s="1432"/>
      <c r="AI61" s="1378"/>
      <c r="AJ61" s="1378"/>
      <c r="AK61" s="1378"/>
      <c r="AL61" s="1378"/>
      <c r="AM61" s="1378"/>
      <c r="AN61" s="1378"/>
      <c r="AO61" s="1378"/>
      <c r="AP61" s="1378"/>
      <c r="AQ61" s="1378"/>
      <c r="AR61" s="1378"/>
      <c r="AS61" s="1378"/>
      <c r="AT61" s="1378"/>
      <c r="AU61" s="1374"/>
      <c r="AV61" s="1374"/>
      <c r="AW61" s="1374"/>
      <c r="AX61" s="1374"/>
      <c r="AY61" s="1374"/>
      <c r="AZ61" s="1374"/>
      <c r="BA61" s="1374"/>
      <c r="BB61" s="1374"/>
      <c r="BC61" s="1374"/>
      <c r="BD61" s="1374"/>
      <c r="BE61" s="1375" t="s">
        <v>58</v>
      </c>
      <c r="BF61" s="1376"/>
      <c r="BG61" s="1376"/>
      <c r="BH61" s="1376"/>
      <c r="BI61" s="1376"/>
      <c r="BJ61" s="1376"/>
      <c r="BK61" s="1376"/>
      <c r="BL61" s="1376"/>
      <c r="BM61" s="1376"/>
      <c r="BN61" s="1376"/>
      <c r="BO61" s="1373" t="s">
        <v>59</v>
      </c>
    </row>
    <row r="62" spans="1:88" ht="9.15" customHeight="1">
      <c r="A62" s="1399"/>
      <c r="B62" s="1399"/>
      <c r="C62" s="1334"/>
      <c r="D62" s="1319">
        <v>9</v>
      </c>
      <c r="E62" s="1363"/>
      <c r="F62" s="1364"/>
      <c r="G62" s="1365"/>
      <c r="H62" s="1365"/>
      <c r="I62" s="1365"/>
      <c r="J62" s="1365"/>
      <c r="K62" s="1365"/>
      <c r="L62" s="1365"/>
      <c r="M62" s="1365"/>
      <c r="N62" s="1365"/>
      <c r="O62" s="1365"/>
      <c r="P62" s="1353">
        <f>所得税源泉徴収簿!G62-所得税源泉徴収簿!L62</f>
        <v>0</v>
      </c>
      <c r="Q62" s="1353"/>
      <c r="R62" s="1353"/>
      <c r="S62" s="1353"/>
      <c r="T62" s="1353"/>
      <c r="U62" s="1366"/>
      <c r="V62" s="1366"/>
      <c r="W62" s="1353">
        <f>IF(所得税源泉徴収簿!$A$2="甲欄",所得税源泉徴収簿!BR62,所得税源泉徴収簿!BW62)</f>
        <v>0</v>
      </c>
      <c r="X62" s="1353"/>
      <c r="Y62" s="1353"/>
      <c r="Z62" s="1353"/>
      <c r="AA62" s="1365"/>
      <c r="AB62" s="1365"/>
      <c r="AC62" s="1365"/>
      <c r="AD62" s="1353">
        <f>所得税源泉徴収簿!W62+所得税源泉徴収簿!AA62</f>
        <v>0</v>
      </c>
      <c r="AE62" s="1353"/>
      <c r="AF62" s="1353"/>
      <c r="AG62" s="1354"/>
      <c r="AH62" s="1432"/>
      <c r="AI62" s="1378" t="s">
        <v>68</v>
      </c>
      <c r="AJ62" s="1378"/>
      <c r="AK62" s="1378"/>
      <c r="AL62" s="1378"/>
      <c r="AM62" s="1378"/>
      <c r="AN62" s="1378"/>
      <c r="AO62" s="1378"/>
      <c r="AP62" s="1378"/>
      <c r="AQ62" s="1378"/>
      <c r="AR62" s="1378"/>
      <c r="AS62" s="1378"/>
      <c r="AT62" s="1378" t="s">
        <v>71</v>
      </c>
      <c r="AU62" s="1374"/>
      <c r="AV62" s="1374"/>
      <c r="AW62" s="1374"/>
      <c r="AX62" s="1374"/>
      <c r="AY62" s="1374"/>
      <c r="AZ62" s="1374"/>
      <c r="BA62" s="1374"/>
      <c r="BB62" s="1374"/>
      <c r="BC62" s="1374"/>
      <c r="BD62" s="1374"/>
      <c r="BE62" s="1375"/>
      <c r="BF62" s="1376"/>
      <c r="BG62" s="1376"/>
      <c r="BH62" s="1376"/>
      <c r="BI62" s="1376"/>
      <c r="BJ62" s="1376"/>
      <c r="BK62" s="1376"/>
      <c r="BL62" s="1376"/>
      <c r="BM62" s="1376"/>
      <c r="BN62" s="1376"/>
      <c r="BO62" s="1373"/>
      <c r="BR62" s="321">
        <f>IF($BS62&lt;=162500,ROUND($BS62*0.05105,-1),IF($BS62&lt;=275000,ROUND($BS62*0.1021-8296,-1),IF($BS62&lt;=579166,ROUND($BS62*0.2042-36374,-1),IF($BS62&lt;=750000,ROUND($BS62*0.23483-54113,-1),IF($BS62&lt;=1500000,ROUND($BS62*0.33693-130688,-1),IF($BS62&lt;=3333333,ROUND($BS62*0.4084-237893,-1),ROUND($BS62*0.45945-408061,-1)))))))</f>
        <v>0</v>
      </c>
      <c r="BS62" s="321">
        <f>IF(P62-BT62-BU62&lt;=0,0,P62-BT62-BU62)</f>
        <v>0</v>
      </c>
      <c r="BT62" s="321">
        <f>IF(P62&lt;=135416,45834,IF(P62&lt;=149999,ROUNDUP(P62*0.4-8333,0),IF(P62&lt;=299999,ROUNDUP(P62*0.3+6667,0),IF(P62&lt;=549999,ROUNDUP(P62*0.2+36667,0),IF(P62&lt;=708330,ROUNDUP(P62*0.1+91667,0),162500)))))</f>
        <v>45834</v>
      </c>
      <c r="BU62" s="321">
        <f>(U62)*31667+IF(P62&lt;=2162499,40000,IF(P62&lt;=2204166,26667,IF(P62&lt;=2245833,13334,0)))</f>
        <v>40000</v>
      </c>
      <c r="BV62" s="321">
        <f>IF(P62&lt;88000,(P62*0.03063),IF(P62&lt;8600000,CI62,IF(P62&lt;1720000,(320900+(P62-86000)*0.4084),672200+(P62-1720000)*0.45945)))</f>
        <v>0</v>
      </c>
      <c r="BW62" s="321">
        <f>IF(BV23&lt;0,0,BV23)</f>
        <v>0</v>
      </c>
      <c r="BX62" s="321">
        <f>IF(P62&lt;=98999,1000,IF(P62&lt;=220999,2000,3000))</f>
        <v>1000</v>
      </c>
      <c r="BY62" s="321">
        <f>IF(BX62=1000,88000,IF(BX62=2000,99000,221000))</f>
        <v>88000</v>
      </c>
      <c r="BZ62" s="321">
        <f>IF(P62&lt;1010000,P62-MOD((P62-BY62),BX62),1010000)</f>
        <v>0</v>
      </c>
      <c r="CA62" s="321">
        <f>BZ62*1.5</f>
        <v>0</v>
      </c>
      <c r="CB62" s="321">
        <f>IF(CA62&lt;=135416,45834,IF(CA62&lt;=149999,ROUNDUP(CA62*0.4-8333,0),IF(CA62&lt;=299999,ROUNDUP(CA62*0.3+6667,0),IF(CA62&lt;=549999,ROUNDUP(CA62*0.2+36667,0),IF(CA62&lt;=708330,ROUNDUP(CA62*0.1+91667,0),162500)))))</f>
        <v>45834</v>
      </c>
      <c r="CC62" s="321">
        <f>(CA62-CB62-IF(CA62&lt;=2162499,40000,0))</f>
        <v>-85834</v>
      </c>
      <c r="CD62" s="321">
        <f>IF($CC62&lt;=162500,ROUNDDOWN($CC62*0.05,0),IF($CC62&lt;=275000,ROUNDDOWN($CC62*0.1-8125,0),IF($CC62&lt;=579166,ROUNDDOWN($CC62*0.2-35625,0),IF($CC62&lt;=750000,ROUNDDOWN($CC62*0.23-53000,0),IF($CC62&lt;=1500000,ROUNDDOWN($CC62*0.33-128000,0),ROUNDDOWN($CC62*0.4-233000,0))))))</f>
        <v>-4291</v>
      </c>
      <c r="CE62" s="321">
        <f>BZ62*2.5</f>
        <v>0</v>
      </c>
      <c r="CF62" s="321">
        <f>IF(CE62&lt;=135416,45834,IF(CE62&lt;=149999,ROUNDUP(CE62*0.4-8333,0),IF(CE62&lt;=299999,ROUNDUP(CE62*0.3+6667,0),IF(CE62&lt;=549999,ROUNDUP(CE62*0.2+36667,0),IF(CE62&lt;=708330,ROUNDUP(CE62*0.1+91667,0),162500)))))</f>
        <v>45834</v>
      </c>
      <c r="CG62" s="321">
        <f>(CE62-CF62-IF(CA62&lt;=2162499,40000,0))</f>
        <v>-85834</v>
      </c>
      <c r="CH62" s="321">
        <f>IF($CG62&lt;=162500,ROUNDDOWN($CG62*0.05,0),IF($CG62&lt;=275000,ROUNDDOWN($CG62*0.1-8125,0),IF($CG62&lt;=579166,ROUNDDOWN($CG62*0.2-35625,0),IF($CG62&lt;=750000,ROUNDDOWN($CG62*0.23-53000,0),IF($CG62&lt;=1500000,ROUNDDOWN($CG62*0.33-128000,0),ROUNDDOWN($CG62*0.4-233000,0))))))</f>
        <v>-4291</v>
      </c>
      <c r="CI62" s="321">
        <f>ROUND(CH62-CD62,-2)</f>
        <v>0</v>
      </c>
      <c r="CJ62" s="321">
        <f>ROUND(CI62*1.021,-2)</f>
        <v>0</v>
      </c>
    </row>
    <row r="63" spans="1:88" ht="9.15" customHeight="1">
      <c r="A63" s="1399"/>
      <c r="B63" s="1399"/>
      <c r="C63" s="1334"/>
      <c r="D63" s="1319"/>
      <c r="E63" s="1355"/>
      <c r="F63" s="1357"/>
      <c r="G63" s="1359"/>
      <c r="H63" s="1359"/>
      <c r="I63" s="1359"/>
      <c r="J63" s="1359"/>
      <c r="K63" s="1359"/>
      <c r="L63" s="1359"/>
      <c r="M63" s="1359"/>
      <c r="N63" s="1359"/>
      <c r="O63" s="1359"/>
      <c r="P63" s="1344"/>
      <c r="Q63" s="1344"/>
      <c r="R63" s="1344"/>
      <c r="S63" s="1344"/>
      <c r="T63" s="1344"/>
      <c r="U63" s="1361"/>
      <c r="V63" s="1361"/>
      <c r="W63" s="1344"/>
      <c r="X63" s="1344"/>
      <c r="Y63" s="1344"/>
      <c r="Z63" s="1344"/>
      <c r="AA63" s="1359"/>
      <c r="AB63" s="1359"/>
      <c r="AC63" s="1359"/>
      <c r="AD63" s="1344"/>
      <c r="AE63" s="1344"/>
      <c r="AF63" s="1344"/>
      <c r="AG63" s="1345"/>
      <c r="AH63" s="1432"/>
      <c r="AI63" s="1378"/>
      <c r="AJ63" s="1378"/>
      <c r="AK63" s="1378"/>
      <c r="AL63" s="1378"/>
      <c r="AM63" s="1378"/>
      <c r="AN63" s="1378"/>
      <c r="AO63" s="1378"/>
      <c r="AP63" s="1378"/>
      <c r="AQ63" s="1378"/>
      <c r="AR63" s="1378"/>
      <c r="AS63" s="1378"/>
      <c r="AT63" s="1378"/>
      <c r="AU63" s="1374"/>
      <c r="AV63" s="1374"/>
      <c r="AW63" s="1374"/>
      <c r="AX63" s="1374"/>
      <c r="AY63" s="1374"/>
      <c r="AZ63" s="1374"/>
      <c r="BA63" s="1374"/>
      <c r="BB63" s="1374"/>
      <c r="BC63" s="1374"/>
      <c r="BD63" s="1374"/>
      <c r="BE63" s="1383" t="s">
        <v>958</v>
      </c>
      <c r="BF63" s="1384"/>
      <c r="BG63" s="1384"/>
      <c r="BH63" s="1384"/>
      <c r="BI63" s="1384"/>
      <c r="BJ63" s="1384"/>
      <c r="BK63" s="1384"/>
      <c r="BL63" s="1384"/>
      <c r="BM63" s="1384"/>
      <c r="BN63" s="1384"/>
      <c r="BO63" s="1385"/>
    </row>
    <row r="64" spans="1:88" ht="9.15" customHeight="1">
      <c r="A64" s="1399"/>
      <c r="B64" s="1399"/>
      <c r="C64" s="1334"/>
      <c r="D64" s="1319"/>
      <c r="E64" s="1355"/>
      <c r="F64" s="1357"/>
      <c r="G64" s="1359"/>
      <c r="H64" s="1359"/>
      <c r="I64" s="1359"/>
      <c r="J64" s="1359"/>
      <c r="K64" s="1359"/>
      <c r="L64" s="1359"/>
      <c r="M64" s="1359"/>
      <c r="N64" s="1359"/>
      <c r="O64" s="1359"/>
      <c r="P64" s="1344"/>
      <c r="Q64" s="1344"/>
      <c r="R64" s="1344"/>
      <c r="S64" s="1344"/>
      <c r="T64" s="1344"/>
      <c r="U64" s="1361"/>
      <c r="V64" s="1361"/>
      <c r="W64" s="1344"/>
      <c r="X64" s="1344"/>
      <c r="Y64" s="1344"/>
      <c r="Z64" s="1344"/>
      <c r="AA64" s="1359"/>
      <c r="AB64" s="1359"/>
      <c r="AC64" s="1359"/>
      <c r="AD64" s="1344"/>
      <c r="AE64" s="1344"/>
      <c r="AF64" s="1344"/>
      <c r="AG64" s="1345"/>
      <c r="AH64" s="1432"/>
      <c r="AI64" s="1378" t="s">
        <v>959</v>
      </c>
      <c r="AJ64" s="1378"/>
      <c r="AK64" s="1378"/>
      <c r="AL64" s="1378"/>
      <c r="AM64" s="1378"/>
      <c r="AN64" s="1378"/>
      <c r="AO64" s="1378"/>
      <c r="AP64" s="1378"/>
      <c r="AQ64" s="1378"/>
      <c r="AR64" s="1378"/>
      <c r="AS64" s="1378"/>
      <c r="AT64" s="1378" t="s">
        <v>72</v>
      </c>
      <c r="AU64" s="1374"/>
      <c r="AV64" s="1374"/>
      <c r="AW64" s="1374"/>
      <c r="AX64" s="1374"/>
      <c r="AY64" s="1374"/>
      <c r="AZ64" s="1374"/>
      <c r="BA64" s="1374"/>
      <c r="BB64" s="1374"/>
      <c r="BC64" s="1374"/>
      <c r="BD64" s="1374"/>
      <c r="BE64" s="1383"/>
      <c r="BF64" s="1384"/>
      <c r="BG64" s="1384"/>
      <c r="BH64" s="1384"/>
      <c r="BI64" s="1384"/>
      <c r="BJ64" s="1384"/>
      <c r="BK64" s="1384"/>
      <c r="BL64" s="1384"/>
      <c r="BM64" s="1384"/>
      <c r="BN64" s="1384"/>
      <c r="BO64" s="1385"/>
    </row>
    <row r="65" spans="1:88" ht="9.15" customHeight="1">
      <c r="A65" s="1399"/>
      <c r="B65" s="1399"/>
      <c r="C65" s="1334"/>
      <c r="D65" s="1319"/>
      <c r="E65" s="1355"/>
      <c r="F65" s="1357"/>
      <c r="G65" s="1359"/>
      <c r="H65" s="1359"/>
      <c r="I65" s="1359"/>
      <c r="J65" s="1359"/>
      <c r="K65" s="1359"/>
      <c r="L65" s="1359"/>
      <c r="M65" s="1359"/>
      <c r="N65" s="1359"/>
      <c r="O65" s="1359"/>
      <c r="P65" s="1344">
        <f>所得税源泉徴収簿!G65-所得税源泉徴収簿!L65</f>
        <v>0</v>
      </c>
      <c r="Q65" s="1344"/>
      <c r="R65" s="1344"/>
      <c r="S65" s="1344"/>
      <c r="T65" s="1344"/>
      <c r="U65" s="1361"/>
      <c r="V65" s="1361"/>
      <c r="W65" s="1344">
        <f>IF(所得税源泉徴収簿!$A$2="甲欄",所得税源泉徴収簿!BR65,所得税源泉徴収簿!BW65)</f>
        <v>0</v>
      </c>
      <c r="X65" s="1344"/>
      <c r="Y65" s="1344"/>
      <c r="Z65" s="1344"/>
      <c r="AA65" s="1359"/>
      <c r="AB65" s="1359"/>
      <c r="AC65" s="1359"/>
      <c r="AD65" s="1344">
        <f>所得税源泉徴収簿!W65+所得税源泉徴収簿!AA65</f>
        <v>0</v>
      </c>
      <c r="AE65" s="1344"/>
      <c r="AF65" s="1344"/>
      <c r="AG65" s="1345"/>
      <c r="AH65" s="1432"/>
      <c r="AI65" s="1378"/>
      <c r="AJ65" s="1378"/>
      <c r="AK65" s="1378"/>
      <c r="AL65" s="1378"/>
      <c r="AM65" s="1378"/>
      <c r="AN65" s="1378"/>
      <c r="AO65" s="1378"/>
      <c r="AP65" s="1378"/>
      <c r="AQ65" s="1378"/>
      <c r="AR65" s="1378"/>
      <c r="AS65" s="1378"/>
      <c r="AT65" s="1378"/>
      <c r="AU65" s="1374"/>
      <c r="AV65" s="1374"/>
      <c r="AW65" s="1374"/>
      <c r="AX65" s="1374"/>
      <c r="AY65" s="1374"/>
      <c r="AZ65" s="1374"/>
      <c r="BA65" s="1374"/>
      <c r="BB65" s="1374"/>
      <c r="BC65" s="1374"/>
      <c r="BD65" s="1374"/>
      <c r="BE65" s="1375" t="s">
        <v>58</v>
      </c>
      <c r="BF65" s="1376"/>
      <c r="BG65" s="1376"/>
      <c r="BH65" s="1376"/>
      <c r="BI65" s="1376"/>
      <c r="BJ65" s="1376"/>
      <c r="BK65" s="1376"/>
      <c r="BL65" s="1376"/>
      <c r="BM65" s="1376"/>
      <c r="BN65" s="1376"/>
      <c r="BO65" s="1373" t="s">
        <v>59</v>
      </c>
      <c r="BR65" s="321">
        <f>IF($BS65&lt;=162500,ROUND($BS65*0.05105,-1),IF($BS65&lt;=275000,ROUND($BS65*0.1021-8296,-1),IF($BS65&lt;=579166,ROUND($BS65*0.2042-36374,-1),IF($BS65&lt;=750000,ROUND($BS65*0.23483-54113,-1),IF($BS65&lt;=1500000,ROUND($BS65*0.33693-130688,-1),IF($BS65&lt;=3333333,ROUND($BS65*0.4084-237893,-1),ROUND($BS65*0.45945-408061,-1)))))))</f>
        <v>0</v>
      </c>
      <c r="BS65" s="321">
        <f>IF(P65-BT65-BU65&lt;=0,0,P65-BT65-BU65)</f>
        <v>0</v>
      </c>
      <c r="BT65" s="321">
        <f>IF(P65&lt;=135416,45834,IF(P65&lt;=149999,ROUNDUP(P65*0.4-8333,0),IF(P65&lt;=299999,ROUNDUP(P65*0.3+6667,0),IF(P65&lt;=549999,ROUNDUP(P65*0.2+36667,0),IF(P65&lt;=708330,ROUNDUP(P65*0.1+91667,0),162500)))))</f>
        <v>45834</v>
      </c>
      <c r="BU65" s="321">
        <f>(U65)*31667+IF(P65&lt;=2162499,40000,IF(P65&lt;=2204166,26667,IF(P65&lt;=2245833,13334,0)))</f>
        <v>40000</v>
      </c>
      <c r="BV65" s="321">
        <f>IF(P65&lt;88000,(P65*0.03063),IF(P65&lt;8600000,CI65,IF(P65&lt;1720000,(320900+(P65-86000)*0.4084),672200+(P65-1720000)*0.45945)))</f>
        <v>0</v>
      </c>
      <c r="BW65" s="321">
        <f>IF(BV26&lt;0,0,BV26)</f>
        <v>0</v>
      </c>
      <c r="BX65" s="321">
        <f>IF(P65&lt;=98999,1000,IF(P65&lt;=220999,2000,3000))</f>
        <v>1000</v>
      </c>
      <c r="BY65" s="321">
        <f>IF(BX65=1000,88000,IF(BX65=2000,99000,221000))</f>
        <v>88000</v>
      </c>
      <c r="BZ65" s="321">
        <f>IF(P65&lt;1010000,P65-MOD((P65-BY65),BX65),1010000)</f>
        <v>0</v>
      </c>
      <c r="CA65" s="321">
        <f>BZ65*1.5</f>
        <v>0</v>
      </c>
      <c r="CB65" s="321">
        <f>IF(CA65&lt;=135416,45834,IF(CA65&lt;=149999,ROUNDUP(CA65*0.4-8333,0),IF(CA65&lt;=299999,ROUNDUP(CA65*0.3+6667,0),IF(CA65&lt;=549999,ROUNDUP(CA65*0.2+36667,0),IF(CA65&lt;=708330,ROUNDUP(CA65*0.1+91667,0),162500)))))</f>
        <v>45834</v>
      </c>
      <c r="CC65" s="321">
        <f>(CA65-CB65-IF(CA65&lt;=2162499,40000,0))</f>
        <v>-85834</v>
      </c>
      <c r="CD65" s="321">
        <f>IF($CC65&lt;=162500,ROUNDDOWN($CC65*0.05,0),IF($CC65&lt;=275000,ROUNDDOWN($CC65*0.1-8125,0),IF($CC65&lt;=579166,ROUNDDOWN($CC65*0.2-35625,0),IF($CC65&lt;=750000,ROUNDDOWN($CC65*0.23-53000,0),IF($CC65&lt;=1500000,ROUNDDOWN($CC65*0.33-128000,0),ROUNDDOWN($CC65*0.4-233000,0))))))</f>
        <v>-4291</v>
      </c>
      <c r="CE65" s="321">
        <f>BZ65*2.5</f>
        <v>0</v>
      </c>
      <c r="CF65" s="321">
        <f>IF(CE65&lt;=135416,45834,IF(CE65&lt;=149999,ROUNDUP(CE65*0.4-8333,0),IF(CE65&lt;=299999,ROUNDUP(CE65*0.3+6667,0),IF(CE65&lt;=549999,ROUNDUP(CE65*0.2+36667,0),IF(CE65&lt;=708330,ROUNDUP(CE65*0.1+91667,0),162500)))))</f>
        <v>45834</v>
      </c>
      <c r="CG65" s="321">
        <f>(CE65-CF65-IF(CA65&lt;=2162499,40000,0))</f>
        <v>-85834</v>
      </c>
      <c r="CH65" s="321">
        <f>IF($CG65&lt;=162500,ROUNDDOWN($CG65*0.05,0),IF($CG65&lt;=275000,ROUNDDOWN($CG65*0.1-8125,0),IF($CG65&lt;=579166,ROUNDDOWN($CG65*0.2-35625,0),IF($CG65&lt;=750000,ROUNDDOWN($CG65*0.23-53000,0),IF($CG65&lt;=1500000,ROUNDDOWN($CG65*0.33-128000,0),ROUNDDOWN($CG65*0.4-233000,0))))))</f>
        <v>-4291</v>
      </c>
      <c r="CI65" s="321">
        <f>ROUND(CH65-CD65,-2)</f>
        <v>0</v>
      </c>
      <c r="CJ65" s="321">
        <f>ROUND(CI65*1.021,-2)</f>
        <v>0</v>
      </c>
    </row>
    <row r="66" spans="1:88" ht="9.15" customHeight="1">
      <c r="A66" s="1399"/>
      <c r="B66" s="1399"/>
      <c r="C66" s="1334"/>
      <c r="D66" s="1319"/>
      <c r="E66" s="1355"/>
      <c r="F66" s="1357"/>
      <c r="G66" s="1359"/>
      <c r="H66" s="1359"/>
      <c r="I66" s="1359"/>
      <c r="J66" s="1359"/>
      <c r="K66" s="1359"/>
      <c r="L66" s="1359"/>
      <c r="M66" s="1359"/>
      <c r="N66" s="1359"/>
      <c r="O66" s="1359"/>
      <c r="P66" s="1344"/>
      <c r="Q66" s="1344"/>
      <c r="R66" s="1344"/>
      <c r="S66" s="1344"/>
      <c r="T66" s="1344"/>
      <c r="U66" s="1361"/>
      <c r="V66" s="1361"/>
      <c r="W66" s="1344"/>
      <c r="X66" s="1344"/>
      <c r="Y66" s="1344"/>
      <c r="Z66" s="1344"/>
      <c r="AA66" s="1359"/>
      <c r="AB66" s="1359"/>
      <c r="AC66" s="1359"/>
      <c r="AD66" s="1344"/>
      <c r="AE66" s="1344"/>
      <c r="AF66" s="1344"/>
      <c r="AG66" s="1345"/>
      <c r="AH66" s="1432"/>
      <c r="AI66" s="1377" t="s">
        <v>960</v>
      </c>
      <c r="AJ66" s="1377"/>
      <c r="AK66" s="1377"/>
      <c r="AL66" s="1377"/>
      <c r="AM66" s="1377"/>
      <c r="AN66" s="1377"/>
      <c r="AO66" s="1377"/>
      <c r="AP66" s="1377"/>
      <c r="AQ66" s="1377"/>
      <c r="AR66" s="1377"/>
      <c r="AS66" s="1377"/>
      <c r="AT66" s="1378" t="s">
        <v>961</v>
      </c>
      <c r="AU66" s="1374"/>
      <c r="AV66" s="1374"/>
      <c r="AW66" s="1374"/>
      <c r="AX66" s="1374"/>
      <c r="AY66" s="1374"/>
      <c r="AZ66" s="1374"/>
      <c r="BA66" s="1374"/>
      <c r="BB66" s="1374"/>
      <c r="BC66" s="1374"/>
      <c r="BD66" s="1374"/>
      <c r="BE66" s="1375"/>
      <c r="BF66" s="1376"/>
      <c r="BG66" s="1376"/>
      <c r="BH66" s="1376"/>
      <c r="BI66" s="1376"/>
      <c r="BJ66" s="1376"/>
      <c r="BK66" s="1376"/>
      <c r="BL66" s="1376"/>
      <c r="BM66" s="1376"/>
      <c r="BN66" s="1376"/>
      <c r="BO66" s="1373"/>
    </row>
    <row r="67" spans="1:88" ht="9.15" customHeight="1">
      <c r="A67" s="1399"/>
      <c r="B67" s="1399"/>
      <c r="C67" s="1334"/>
      <c r="D67" s="1319"/>
      <c r="E67" s="1367"/>
      <c r="F67" s="1368"/>
      <c r="G67" s="1369"/>
      <c r="H67" s="1369"/>
      <c r="I67" s="1369"/>
      <c r="J67" s="1369"/>
      <c r="K67" s="1369"/>
      <c r="L67" s="1369"/>
      <c r="M67" s="1369"/>
      <c r="N67" s="1369"/>
      <c r="O67" s="1369"/>
      <c r="P67" s="1370"/>
      <c r="Q67" s="1370"/>
      <c r="R67" s="1370"/>
      <c r="S67" s="1370"/>
      <c r="T67" s="1370"/>
      <c r="U67" s="1371"/>
      <c r="V67" s="1371"/>
      <c r="W67" s="1370"/>
      <c r="X67" s="1370"/>
      <c r="Y67" s="1370"/>
      <c r="Z67" s="1370"/>
      <c r="AA67" s="1369"/>
      <c r="AB67" s="1369"/>
      <c r="AC67" s="1369"/>
      <c r="AD67" s="1370"/>
      <c r="AE67" s="1370"/>
      <c r="AF67" s="1370"/>
      <c r="AG67" s="1372"/>
      <c r="AH67" s="1432"/>
      <c r="AI67" s="1377"/>
      <c r="AJ67" s="1377"/>
      <c r="AK67" s="1377"/>
      <c r="AL67" s="1377"/>
      <c r="AM67" s="1377"/>
      <c r="AN67" s="1377"/>
      <c r="AO67" s="1377"/>
      <c r="AP67" s="1377"/>
      <c r="AQ67" s="1377"/>
      <c r="AR67" s="1377"/>
      <c r="AS67" s="1377"/>
      <c r="AT67" s="1378"/>
      <c r="AU67" s="1374"/>
      <c r="AV67" s="1374"/>
      <c r="AW67" s="1374"/>
      <c r="AX67" s="1374"/>
      <c r="AY67" s="1374"/>
      <c r="AZ67" s="1374"/>
      <c r="BA67" s="1374"/>
      <c r="BB67" s="1374"/>
      <c r="BC67" s="1374"/>
      <c r="BD67" s="1374"/>
      <c r="BE67" s="1341"/>
      <c r="BF67" s="1379"/>
      <c r="BG67" s="1379"/>
      <c r="BH67" s="1379"/>
      <c r="BI67" s="1379"/>
      <c r="BJ67" s="1379"/>
      <c r="BK67" s="1379"/>
      <c r="BL67" s="1379"/>
      <c r="BM67" s="1379"/>
      <c r="BN67" s="1379"/>
      <c r="BO67" s="1380"/>
    </row>
    <row r="68" spans="1:88" ht="9.15" customHeight="1">
      <c r="A68" s="1399"/>
      <c r="B68" s="1399"/>
      <c r="C68" s="1334"/>
      <c r="D68" s="1319">
        <v>10</v>
      </c>
      <c r="E68" s="1363"/>
      <c r="F68" s="1364"/>
      <c r="G68" s="1365"/>
      <c r="H68" s="1365"/>
      <c r="I68" s="1365"/>
      <c r="J68" s="1365"/>
      <c r="K68" s="1365"/>
      <c r="L68" s="1365"/>
      <c r="M68" s="1365"/>
      <c r="N68" s="1365"/>
      <c r="O68" s="1365"/>
      <c r="P68" s="1353">
        <f>所得税源泉徴収簿!G68-所得税源泉徴収簿!L68</f>
        <v>0</v>
      </c>
      <c r="Q68" s="1353"/>
      <c r="R68" s="1353"/>
      <c r="S68" s="1353"/>
      <c r="T68" s="1353"/>
      <c r="U68" s="1366"/>
      <c r="V68" s="1366"/>
      <c r="W68" s="1353">
        <f>IF(所得税源泉徴収簿!$A$2="甲欄",所得税源泉徴収簿!BR68,所得税源泉徴収簿!BW68)</f>
        <v>0</v>
      </c>
      <c r="X68" s="1353"/>
      <c r="Y68" s="1353"/>
      <c r="Z68" s="1353"/>
      <c r="AA68" s="1365"/>
      <c r="AB68" s="1365"/>
      <c r="AC68" s="1365"/>
      <c r="AD68" s="1353">
        <f>所得税源泉徴収簿!W68+所得税源泉徴収簿!AA68</f>
        <v>0</v>
      </c>
      <c r="AE68" s="1353"/>
      <c r="AF68" s="1353"/>
      <c r="AG68" s="1354"/>
      <c r="AH68" s="1432"/>
      <c r="AI68" s="1377"/>
      <c r="AJ68" s="1377"/>
      <c r="AK68" s="1377"/>
      <c r="AL68" s="1377"/>
      <c r="AM68" s="1377"/>
      <c r="AN68" s="1377"/>
      <c r="AO68" s="1377"/>
      <c r="AP68" s="1377"/>
      <c r="AQ68" s="1377"/>
      <c r="AR68" s="1377"/>
      <c r="AS68" s="1377"/>
      <c r="AT68" s="1378"/>
      <c r="AU68" s="1374"/>
      <c r="AV68" s="1374"/>
      <c r="AW68" s="1374"/>
      <c r="AX68" s="1374"/>
      <c r="AY68" s="1374"/>
      <c r="AZ68" s="1374"/>
      <c r="BA68" s="1374"/>
      <c r="BB68" s="1374"/>
      <c r="BC68" s="1374"/>
      <c r="BD68" s="1374"/>
      <c r="BE68" s="1341"/>
      <c r="BF68" s="1379"/>
      <c r="BG68" s="1379"/>
      <c r="BH68" s="1379"/>
      <c r="BI68" s="1379"/>
      <c r="BJ68" s="1379"/>
      <c r="BK68" s="1379"/>
      <c r="BL68" s="1379"/>
      <c r="BM68" s="1379"/>
      <c r="BN68" s="1379"/>
      <c r="BO68" s="1380"/>
      <c r="BR68" s="321">
        <f>IF($BS68&lt;=162500,ROUND($BS68*0.05105,-1),IF($BS68&lt;=275000,ROUND($BS68*0.1021-8296,-1),IF($BS68&lt;=579166,ROUND($BS68*0.2042-36374,-1),IF($BS68&lt;=750000,ROUND($BS68*0.23483-54113,-1),IF($BS68&lt;=1500000,ROUND($BS68*0.33693-130688,-1),IF($BS68&lt;=3333333,ROUND($BS68*0.4084-237893,-1),ROUND($BS68*0.45945-408061,-1)))))))</f>
        <v>0</v>
      </c>
      <c r="BS68" s="321">
        <f>IF(P68-BT68-BU68&lt;=0,0,P68-BT68-BU68)</f>
        <v>0</v>
      </c>
      <c r="BT68" s="321">
        <f>IF(P68&lt;=135416,45834,IF(P68&lt;=149999,ROUNDUP(P68*0.4-8333,0),IF(P68&lt;=299999,ROUNDUP(P68*0.3+6667,0),IF(P68&lt;=549999,ROUNDUP(P68*0.2+36667,0),IF(P68&lt;=708330,ROUNDUP(P68*0.1+91667,0),162500)))))</f>
        <v>45834</v>
      </c>
      <c r="BU68" s="321">
        <f>(U68)*31667+IF(P68&lt;=2162499,40000,IF(P68&lt;=2204166,26667,IF(P68&lt;=2245833,13334,0)))</f>
        <v>40000</v>
      </c>
      <c r="BV68" s="321">
        <f>IF(P68&lt;88000,(P68*0.03063),IF(P68&lt;8600000,CI68,IF(P68&lt;1720000,(320900+(P68-86000)*0.4084),672200+(P68-1720000)*0.45945)))</f>
        <v>0</v>
      </c>
      <c r="BW68" s="321">
        <f>IF(BV29&lt;0,0,BV29)</f>
        <v>0</v>
      </c>
      <c r="BX68" s="321">
        <f>IF(P68&lt;=98999,1000,IF(P68&lt;=220999,2000,3000))</f>
        <v>1000</v>
      </c>
      <c r="BY68" s="321">
        <f>IF(BX68=1000,88000,IF(BX68=2000,99000,221000))</f>
        <v>88000</v>
      </c>
      <c r="BZ68" s="321">
        <f>IF(P68&lt;1010000,P68-MOD((P68-BY68),BX68),1010000)</f>
        <v>0</v>
      </c>
      <c r="CA68" s="321">
        <f>BZ68*1.5</f>
        <v>0</v>
      </c>
      <c r="CB68" s="321">
        <f>IF(CA68&lt;=135416,45834,IF(CA68&lt;=149999,ROUNDUP(CA68*0.4-8333,0),IF(CA68&lt;=299999,ROUNDUP(CA68*0.3+6667,0),IF(CA68&lt;=549999,ROUNDUP(CA68*0.2+36667,0),IF(CA68&lt;=708330,ROUNDUP(CA68*0.1+91667,0),162500)))))</f>
        <v>45834</v>
      </c>
      <c r="CC68" s="321">
        <f>(CA68-CB68-IF(CA68&lt;=2162499,40000,0))</f>
        <v>-85834</v>
      </c>
      <c r="CD68" s="321">
        <f>IF($CC68&lt;=162500,ROUNDDOWN($CC68*0.05,0),IF($CC68&lt;=275000,ROUNDDOWN($CC68*0.1-8125,0),IF($CC68&lt;=579166,ROUNDDOWN($CC68*0.2-35625,0),IF($CC68&lt;=750000,ROUNDDOWN($CC68*0.23-53000,0),IF($CC68&lt;=1500000,ROUNDDOWN($CC68*0.33-128000,0),ROUNDDOWN($CC68*0.4-233000,0))))))</f>
        <v>-4291</v>
      </c>
      <c r="CE68" s="321">
        <f>BZ68*2.5</f>
        <v>0</v>
      </c>
      <c r="CF68" s="321">
        <f>IF(CE68&lt;=135416,45834,IF(CE68&lt;=149999,ROUNDUP(CE68*0.4-8333,0),IF(CE68&lt;=299999,ROUNDUP(CE68*0.3+6667,0),IF(CE68&lt;=549999,ROUNDUP(CE68*0.2+36667,0),IF(CE68&lt;=708330,ROUNDUP(CE68*0.1+91667,0),162500)))))</f>
        <v>45834</v>
      </c>
      <c r="CG68" s="321">
        <f>(CE68-CF68-IF(CA68&lt;=2162499,40000,0))</f>
        <v>-85834</v>
      </c>
      <c r="CH68" s="321">
        <f>IF($CG68&lt;=162500,ROUNDDOWN($CG68*0.05,0),IF($CG68&lt;=275000,ROUNDDOWN($CG68*0.1-8125,0),IF($CG68&lt;=579166,ROUNDDOWN($CG68*0.2-35625,0),IF($CG68&lt;=750000,ROUNDDOWN($CG68*0.23-53000,0),IF($CG68&lt;=1500000,ROUNDDOWN($CG68*0.33-128000,0),ROUNDDOWN($CG68*0.4-233000,0))))))</f>
        <v>-4291</v>
      </c>
      <c r="CI68" s="321">
        <f>ROUND(CH68-CD68,-2)</f>
        <v>0</v>
      </c>
      <c r="CJ68" s="321">
        <f>ROUND(CI68*1.021,-2)</f>
        <v>0</v>
      </c>
    </row>
    <row r="69" spans="1:88" ht="9.15" customHeight="1">
      <c r="A69" s="1399"/>
      <c r="B69" s="1399"/>
      <c r="C69" s="1334"/>
      <c r="D69" s="1319"/>
      <c r="E69" s="1355"/>
      <c r="F69" s="1357"/>
      <c r="G69" s="1359"/>
      <c r="H69" s="1359"/>
      <c r="I69" s="1359"/>
      <c r="J69" s="1359"/>
      <c r="K69" s="1359"/>
      <c r="L69" s="1359"/>
      <c r="M69" s="1359"/>
      <c r="N69" s="1359"/>
      <c r="O69" s="1359"/>
      <c r="P69" s="1344"/>
      <c r="Q69" s="1344"/>
      <c r="R69" s="1344"/>
      <c r="S69" s="1344"/>
      <c r="T69" s="1344"/>
      <c r="U69" s="1361"/>
      <c r="V69" s="1361"/>
      <c r="W69" s="1344"/>
      <c r="X69" s="1344"/>
      <c r="Y69" s="1344"/>
      <c r="Z69" s="1344"/>
      <c r="AA69" s="1359"/>
      <c r="AB69" s="1359"/>
      <c r="AC69" s="1359"/>
      <c r="AD69" s="1344"/>
      <c r="AE69" s="1344"/>
      <c r="AF69" s="1344"/>
      <c r="AG69" s="1345"/>
      <c r="AH69" s="1432"/>
      <c r="AI69" s="1377" t="s">
        <v>962</v>
      </c>
      <c r="AJ69" s="1377"/>
      <c r="AK69" s="1377"/>
      <c r="AL69" s="1377"/>
      <c r="AM69" s="1377"/>
      <c r="AN69" s="1377"/>
      <c r="AO69" s="1377"/>
      <c r="AP69" s="1377"/>
      <c r="AQ69" s="1377"/>
      <c r="AR69" s="1377"/>
      <c r="AS69" s="1377"/>
      <c r="AT69" s="1378" t="s">
        <v>963</v>
      </c>
      <c r="AU69" s="1374"/>
      <c r="AV69" s="1374"/>
      <c r="AW69" s="1374"/>
      <c r="AX69" s="1374"/>
      <c r="AY69" s="1374"/>
      <c r="AZ69" s="1374"/>
      <c r="BA69" s="1374"/>
      <c r="BB69" s="1374"/>
      <c r="BC69" s="1374"/>
      <c r="BD69" s="1374"/>
      <c r="BE69" s="1341"/>
      <c r="BF69" s="1379"/>
      <c r="BG69" s="1379"/>
      <c r="BH69" s="1379"/>
      <c r="BI69" s="1379"/>
      <c r="BJ69" s="1379"/>
      <c r="BK69" s="1379"/>
      <c r="BL69" s="1379"/>
      <c r="BM69" s="1379"/>
      <c r="BN69" s="1379"/>
      <c r="BO69" s="1380"/>
    </row>
    <row r="70" spans="1:88" ht="9.15" customHeight="1">
      <c r="A70" s="1399"/>
      <c r="B70" s="1399"/>
      <c r="C70" s="1334"/>
      <c r="D70" s="1319"/>
      <c r="E70" s="1355"/>
      <c r="F70" s="1357"/>
      <c r="G70" s="1359"/>
      <c r="H70" s="1359"/>
      <c r="I70" s="1359"/>
      <c r="J70" s="1359"/>
      <c r="K70" s="1359"/>
      <c r="L70" s="1359"/>
      <c r="M70" s="1359"/>
      <c r="N70" s="1359"/>
      <c r="O70" s="1359"/>
      <c r="P70" s="1344"/>
      <c r="Q70" s="1344"/>
      <c r="R70" s="1344"/>
      <c r="S70" s="1344"/>
      <c r="T70" s="1344"/>
      <c r="U70" s="1361"/>
      <c r="V70" s="1361"/>
      <c r="W70" s="1344"/>
      <c r="X70" s="1344"/>
      <c r="Y70" s="1344"/>
      <c r="Z70" s="1344"/>
      <c r="AA70" s="1359"/>
      <c r="AB70" s="1359"/>
      <c r="AC70" s="1359"/>
      <c r="AD70" s="1344"/>
      <c r="AE70" s="1344"/>
      <c r="AF70" s="1344"/>
      <c r="AG70" s="1345"/>
      <c r="AH70" s="1432"/>
      <c r="AI70" s="1377"/>
      <c r="AJ70" s="1377"/>
      <c r="AK70" s="1377"/>
      <c r="AL70" s="1377"/>
      <c r="AM70" s="1377"/>
      <c r="AN70" s="1377"/>
      <c r="AO70" s="1377"/>
      <c r="AP70" s="1377"/>
      <c r="AQ70" s="1377"/>
      <c r="AR70" s="1377"/>
      <c r="AS70" s="1377"/>
      <c r="AT70" s="1378"/>
      <c r="AU70" s="1374"/>
      <c r="AV70" s="1374"/>
      <c r="AW70" s="1374"/>
      <c r="AX70" s="1374"/>
      <c r="AY70" s="1374"/>
      <c r="AZ70" s="1374"/>
      <c r="BA70" s="1374"/>
      <c r="BB70" s="1374"/>
      <c r="BC70" s="1374"/>
      <c r="BD70" s="1374"/>
      <c r="BE70" s="1341"/>
      <c r="BF70" s="1379"/>
      <c r="BG70" s="1379"/>
      <c r="BH70" s="1379"/>
      <c r="BI70" s="1379"/>
      <c r="BJ70" s="1379"/>
      <c r="BK70" s="1379"/>
      <c r="BL70" s="1379"/>
      <c r="BM70" s="1379"/>
      <c r="BN70" s="1379"/>
      <c r="BO70" s="1380"/>
    </row>
    <row r="71" spans="1:88" ht="9.15" customHeight="1">
      <c r="A71" s="1399"/>
      <c r="B71" s="1399"/>
      <c r="C71" s="1334"/>
      <c r="D71" s="1319"/>
      <c r="E71" s="1355"/>
      <c r="F71" s="1357"/>
      <c r="G71" s="1359"/>
      <c r="H71" s="1359"/>
      <c r="I71" s="1359"/>
      <c r="J71" s="1359"/>
      <c r="K71" s="1359"/>
      <c r="L71" s="1359"/>
      <c r="M71" s="1359"/>
      <c r="N71" s="1359"/>
      <c r="O71" s="1359"/>
      <c r="P71" s="1344">
        <f>所得税源泉徴収簿!G71-所得税源泉徴収簿!L71</f>
        <v>0</v>
      </c>
      <c r="Q71" s="1344"/>
      <c r="R71" s="1344"/>
      <c r="S71" s="1344"/>
      <c r="T71" s="1344"/>
      <c r="U71" s="1361"/>
      <c r="V71" s="1361"/>
      <c r="W71" s="1344">
        <f>IF(所得税源泉徴収簿!$A$2="甲欄",所得税源泉徴収簿!BR71,所得税源泉徴収簿!BW71)</f>
        <v>0</v>
      </c>
      <c r="X71" s="1344"/>
      <c r="Y71" s="1344"/>
      <c r="Z71" s="1344"/>
      <c r="AA71" s="1359"/>
      <c r="AB71" s="1359"/>
      <c r="AC71" s="1359"/>
      <c r="AD71" s="1344">
        <f>所得税源泉徴収簿!W71+所得税源泉徴収簿!AA71</f>
        <v>0</v>
      </c>
      <c r="AE71" s="1344"/>
      <c r="AF71" s="1344"/>
      <c r="AG71" s="1345"/>
      <c r="AH71" s="1432"/>
      <c r="AI71" s="1377"/>
      <c r="AJ71" s="1377"/>
      <c r="AK71" s="1377"/>
      <c r="AL71" s="1377"/>
      <c r="AM71" s="1377"/>
      <c r="AN71" s="1377"/>
      <c r="AO71" s="1377"/>
      <c r="AP71" s="1377"/>
      <c r="AQ71" s="1377"/>
      <c r="AR71" s="1377"/>
      <c r="AS71" s="1377"/>
      <c r="AT71" s="1378"/>
      <c r="AU71" s="1374"/>
      <c r="AV71" s="1374"/>
      <c r="AW71" s="1374"/>
      <c r="AX71" s="1374"/>
      <c r="AY71" s="1374"/>
      <c r="AZ71" s="1374"/>
      <c r="BA71" s="1374"/>
      <c r="BB71" s="1374"/>
      <c r="BC71" s="1374"/>
      <c r="BD71" s="1374"/>
      <c r="BE71" s="1341"/>
      <c r="BF71" s="1379"/>
      <c r="BG71" s="1379"/>
      <c r="BH71" s="1379"/>
      <c r="BI71" s="1379"/>
      <c r="BJ71" s="1379"/>
      <c r="BK71" s="1379"/>
      <c r="BL71" s="1379"/>
      <c r="BM71" s="1379"/>
      <c r="BN71" s="1379"/>
      <c r="BO71" s="1380"/>
      <c r="BR71" s="321">
        <f>IF($BS71&lt;=162500,ROUND($BS71*0.05105,-1),IF($BS71&lt;=275000,ROUND($BS71*0.1021-8296,-1),IF($BS71&lt;=579166,ROUND($BS71*0.2042-36374,-1),IF($BS71&lt;=750000,ROUND($BS71*0.23483-54113,-1),IF($BS71&lt;=1500000,ROUND($BS71*0.33693-130688,-1),IF($BS71&lt;=3333333,ROUND($BS71*0.4084-237893,-1),ROUND($BS71*0.45945-408061,-1)))))))</f>
        <v>0</v>
      </c>
      <c r="BS71" s="321">
        <f>IF(P71-BT71-BU71&lt;=0,0,P71-BT71-BU71)</f>
        <v>0</v>
      </c>
      <c r="BT71" s="321">
        <f>IF(P71&lt;=135416,45834,IF(P71&lt;=149999,ROUNDUP(P71*0.4-8333,0),IF(P71&lt;=299999,ROUNDUP(P71*0.3+6667,0),IF(P71&lt;=549999,ROUNDUP(P71*0.2+36667,0),IF(P71&lt;=708330,ROUNDUP(P71*0.1+91667,0),162500)))))</f>
        <v>45834</v>
      </c>
      <c r="BU71" s="321">
        <f>(U71)*31667+IF(P71&lt;=2162499,40000,IF(P71&lt;=2204166,26667,IF(P71&lt;=2245833,13334,0)))</f>
        <v>40000</v>
      </c>
      <c r="BV71" s="321">
        <f>IF(P71&lt;88000,(P71*0.03063),IF(P71&lt;8600000,CI71,IF(P71&lt;1720000,(320900+(P71-86000)*0.4084),672200+(P71-1720000)*0.45945)))</f>
        <v>0</v>
      </c>
      <c r="BW71" s="321">
        <f>IF(BV32&lt;0,0,BV32)</f>
        <v>0</v>
      </c>
      <c r="BX71" s="321">
        <f>IF(P71&lt;=98999,1000,IF(P71&lt;=220999,2000,3000))</f>
        <v>1000</v>
      </c>
      <c r="BY71" s="321">
        <f>IF(BX71=1000,88000,IF(BX71=2000,99000,221000))</f>
        <v>88000</v>
      </c>
      <c r="BZ71" s="321">
        <f>IF(P71&lt;1010000,P71-MOD((P71-BY71),BX71),1010000)</f>
        <v>0</v>
      </c>
      <c r="CA71" s="321">
        <f>BZ71*1.5</f>
        <v>0</v>
      </c>
      <c r="CB71" s="321">
        <f>IF(CA71&lt;=135416,45834,IF(CA71&lt;=149999,ROUNDUP(CA71*0.4-8333,0),IF(CA71&lt;=299999,ROUNDUP(CA71*0.3+6667,0),IF(CA71&lt;=549999,ROUNDUP(CA71*0.2+36667,0),IF(CA71&lt;=708330,ROUNDUP(CA71*0.1+91667,0),162500)))))</f>
        <v>45834</v>
      </c>
      <c r="CC71" s="321">
        <f>(CA71-CB71-IF(CA71&lt;=2162499,40000,0))</f>
        <v>-85834</v>
      </c>
      <c r="CD71" s="321">
        <f>IF($CC71&lt;=162500,ROUNDDOWN($CC71*0.05,0),IF($CC71&lt;=275000,ROUNDDOWN($CC71*0.1-8125,0),IF($CC71&lt;=579166,ROUNDDOWN($CC71*0.2-35625,0),IF($CC71&lt;=750000,ROUNDDOWN($CC71*0.23-53000,0),IF($CC71&lt;=1500000,ROUNDDOWN($CC71*0.33-128000,0),ROUNDDOWN($CC71*0.4-233000,0))))))</f>
        <v>-4291</v>
      </c>
      <c r="CE71" s="321">
        <f>BZ71*2.5</f>
        <v>0</v>
      </c>
      <c r="CF71" s="321">
        <f>IF(CE71&lt;=135416,45834,IF(CE71&lt;=149999,ROUNDUP(CE71*0.4-8333,0),IF(CE71&lt;=299999,ROUNDUP(CE71*0.3+6667,0),IF(CE71&lt;=549999,ROUNDUP(CE71*0.2+36667,0),IF(CE71&lt;=708330,ROUNDUP(CE71*0.1+91667,0),162500)))))</f>
        <v>45834</v>
      </c>
      <c r="CG71" s="321">
        <f>(CE71-CF71-IF(CA71&lt;=2162499,40000,0))</f>
        <v>-85834</v>
      </c>
      <c r="CH71" s="321">
        <f>IF($CG71&lt;=162500,ROUNDDOWN($CG71*0.05,0),IF($CG71&lt;=275000,ROUNDDOWN($CG71*0.1-8125,0),IF($CG71&lt;=579166,ROUNDDOWN($CG71*0.2-35625,0),IF($CG71&lt;=750000,ROUNDDOWN($CG71*0.23-53000,0),IF($CG71&lt;=1500000,ROUNDDOWN($CG71*0.33-128000,0),ROUNDDOWN($CG71*0.4-233000,0))))))</f>
        <v>-4291</v>
      </c>
      <c r="CI71" s="321">
        <f>ROUND(CH71-CD71,-2)</f>
        <v>0</v>
      </c>
      <c r="CJ71" s="321">
        <f>ROUND(CI71*1.021,-2)</f>
        <v>0</v>
      </c>
    </row>
    <row r="72" spans="1:88" ht="9.15" customHeight="1">
      <c r="A72" s="1399"/>
      <c r="B72" s="1399"/>
      <c r="C72" s="1334"/>
      <c r="D72" s="1319"/>
      <c r="E72" s="1355"/>
      <c r="F72" s="1357"/>
      <c r="G72" s="1359"/>
      <c r="H72" s="1359"/>
      <c r="I72" s="1359"/>
      <c r="J72" s="1359"/>
      <c r="K72" s="1359"/>
      <c r="L72" s="1359"/>
      <c r="M72" s="1359"/>
      <c r="N72" s="1359"/>
      <c r="O72" s="1359"/>
      <c r="P72" s="1344"/>
      <c r="Q72" s="1344"/>
      <c r="R72" s="1344"/>
      <c r="S72" s="1344"/>
      <c r="T72" s="1344"/>
      <c r="U72" s="1361"/>
      <c r="V72" s="1361"/>
      <c r="W72" s="1344"/>
      <c r="X72" s="1344"/>
      <c r="Y72" s="1344"/>
      <c r="Z72" s="1344"/>
      <c r="AA72" s="1359"/>
      <c r="AB72" s="1359"/>
      <c r="AC72" s="1359"/>
      <c r="AD72" s="1344"/>
      <c r="AE72" s="1344"/>
      <c r="AF72" s="1344"/>
      <c r="AG72" s="1345"/>
      <c r="AH72" s="1432"/>
      <c r="AI72" s="1287" t="s">
        <v>964</v>
      </c>
      <c r="AJ72" s="1276"/>
      <c r="AK72" s="1276"/>
      <c r="AL72" s="1276"/>
      <c r="AM72" s="1276"/>
      <c r="AN72" s="1276"/>
      <c r="AO72" s="1276"/>
      <c r="AP72" s="1276"/>
      <c r="AQ72" s="1276"/>
      <c r="AR72" s="1276"/>
      <c r="AS72" s="1276"/>
      <c r="AT72" s="1329" t="s">
        <v>75</v>
      </c>
      <c r="AU72" s="1270">
        <f>SUM(所得税源泉徴収簿!AU51:AU69)</f>
        <v>0</v>
      </c>
      <c r="AV72" s="1270"/>
      <c r="AW72" s="1270"/>
      <c r="AX72" s="1270"/>
      <c r="AY72" s="1270"/>
      <c r="AZ72" s="1270"/>
      <c r="BA72" s="1270"/>
      <c r="BB72" s="1270"/>
      <c r="BC72" s="1270"/>
      <c r="BD72" s="1270"/>
      <c r="BE72" s="1341"/>
      <c r="BF72" s="1379"/>
      <c r="BG72" s="1379"/>
      <c r="BH72" s="1379"/>
      <c r="BI72" s="1379"/>
      <c r="BJ72" s="1379"/>
      <c r="BK72" s="1379"/>
      <c r="BL72" s="1379"/>
      <c r="BM72" s="1379"/>
      <c r="BN72" s="1379"/>
      <c r="BO72" s="1380"/>
    </row>
    <row r="73" spans="1:88" ht="9.15" customHeight="1">
      <c r="A73" s="1399"/>
      <c r="B73" s="1399"/>
      <c r="C73" s="1334"/>
      <c r="D73" s="1319"/>
      <c r="E73" s="1367"/>
      <c r="F73" s="1368"/>
      <c r="G73" s="1369"/>
      <c r="H73" s="1369"/>
      <c r="I73" s="1369"/>
      <c r="J73" s="1369"/>
      <c r="K73" s="1369"/>
      <c r="L73" s="1369"/>
      <c r="M73" s="1369"/>
      <c r="N73" s="1369"/>
      <c r="O73" s="1369"/>
      <c r="P73" s="1370"/>
      <c r="Q73" s="1370"/>
      <c r="R73" s="1370"/>
      <c r="S73" s="1370"/>
      <c r="T73" s="1370"/>
      <c r="U73" s="1371"/>
      <c r="V73" s="1371"/>
      <c r="W73" s="1370"/>
      <c r="X73" s="1370"/>
      <c r="Y73" s="1370"/>
      <c r="Z73" s="1370"/>
      <c r="AA73" s="1369"/>
      <c r="AB73" s="1369"/>
      <c r="AC73" s="1369"/>
      <c r="AD73" s="1370"/>
      <c r="AE73" s="1370"/>
      <c r="AF73" s="1370"/>
      <c r="AG73" s="1372"/>
      <c r="AH73" s="1432"/>
      <c r="AI73" s="1276"/>
      <c r="AJ73" s="1276"/>
      <c r="AK73" s="1276"/>
      <c r="AL73" s="1276"/>
      <c r="AM73" s="1276"/>
      <c r="AN73" s="1276"/>
      <c r="AO73" s="1276"/>
      <c r="AP73" s="1276"/>
      <c r="AQ73" s="1276"/>
      <c r="AR73" s="1276"/>
      <c r="AS73" s="1276"/>
      <c r="AT73" s="1329"/>
      <c r="AU73" s="1270"/>
      <c r="AV73" s="1270"/>
      <c r="AW73" s="1270"/>
      <c r="AX73" s="1270"/>
      <c r="AY73" s="1270"/>
      <c r="AZ73" s="1270"/>
      <c r="BA73" s="1270"/>
      <c r="BB73" s="1270"/>
      <c r="BC73" s="1270"/>
      <c r="BD73" s="1270"/>
      <c r="BE73" s="1341"/>
      <c r="BF73" s="1379"/>
      <c r="BG73" s="1379"/>
      <c r="BH73" s="1379"/>
      <c r="BI73" s="1379"/>
      <c r="BJ73" s="1379"/>
      <c r="BK73" s="1379"/>
      <c r="BL73" s="1379"/>
      <c r="BM73" s="1379"/>
      <c r="BN73" s="1379"/>
      <c r="BO73" s="1380"/>
    </row>
    <row r="74" spans="1:88" ht="9.15" customHeight="1">
      <c r="A74" s="1399"/>
      <c r="B74" s="1399"/>
      <c r="C74" s="1334"/>
      <c r="D74" s="1319">
        <v>11</v>
      </c>
      <c r="E74" s="1363"/>
      <c r="F74" s="1364"/>
      <c r="G74" s="1365"/>
      <c r="H74" s="1365"/>
      <c r="I74" s="1365"/>
      <c r="J74" s="1365"/>
      <c r="K74" s="1365"/>
      <c r="L74" s="1365"/>
      <c r="M74" s="1365"/>
      <c r="N74" s="1365"/>
      <c r="O74" s="1365"/>
      <c r="P74" s="1353">
        <f>所得税源泉徴収簿!G74-所得税源泉徴収簿!L74</f>
        <v>0</v>
      </c>
      <c r="Q74" s="1353"/>
      <c r="R74" s="1353"/>
      <c r="S74" s="1353"/>
      <c r="T74" s="1353"/>
      <c r="U74" s="1366"/>
      <c r="V74" s="1366"/>
      <c r="W74" s="1353">
        <f>IF(所得税源泉徴収簿!$A$2="甲欄",所得税源泉徴収簿!BR74,所得税源泉徴収簿!BW74)</f>
        <v>0</v>
      </c>
      <c r="X74" s="1353"/>
      <c r="Y74" s="1353"/>
      <c r="Z74" s="1353"/>
      <c r="AA74" s="1365"/>
      <c r="AB74" s="1365"/>
      <c r="AC74" s="1365"/>
      <c r="AD74" s="1353">
        <f>所得税源泉徴収簿!W74+所得税源泉徴収簿!AA74</f>
        <v>0</v>
      </c>
      <c r="AE74" s="1353"/>
      <c r="AF74" s="1353"/>
      <c r="AG74" s="1354"/>
      <c r="AH74" s="1432"/>
      <c r="AI74" s="1276"/>
      <c r="AJ74" s="1276"/>
      <c r="AK74" s="1276"/>
      <c r="AL74" s="1276"/>
      <c r="AM74" s="1276"/>
      <c r="AN74" s="1276"/>
      <c r="AO74" s="1276"/>
      <c r="AP74" s="1276"/>
      <c r="AQ74" s="1276"/>
      <c r="AR74" s="1276"/>
      <c r="AS74" s="1276"/>
      <c r="AT74" s="1329"/>
      <c r="AU74" s="1270"/>
      <c r="AV74" s="1270"/>
      <c r="AW74" s="1270"/>
      <c r="AX74" s="1270"/>
      <c r="AY74" s="1270"/>
      <c r="AZ74" s="1270"/>
      <c r="BA74" s="1270"/>
      <c r="BB74" s="1270"/>
      <c r="BC74" s="1270"/>
      <c r="BD74" s="1270"/>
      <c r="BE74" s="1342"/>
      <c r="BF74" s="1381"/>
      <c r="BG74" s="1381"/>
      <c r="BH74" s="1381"/>
      <c r="BI74" s="1381"/>
      <c r="BJ74" s="1381"/>
      <c r="BK74" s="1381"/>
      <c r="BL74" s="1381"/>
      <c r="BM74" s="1381"/>
      <c r="BN74" s="1381"/>
      <c r="BO74" s="1382"/>
      <c r="BR74" s="321">
        <f>IF($BS74&lt;=162500,ROUND($BS74*0.05105,-1),IF($BS74&lt;=275000,ROUND($BS74*0.1021-8296,-1),IF($BS74&lt;=579166,ROUND($BS74*0.2042-36374,-1),IF($BS74&lt;=750000,ROUND($BS74*0.23483-54113,-1),IF($BS74&lt;=1500000,ROUND($BS74*0.33693-130688,-1),IF($BS74&lt;=3333333,ROUND($BS74*0.4084-237893,-1),ROUND($BS74*0.45945-408061,-1)))))))</f>
        <v>0</v>
      </c>
      <c r="BS74" s="321">
        <f>IF(P74-BT74-BU74&lt;=0,0,P74-BT74-BU74)</f>
        <v>0</v>
      </c>
      <c r="BT74" s="321">
        <f>IF(P74&lt;=135416,45834,IF(P74&lt;=149999,ROUNDUP(P74*0.4-8333,0),IF(P74&lt;=299999,ROUNDUP(P74*0.3+6667,0),IF(P74&lt;=549999,ROUNDUP(P74*0.2+36667,0),IF(P74&lt;=708330,ROUNDUP(P74*0.1+91667,0),162500)))))</f>
        <v>45834</v>
      </c>
      <c r="BU74" s="321">
        <f>(U74)*31667+IF(P74&lt;=2162499,40000,IF(P74&lt;=2204166,26667,IF(P74&lt;=2245833,13334,0)))</f>
        <v>40000</v>
      </c>
      <c r="BV74" s="321">
        <f>IF(P74&lt;88000,(P74*0.03063),IF(P74&lt;8600000,CI74,IF(P74&lt;1720000,(320900+(P74-86000)*0.4084),672200+(P74-1720000)*0.45945)))</f>
        <v>0</v>
      </c>
      <c r="BW74" s="321">
        <f>IF(BV35&lt;0,0,BV35)</f>
        <v>0</v>
      </c>
      <c r="BX74" s="321">
        <f>IF(P74&lt;=98999,1000,IF(P74&lt;=220999,2000,3000))</f>
        <v>1000</v>
      </c>
      <c r="BY74" s="321">
        <f>IF(BX74=1000,88000,IF(BX74=2000,99000,221000))</f>
        <v>88000</v>
      </c>
      <c r="BZ74" s="321">
        <f>IF(P74&lt;1010000,P74-MOD((P74-BY74),BX74),1010000)</f>
        <v>0</v>
      </c>
      <c r="CA74" s="321">
        <f>BZ74*1.5</f>
        <v>0</v>
      </c>
      <c r="CB74" s="321">
        <f>IF(CA74&lt;=135416,45834,IF(CA74&lt;=149999,ROUNDUP(CA74*0.4-8333,0),IF(CA74&lt;=299999,ROUNDUP(CA74*0.3+6667,0),IF(CA74&lt;=549999,ROUNDUP(CA74*0.2+36667,0),IF(CA74&lt;=708330,ROUNDUP(CA74*0.1+91667,0),162500)))))</f>
        <v>45834</v>
      </c>
      <c r="CC74" s="321">
        <f>(CA74-CB74-IF(CA74&lt;=2162499,40000,0))</f>
        <v>-85834</v>
      </c>
      <c r="CD74" s="321">
        <f>IF($CC74&lt;=162500,ROUNDDOWN($CC74*0.05,0),IF($CC74&lt;=275000,ROUNDDOWN($CC74*0.1-8125,0),IF($CC74&lt;=579166,ROUNDDOWN($CC74*0.2-35625,0),IF($CC74&lt;=750000,ROUNDDOWN($CC74*0.23-53000,0),IF($CC74&lt;=1500000,ROUNDDOWN($CC74*0.33-128000,0),ROUNDDOWN($CC74*0.4-233000,0))))))</f>
        <v>-4291</v>
      </c>
      <c r="CE74" s="321">
        <f>BZ74*2.5</f>
        <v>0</v>
      </c>
      <c r="CF74" s="321">
        <f>IF(CE74&lt;=135416,45834,IF(CE74&lt;=149999,ROUNDUP(CE74*0.4-8333,0),IF(CE74&lt;=299999,ROUNDUP(CE74*0.3+6667,0),IF(CE74&lt;=549999,ROUNDUP(CE74*0.2+36667,0),IF(CE74&lt;=708330,ROUNDUP(CE74*0.1+91667,0),162500)))))</f>
        <v>45834</v>
      </c>
      <c r="CG74" s="321">
        <f>(CE74-CF74-IF(CA74&lt;=2162499,40000,0))</f>
        <v>-85834</v>
      </c>
      <c r="CH74" s="321">
        <f>IF($CG74&lt;=162500,ROUNDDOWN($CG74*0.05,0),IF($CG74&lt;=275000,ROUNDDOWN($CG74*0.1-8125,0),IF($CG74&lt;=579166,ROUNDDOWN($CG74*0.2-35625,0),IF($CG74&lt;=750000,ROUNDDOWN($CG74*0.23-53000,0),IF($CG74&lt;=1500000,ROUNDDOWN($CG74*0.33-128000,0),ROUNDDOWN($CG74*0.4-233000,0))))))</f>
        <v>-4291</v>
      </c>
      <c r="CI74" s="321">
        <f>ROUND(CH74-CD74,-2)</f>
        <v>0</v>
      </c>
      <c r="CJ74" s="321">
        <f>ROUND(CI74*1.021,-2)</f>
        <v>0</v>
      </c>
    </row>
    <row r="75" spans="1:88" ht="9.15" customHeight="1">
      <c r="A75" s="1399"/>
      <c r="B75" s="1399"/>
      <c r="C75" s="1334"/>
      <c r="D75" s="1319"/>
      <c r="E75" s="1355"/>
      <c r="F75" s="1357"/>
      <c r="G75" s="1359"/>
      <c r="H75" s="1359"/>
      <c r="I75" s="1359"/>
      <c r="J75" s="1359"/>
      <c r="K75" s="1359"/>
      <c r="L75" s="1359"/>
      <c r="M75" s="1359"/>
      <c r="N75" s="1359"/>
      <c r="O75" s="1359"/>
      <c r="P75" s="1344"/>
      <c r="Q75" s="1344"/>
      <c r="R75" s="1344"/>
      <c r="S75" s="1344"/>
      <c r="T75" s="1344"/>
      <c r="U75" s="1361"/>
      <c r="V75" s="1361"/>
      <c r="W75" s="1344"/>
      <c r="X75" s="1344"/>
      <c r="Y75" s="1344"/>
      <c r="Z75" s="1344"/>
      <c r="AA75" s="1359"/>
      <c r="AB75" s="1359"/>
      <c r="AC75" s="1359"/>
      <c r="AD75" s="1344"/>
      <c r="AE75" s="1344"/>
      <c r="AF75" s="1344"/>
      <c r="AG75" s="1345"/>
      <c r="AH75" s="1432"/>
      <c r="AI75" s="1287" t="s">
        <v>965</v>
      </c>
      <c r="AJ75" s="1276"/>
      <c r="AK75" s="1276"/>
      <c r="AL75" s="1276"/>
      <c r="AM75" s="1276"/>
      <c r="AN75" s="1276"/>
      <c r="AO75" s="1276"/>
      <c r="AP75" s="1276"/>
      <c r="AQ75" s="1276"/>
      <c r="AR75" s="1276"/>
      <c r="AS75" s="1276"/>
      <c r="AT75" s="1329" t="s">
        <v>76</v>
      </c>
      <c r="AU75" s="1349" t="s">
        <v>73</v>
      </c>
      <c r="AV75" s="1349"/>
      <c r="AW75" s="1349"/>
      <c r="AX75" s="1349"/>
      <c r="AY75" s="1349"/>
      <c r="AZ75" s="1349"/>
      <c r="BA75" s="1349"/>
      <c r="BB75" s="1349"/>
      <c r="BC75" s="1349"/>
      <c r="BD75" s="1349"/>
      <c r="BE75" s="1329" t="s">
        <v>77</v>
      </c>
      <c r="BF75" s="1270">
        <f>IF(所得税源泉徴収簿!AU76&lt;=1950000,所得税源泉徴収簿!AU76*0.05,IF(所得税源泉徴収簿!AU76&lt;=3300000,所得税源泉徴収簿!AU76*0.1-97500,IF(所得税源泉徴収簿!AU76&lt;=6950000,所得税源泉徴収簿!AU76*0.2-427500,IF(所得税源泉徴収簿!AU76&lt;=9000000,所得税源泉徴収簿!AU76*0.23-636000,所得税源泉徴収簿!AU76*0.33-1536000))))</f>
        <v>0</v>
      </c>
      <c r="BG75" s="1270"/>
      <c r="BH75" s="1270"/>
      <c r="BI75" s="1270"/>
      <c r="BJ75" s="1270"/>
      <c r="BK75" s="1270"/>
      <c r="BL75" s="1270"/>
      <c r="BM75" s="1270"/>
      <c r="BN75" s="1270"/>
      <c r="BO75" s="1273"/>
    </row>
    <row r="76" spans="1:88" ht="9.15" customHeight="1">
      <c r="A76" s="1399"/>
      <c r="B76" s="1399"/>
      <c r="C76" s="1334"/>
      <c r="D76" s="1319"/>
      <c r="E76" s="1355"/>
      <c r="F76" s="1357"/>
      <c r="G76" s="1359"/>
      <c r="H76" s="1359"/>
      <c r="I76" s="1359"/>
      <c r="J76" s="1359"/>
      <c r="K76" s="1359"/>
      <c r="L76" s="1359"/>
      <c r="M76" s="1359"/>
      <c r="N76" s="1359"/>
      <c r="O76" s="1359"/>
      <c r="P76" s="1344"/>
      <c r="Q76" s="1344"/>
      <c r="R76" s="1344"/>
      <c r="S76" s="1344"/>
      <c r="T76" s="1344"/>
      <c r="U76" s="1361"/>
      <c r="V76" s="1361"/>
      <c r="W76" s="1344"/>
      <c r="X76" s="1344"/>
      <c r="Y76" s="1344"/>
      <c r="Z76" s="1344"/>
      <c r="AA76" s="1359"/>
      <c r="AB76" s="1359"/>
      <c r="AC76" s="1359"/>
      <c r="AD76" s="1344"/>
      <c r="AE76" s="1344"/>
      <c r="AF76" s="1344"/>
      <c r="AG76" s="1345"/>
      <c r="AH76" s="1432"/>
      <c r="AI76" s="1276"/>
      <c r="AJ76" s="1276"/>
      <c r="AK76" s="1276"/>
      <c r="AL76" s="1276"/>
      <c r="AM76" s="1276"/>
      <c r="AN76" s="1276"/>
      <c r="AO76" s="1276"/>
      <c r="AP76" s="1276"/>
      <c r="AQ76" s="1276"/>
      <c r="AR76" s="1276"/>
      <c r="AS76" s="1276"/>
      <c r="AT76" s="1329"/>
      <c r="AU76" s="1351">
        <f>IF(所得税源泉徴収簿!AU48-AU72&lt;=0,0,ROUNDDOWN(所得税源泉徴収簿!AU48-AU72,-3))</f>
        <v>0</v>
      </c>
      <c r="AV76" s="1351"/>
      <c r="AW76" s="1351"/>
      <c r="AX76" s="1351"/>
      <c r="AY76" s="1351"/>
      <c r="AZ76" s="1351"/>
      <c r="BA76" s="1351"/>
      <c r="BB76" s="1351"/>
      <c r="BC76" s="1351"/>
      <c r="BD76" s="1351"/>
      <c r="BE76" s="1329"/>
      <c r="BF76" s="1270"/>
      <c r="BG76" s="1270"/>
      <c r="BH76" s="1270"/>
      <c r="BI76" s="1270"/>
      <c r="BJ76" s="1270"/>
      <c r="BK76" s="1270"/>
      <c r="BL76" s="1270"/>
      <c r="BM76" s="1270"/>
      <c r="BN76" s="1270"/>
      <c r="BO76" s="1273"/>
    </row>
    <row r="77" spans="1:88" ht="9.15" customHeight="1">
      <c r="A77" s="1399"/>
      <c r="B77" s="1399"/>
      <c r="C77" s="1334"/>
      <c r="D77" s="1319"/>
      <c r="E77" s="1355"/>
      <c r="F77" s="1357"/>
      <c r="G77" s="1359"/>
      <c r="H77" s="1359"/>
      <c r="I77" s="1359"/>
      <c r="J77" s="1359"/>
      <c r="K77" s="1359"/>
      <c r="L77" s="1359"/>
      <c r="M77" s="1359"/>
      <c r="N77" s="1359"/>
      <c r="O77" s="1359"/>
      <c r="P77" s="1344">
        <f>所得税源泉徴収簿!G77-所得税源泉徴収簿!L77</f>
        <v>0</v>
      </c>
      <c r="Q77" s="1344"/>
      <c r="R77" s="1344"/>
      <c r="S77" s="1344"/>
      <c r="T77" s="1344"/>
      <c r="U77" s="1361"/>
      <c r="V77" s="1361"/>
      <c r="W77" s="1344">
        <f>IF(所得税源泉徴収簿!$A$2="甲欄",所得税源泉徴収簿!BR77,所得税源泉徴収簿!BW77)</f>
        <v>0</v>
      </c>
      <c r="X77" s="1344"/>
      <c r="Y77" s="1344"/>
      <c r="Z77" s="1344"/>
      <c r="AA77" s="1359"/>
      <c r="AB77" s="1359"/>
      <c r="AC77" s="1359"/>
      <c r="AD77" s="1344">
        <f>所得税源泉徴収簿!W77+所得税源泉徴収簿!AA77</f>
        <v>0</v>
      </c>
      <c r="AE77" s="1344"/>
      <c r="AF77" s="1344"/>
      <c r="AG77" s="1345"/>
      <c r="AH77" s="1432"/>
      <c r="AI77" s="1276"/>
      <c r="AJ77" s="1276"/>
      <c r="AK77" s="1276"/>
      <c r="AL77" s="1276"/>
      <c r="AM77" s="1276"/>
      <c r="AN77" s="1276"/>
      <c r="AO77" s="1276"/>
      <c r="AP77" s="1276"/>
      <c r="AQ77" s="1276"/>
      <c r="AR77" s="1276"/>
      <c r="AS77" s="1276"/>
      <c r="AT77" s="1329"/>
      <c r="AU77" s="1269"/>
      <c r="AV77" s="1269"/>
      <c r="AW77" s="1269"/>
      <c r="AX77" s="1269"/>
      <c r="AY77" s="1269"/>
      <c r="AZ77" s="1269"/>
      <c r="BA77" s="1269"/>
      <c r="BB77" s="1269"/>
      <c r="BC77" s="1269"/>
      <c r="BD77" s="1269"/>
      <c r="BE77" s="1329"/>
      <c r="BF77" s="1270"/>
      <c r="BG77" s="1270"/>
      <c r="BH77" s="1270"/>
      <c r="BI77" s="1270"/>
      <c r="BJ77" s="1270"/>
      <c r="BK77" s="1270"/>
      <c r="BL77" s="1270"/>
      <c r="BM77" s="1270"/>
      <c r="BN77" s="1270"/>
      <c r="BO77" s="1273"/>
      <c r="BR77" s="321">
        <f>IF($BS77&lt;=162500,ROUND($BS77*0.05105,-1),IF($BS77&lt;=275000,ROUND($BS77*0.1021-8296,-1),IF($BS77&lt;=579166,ROUND($BS77*0.2042-36374,-1),IF($BS77&lt;=750000,ROUND($BS77*0.23483-54113,-1),IF($BS77&lt;=1500000,ROUND($BS77*0.33693-130688,-1),IF($BS77&lt;=3333333,ROUND($BS77*0.4084-237893,-1),ROUND($BS77*0.45945-408061,-1)))))))</f>
        <v>0</v>
      </c>
      <c r="BS77" s="321">
        <f>IF(P77-BT77-BU77&lt;=0,0,P77-BT77-BU77)</f>
        <v>0</v>
      </c>
      <c r="BT77" s="321">
        <f>IF(P77&lt;=135416,45834,IF(P77&lt;=149999,ROUNDUP(P77*0.4-8333,0),IF(P77&lt;=299999,ROUNDUP(P77*0.3+6667,0),IF(P77&lt;=549999,ROUNDUP(P77*0.2+36667,0),IF(P77&lt;=708330,ROUNDUP(P77*0.1+91667,0),162500)))))</f>
        <v>45834</v>
      </c>
      <c r="BU77" s="321">
        <f>(U77)*31667+IF(P77&lt;=2162499,40000,IF(P77&lt;=2204166,26667,IF(P77&lt;=2245833,13334,0)))</f>
        <v>40000</v>
      </c>
      <c r="BV77" s="321">
        <f>IF(P77&lt;88000,(P77*0.03063),IF(P77&lt;8600000,CI77,IF(P77&lt;1720000,(320900+(P77-86000)*0.4084),672200+(P77-1720000)*0.45945)))</f>
        <v>0</v>
      </c>
      <c r="BW77" s="321">
        <f>IF(BV38&lt;0,0,BV38)</f>
        <v>0</v>
      </c>
      <c r="BX77" s="321">
        <f>IF(P77&lt;=98999,1000,IF(P77&lt;=220999,2000,3000))</f>
        <v>1000</v>
      </c>
      <c r="BY77" s="321">
        <f>IF(BX77=1000,88000,IF(BX77=2000,99000,221000))</f>
        <v>88000</v>
      </c>
      <c r="BZ77" s="321">
        <f>IF(P77&lt;1010000,P77-MOD((P77-BY77),BX77),1010000)</f>
        <v>0</v>
      </c>
      <c r="CA77" s="321">
        <f>BZ77*1.5</f>
        <v>0</v>
      </c>
      <c r="CB77" s="321">
        <f>IF(CA77&lt;=135416,45834,IF(CA77&lt;=149999,ROUNDUP(CA77*0.4-8333,0),IF(CA77&lt;=299999,ROUNDUP(CA77*0.3+6667,0),IF(CA77&lt;=549999,ROUNDUP(CA77*0.2+36667,0),IF(CA77&lt;=708330,ROUNDUP(CA77*0.1+91667,0),162500)))))</f>
        <v>45834</v>
      </c>
      <c r="CC77" s="321">
        <f>(CA77-CB77-IF(CA77&lt;=2162499,40000,0))</f>
        <v>-85834</v>
      </c>
      <c r="CD77" s="321">
        <f>IF($CC77&lt;=162500,ROUNDDOWN($CC77*0.05,0),IF($CC77&lt;=275000,ROUNDDOWN($CC77*0.1-8125,0),IF($CC77&lt;=579166,ROUNDDOWN($CC77*0.2-35625,0),IF($CC77&lt;=750000,ROUNDDOWN($CC77*0.23-53000,0),IF($CC77&lt;=1500000,ROUNDDOWN($CC77*0.33-128000,0),ROUNDDOWN($CC77*0.4-233000,0))))))</f>
        <v>-4291</v>
      </c>
      <c r="CE77" s="321">
        <f>BZ77*2.5</f>
        <v>0</v>
      </c>
      <c r="CF77" s="321">
        <f>IF(CE77&lt;=135416,45834,IF(CE77&lt;=149999,ROUNDUP(CE77*0.4-8333,0),IF(CE77&lt;=299999,ROUNDUP(CE77*0.3+6667,0),IF(CE77&lt;=549999,ROUNDUP(CE77*0.2+36667,0),IF(CE77&lt;=708330,ROUNDUP(CE77*0.1+91667,0),162500)))))</f>
        <v>45834</v>
      </c>
      <c r="CG77" s="321">
        <f>(CE77-CF77-IF(CA77&lt;=2162499,40000,0))</f>
        <v>-85834</v>
      </c>
      <c r="CH77" s="321">
        <f>IF($CG77&lt;=162500,ROUNDDOWN($CG77*0.05,0),IF($CG77&lt;=275000,ROUNDDOWN($CG77*0.1-8125,0),IF($CG77&lt;=579166,ROUNDDOWN($CG77*0.2-35625,0),IF($CG77&lt;=750000,ROUNDDOWN($CG77*0.23-53000,0),IF($CG77&lt;=1500000,ROUNDDOWN($CG77*0.33-128000,0),ROUNDDOWN($CG77*0.4-233000,0))))))</f>
        <v>-4291</v>
      </c>
      <c r="CI77" s="321">
        <f>ROUND(CH77-CD77,-2)</f>
        <v>0</v>
      </c>
      <c r="CJ77" s="321">
        <f>ROUND(CI77*1.021,-2)</f>
        <v>0</v>
      </c>
    </row>
    <row r="78" spans="1:88" ht="9.15" customHeight="1">
      <c r="A78" s="1399"/>
      <c r="B78" s="1399"/>
      <c r="C78" s="1334"/>
      <c r="D78" s="1319"/>
      <c r="E78" s="1355"/>
      <c r="F78" s="1357"/>
      <c r="G78" s="1359"/>
      <c r="H78" s="1359"/>
      <c r="I78" s="1359"/>
      <c r="J78" s="1359"/>
      <c r="K78" s="1359"/>
      <c r="L78" s="1359"/>
      <c r="M78" s="1359"/>
      <c r="N78" s="1359"/>
      <c r="O78" s="1359"/>
      <c r="P78" s="1344"/>
      <c r="Q78" s="1344"/>
      <c r="R78" s="1344"/>
      <c r="S78" s="1344"/>
      <c r="T78" s="1344"/>
      <c r="U78" s="1361"/>
      <c r="V78" s="1361"/>
      <c r="W78" s="1344"/>
      <c r="X78" s="1344"/>
      <c r="Y78" s="1344"/>
      <c r="Z78" s="1344"/>
      <c r="AA78" s="1359"/>
      <c r="AB78" s="1359"/>
      <c r="AC78" s="1359"/>
      <c r="AD78" s="1344"/>
      <c r="AE78" s="1344"/>
      <c r="AF78" s="1344"/>
      <c r="AG78" s="1345"/>
      <c r="AH78" s="1432"/>
      <c r="AI78" s="1276" t="s">
        <v>74</v>
      </c>
      <c r="AJ78" s="1276"/>
      <c r="AK78" s="1276"/>
      <c r="AL78" s="1276"/>
      <c r="AM78" s="1276"/>
      <c r="AN78" s="1276"/>
      <c r="AO78" s="1276"/>
      <c r="AP78" s="1276"/>
      <c r="AQ78" s="1276"/>
      <c r="AR78" s="1276"/>
      <c r="AS78" s="1276"/>
      <c r="AT78" s="1276"/>
      <c r="AU78" s="1276"/>
      <c r="AV78" s="1276"/>
      <c r="AW78" s="1276"/>
      <c r="AX78" s="1276"/>
      <c r="AY78" s="1276"/>
      <c r="AZ78" s="1276"/>
      <c r="BA78" s="1276"/>
      <c r="BB78" s="1276"/>
      <c r="BC78" s="1276"/>
      <c r="BD78" s="1276"/>
      <c r="BE78" s="1276" t="s">
        <v>80</v>
      </c>
      <c r="BF78" s="1288"/>
      <c r="BG78" s="1288"/>
      <c r="BH78" s="1288"/>
      <c r="BI78" s="1288"/>
      <c r="BJ78" s="1288"/>
      <c r="BK78" s="1288"/>
      <c r="BL78" s="1288"/>
      <c r="BM78" s="1288"/>
      <c r="BN78" s="1288"/>
      <c r="BO78" s="1289"/>
    </row>
    <row r="79" spans="1:88" ht="9.15" customHeight="1">
      <c r="A79" s="1399"/>
      <c r="B79" s="1399"/>
      <c r="C79" s="1334"/>
      <c r="D79" s="1319"/>
      <c r="E79" s="1367"/>
      <c r="F79" s="1368"/>
      <c r="G79" s="1369"/>
      <c r="H79" s="1369"/>
      <c r="I79" s="1369"/>
      <c r="J79" s="1369"/>
      <c r="K79" s="1369"/>
      <c r="L79" s="1369"/>
      <c r="M79" s="1369"/>
      <c r="N79" s="1369"/>
      <c r="O79" s="1369"/>
      <c r="P79" s="1370"/>
      <c r="Q79" s="1370"/>
      <c r="R79" s="1370"/>
      <c r="S79" s="1370"/>
      <c r="T79" s="1370"/>
      <c r="U79" s="1371"/>
      <c r="V79" s="1371"/>
      <c r="W79" s="1370"/>
      <c r="X79" s="1370"/>
      <c r="Y79" s="1370"/>
      <c r="Z79" s="1370"/>
      <c r="AA79" s="1369"/>
      <c r="AB79" s="1369"/>
      <c r="AC79" s="1369"/>
      <c r="AD79" s="1370"/>
      <c r="AE79" s="1370"/>
      <c r="AF79" s="1370"/>
      <c r="AG79" s="1372"/>
      <c r="AH79" s="1432"/>
      <c r="AI79" s="1276"/>
      <c r="AJ79" s="1276"/>
      <c r="AK79" s="1276"/>
      <c r="AL79" s="1276"/>
      <c r="AM79" s="1276"/>
      <c r="AN79" s="1276"/>
      <c r="AO79" s="1276"/>
      <c r="AP79" s="1276"/>
      <c r="AQ79" s="1276"/>
      <c r="AR79" s="1276"/>
      <c r="AS79" s="1276"/>
      <c r="AT79" s="1276"/>
      <c r="AU79" s="1276"/>
      <c r="AV79" s="1276"/>
      <c r="AW79" s="1276"/>
      <c r="AX79" s="1276"/>
      <c r="AY79" s="1276"/>
      <c r="AZ79" s="1276"/>
      <c r="BA79" s="1276"/>
      <c r="BB79" s="1276"/>
      <c r="BC79" s="1276"/>
      <c r="BD79" s="1276"/>
      <c r="BE79" s="1276"/>
      <c r="BF79" s="1288"/>
      <c r="BG79" s="1288"/>
      <c r="BH79" s="1288"/>
      <c r="BI79" s="1288"/>
      <c r="BJ79" s="1288"/>
      <c r="BK79" s="1288"/>
      <c r="BL79" s="1288"/>
      <c r="BM79" s="1288"/>
      <c r="BN79" s="1288"/>
      <c r="BO79" s="1289"/>
    </row>
    <row r="80" spans="1:88" ht="9.15" customHeight="1">
      <c r="C80" s="1334"/>
      <c r="D80" s="1319">
        <v>12</v>
      </c>
      <c r="E80" s="1363"/>
      <c r="F80" s="1364"/>
      <c r="G80" s="1365"/>
      <c r="H80" s="1365"/>
      <c r="I80" s="1365"/>
      <c r="J80" s="1365"/>
      <c r="K80" s="1365"/>
      <c r="L80" s="1365"/>
      <c r="M80" s="1365"/>
      <c r="N80" s="1365"/>
      <c r="O80" s="1365"/>
      <c r="P80" s="1353">
        <f>所得税源泉徴収簿!G80-所得税源泉徴収簿!L80</f>
        <v>0</v>
      </c>
      <c r="Q80" s="1353"/>
      <c r="R80" s="1353"/>
      <c r="S80" s="1353"/>
      <c r="T80" s="1353"/>
      <c r="U80" s="1366"/>
      <c r="V80" s="1366"/>
      <c r="W80" s="1353">
        <f>IF(所得税源泉徴収簿!$A$2="甲欄",所得税源泉徴収簿!BR80,所得税源泉徴収簿!BW80)</f>
        <v>0</v>
      </c>
      <c r="X80" s="1353"/>
      <c r="Y80" s="1353"/>
      <c r="Z80" s="1353"/>
      <c r="AA80" s="1365"/>
      <c r="AB80" s="1365"/>
      <c r="AC80" s="1365"/>
      <c r="AD80" s="1353">
        <f>所得税源泉徴収簿!W80+所得税源泉徴収簿!AA80</f>
        <v>0</v>
      </c>
      <c r="AE80" s="1353"/>
      <c r="AF80" s="1353"/>
      <c r="AG80" s="1354"/>
      <c r="AH80" s="1432"/>
      <c r="AI80" s="1276"/>
      <c r="AJ80" s="1276"/>
      <c r="AK80" s="1276"/>
      <c r="AL80" s="1276"/>
      <c r="AM80" s="1276"/>
      <c r="AN80" s="1276"/>
      <c r="AO80" s="1276"/>
      <c r="AP80" s="1276"/>
      <c r="AQ80" s="1276"/>
      <c r="AR80" s="1276"/>
      <c r="AS80" s="1276"/>
      <c r="AT80" s="1276"/>
      <c r="AU80" s="1276"/>
      <c r="AV80" s="1276"/>
      <c r="AW80" s="1276"/>
      <c r="AX80" s="1276"/>
      <c r="AY80" s="1276"/>
      <c r="AZ80" s="1276"/>
      <c r="BA80" s="1276"/>
      <c r="BB80" s="1276"/>
      <c r="BC80" s="1276"/>
      <c r="BD80" s="1276"/>
      <c r="BE80" s="1276"/>
      <c r="BF80" s="1288"/>
      <c r="BG80" s="1288"/>
      <c r="BH80" s="1288"/>
      <c r="BI80" s="1288"/>
      <c r="BJ80" s="1288"/>
      <c r="BK80" s="1288"/>
      <c r="BL80" s="1288"/>
      <c r="BM80" s="1288"/>
      <c r="BN80" s="1288"/>
      <c r="BO80" s="1289"/>
      <c r="BR80" s="321">
        <f>IF($BS80&lt;=162500,ROUND($BS80*0.05105,-1),IF($BS80&lt;=275000,ROUND($BS80*0.1021-8296,-1),IF($BS80&lt;=579166,ROUND($BS80*0.2042-36374,-1),IF($BS80&lt;=750000,ROUND($BS80*0.23483-54113,-1),IF($BS80&lt;=1500000,ROUND($BS80*0.33693-130688,-1),IF($BS80&lt;=3333333,ROUND($BS80*0.4084-237893,-1),ROUND($BS80*0.45945-408061,-1)))))))</f>
        <v>0</v>
      </c>
      <c r="BS80" s="321">
        <f>IF(P80-BT80-BU80&lt;=0,0,P80-BT80-BU80)</f>
        <v>0</v>
      </c>
      <c r="BT80" s="321">
        <f>IF(P80&lt;=135416,45834,IF(P80&lt;=149999,ROUNDUP(P80*0.4-8333,0),IF(P80&lt;=299999,ROUNDUP(P80*0.3+6667,0),IF(P80&lt;=549999,ROUNDUP(P80*0.2+36667,0),IF(P80&lt;=708330,ROUNDUP(P80*0.1+91667,0),162500)))))</f>
        <v>45834</v>
      </c>
      <c r="BU80" s="321">
        <f>(U80)*31667+IF(P80&lt;=2162499,40000,IF(P80&lt;=2204166,26667,IF(P80&lt;=2245833,13334,0)))</f>
        <v>40000</v>
      </c>
      <c r="BV80" s="321">
        <f>IF(P80&lt;88000,(P80*0.03063),IF(P80&lt;8600000,CI80,IF(P80&lt;1720000,(320900+(P80-86000)*0.4084),672200+(P80-1720000)*0.45945)))</f>
        <v>0</v>
      </c>
      <c r="BW80" s="321">
        <f>IF(BV41&lt;0,0,BV41)</f>
        <v>0</v>
      </c>
      <c r="BX80" s="321">
        <f>IF(P80&lt;=98999,1000,IF(P80&lt;=220999,2000,3000))</f>
        <v>1000</v>
      </c>
      <c r="BY80" s="321">
        <f>IF(BX80=1000,88000,IF(BX80=2000,99000,221000))</f>
        <v>88000</v>
      </c>
      <c r="BZ80" s="321">
        <f>IF(P80&lt;1010000,P80-MOD((P80-BY80),BX80),1010000)</f>
        <v>0</v>
      </c>
      <c r="CA80" s="321">
        <f>BZ80*1.5</f>
        <v>0</v>
      </c>
      <c r="CB80" s="321">
        <f>IF(CA80&lt;=135416,45834,IF(CA80&lt;=149999,ROUNDUP(CA80*0.4-8333,0),IF(CA80&lt;=299999,ROUNDUP(CA80*0.3+6667,0),IF(CA80&lt;=549999,ROUNDUP(CA80*0.2+36667,0),IF(CA80&lt;=708330,ROUNDUP(CA80*0.1+91667,0),162500)))))</f>
        <v>45834</v>
      </c>
      <c r="CC80" s="321">
        <f>(CA80-CB80-IF(CA80&lt;=2162499,40000,0))</f>
        <v>-85834</v>
      </c>
      <c r="CD80" s="321">
        <f>IF($CC80&lt;=162500,ROUNDDOWN($CC80*0.05,0),IF($CC80&lt;=275000,ROUNDDOWN($CC80*0.1-8125,0),IF($CC80&lt;=579166,ROUNDDOWN($CC80*0.2-35625,0),IF($CC80&lt;=750000,ROUNDDOWN($CC80*0.23-53000,0),IF($CC80&lt;=1500000,ROUNDDOWN($CC80*0.33-128000,0),ROUNDDOWN($CC80*0.4-233000,0))))))</f>
        <v>-4291</v>
      </c>
      <c r="CE80" s="321">
        <f>BZ80*2.5</f>
        <v>0</v>
      </c>
      <c r="CF80" s="321">
        <f>IF(CE80&lt;=135416,45834,IF(CE80&lt;=149999,ROUNDUP(CE80*0.4-8333,0),IF(CE80&lt;=299999,ROUNDUP(CE80*0.3+6667,0),IF(CE80&lt;=549999,ROUNDUP(CE80*0.2+36667,0),IF(CE80&lt;=708330,ROUNDUP(CE80*0.1+91667,0),162500)))))</f>
        <v>45834</v>
      </c>
      <c r="CG80" s="321">
        <f>(CE80-CF80-IF(CA80&lt;=2162499,40000,0))</f>
        <v>-85834</v>
      </c>
      <c r="CH80" s="321">
        <f>IF($CG80&lt;=162500,ROUNDDOWN($CG80*0.05,0),IF($CG80&lt;=275000,ROUNDDOWN($CG80*0.1-8125,0),IF($CG80&lt;=579166,ROUNDDOWN($CG80*0.2-35625,0),IF($CG80&lt;=750000,ROUNDDOWN($CG80*0.23-53000,0),IF($CG80&lt;=1500000,ROUNDDOWN($CG80*0.33-128000,0),ROUNDDOWN($CG80*0.4-233000,0))))))</f>
        <v>-4291</v>
      </c>
      <c r="CI80" s="321">
        <f>ROUND(CH80-CD80,-2)</f>
        <v>0</v>
      </c>
      <c r="CJ80" s="321">
        <f>ROUND(CI80*1.021,-2)</f>
        <v>0</v>
      </c>
    </row>
    <row r="81" spans="3:88" ht="9.15" customHeight="1">
      <c r="C81" s="1334"/>
      <c r="D81" s="1319"/>
      <c r="E81" s="1355"/>
      <c r="F81" s="1357"/>
      <c r="G81" s="1359"/>
      <c r="H81" s="1359"/>
      <c r="I81" s="1359"/>
      <c r="J81" s="1359"/>
      <c r="K81" s="1359"/>
      <c r="L81" s="1359"/>
      <c r="M81" s="1359"/>
      <c r="N81" s="1359"/>
      <c r="O81" s="1359"/>
      <c r="P81" s="1344"/>
      <c r="Q81" s="1344"/>
      <c r="R81" s="1344"/>
      <c r="S81" s="1344"/>
      <c r="T81" s="1344"/>
      <c r="U81" s="1361"/>
      <c r="V81" s="1361"/>
      <c r="W81" s="1344"/>
      <c r="X81" s="1344"/>
      <c r="Y81" s="1344"/>
      <c r="Z81" s="1344"/>
      <c r="AA81" s="1359"/>
      <c r="AB81" s="1359"/>
      <c r="AC81" s="1359"/>
      <c r="AD81" s="1344"/>
      <c r="AE81" s="1344"/>
      <c r="AF81" s="1344"/>
      <c r="AG81" s="1345"/>
      <c r="AH81" s="1432"/>
      <c r="AI81" s="1276" t="s">
        <v>293</v>
      </c>
      <c r="AJ81" s="1276"/>
      <c r="AK81" s="1276"/>
      <c r="AL81" s="1276"/>
      <c r="AM81" s="1276"/>
      <c r="AN81" s="1276"/>
      <c r="AO81" s="1276"/>
      <c r="AP81" s="1276"/>
      <c r="AQ81" s="1276"/>
      <c r="AR81" s="1276"/>
      <c r="AS81" s="1276"/>
      <c r="AT81" s="1276"/>
      <c r="AU81" s="1276"/>
      <c r="AV81" s="1276"/>
      <c r="AW81" s="1276"/>
      <c r="AX81" s="1276"/>
      <c r="AY81" s="1276"/>
      <c r="AZ81" s="1276"/>
      <c r="BA81" s="1276"/>
      <c r="BB81" s="1276"/>
      <c r="BC81" s="1276"/>
      <c r="BD81" s="1276"/>
      <c r="BE81" s="1329" t="s">
        <v>82</v>
      </c>
      <c r="BF81" s="1270">
        <f>IF(所得税源泉徴収簿!BF75-BF78&lt;=0,0,ROUNDDOWN(所得税源泉徴収簿!BF75-BF78,0))</f>
        <v>0</v>
      </c>
      <c r="BG81" s="1270"/>
      <c r="BH81" s="1270"/>
      <c r="BI81" s="1270"/>
      <c r="BJ81" s="1270"/>
      <c r="BK81" s="1270"/>
      <c r="BL81" s="1270"/>
      <c r="BM81" s="1270"/>
      <c r="BN81" s="1270"/>
      <c r="BO81" s="1273"/>
    </row>
    <row r="82" spans="3:88" ht="9.15" customHeight="1">
      <c r="C82" s="1334"/>
      <c r="D82" s="1319"/>
      <c r="E82" s="1355"/>
      <c r="F82" s="1357"/>
      <c r="G82" s="1359"/>
      <c r="H82" s="1359"/>
      <c r="I82" s="1359"/>
      <c r="J82" s="1359"/>
      <c r="K82" s="1359"/>
      <c r="L82" s="1359"/>
      <c r="M82" s="1359"/>
      <c r="N82" s="1359"/>
      <c r="O82" s="1359"/>
      <c r="P82" s="1344"/>
      <c r="Q82" s="1344"/>
      <c r="R82" s="1344"/>
      <c r="S82" s="1344"/>
      <c r="T82" s="1344"/>
      <c r="U82" s="1361"/>
      <c r="V82" s="1361"/>
      <c r="W82" s="1344"/>
      <c r="X82" s="1344"/>
      <c r="Y82" s="1344"/>
      <c r="Z82" s="1344"/>
      <c r="AA82" s="1359"/>
      <c r="AB82" s="1359"/>
      <c r="AC82" s="1359"/>
      <c r="AD82" s="1344"/>
      <c r="AE82" s="1344"/>
      <c r="AF82" s="1344"/>
      <c r="AG82" s="1345"/>
      <c r="AH82" s="1432"/>
      <c r="AI82" s="1276"/>
      <c r="AJ82" s="1276"/>
      <c r="AK82" s="1276"/>
      <c r="AL82" s="1276"/>
      <c r="AM82" s="1276"/>
      <c r="AN82" s="1276"/>
      <c r="AO82" s="1276"/>
      <c r="AP82" s="1276"/>
      <c r="AQ82" s="1276"/>
      <c r="AR82" s="1276"/>
      <c r="AS82" s="1276"/>
      <c r="AT82" s="1276"/>
      <c r="AU82" s="1276"/>
      <c r="AV82" s="1276"/>
      <c r="AW82" s="1276"/>
      <c r="AX82" s="1276"/>
      <c r="AY82" s="1276"/>
      <c r="AZ82" s="1276"/>
      <c r="BA82" s="1276"/>
      <c r="BB82" s="1276"/>
      <c r="BC82" s="1276"/>
      <c r="BD82" s="1276"/>
      <c r="BE82" s="1329"/>
      <c r="BF82" s="1270"/>
      <c r="BG82" s="1270"/>
      <c r="BH82" s="1270"/>
      <c r="BI82" s="1270"/>
      <c r="BJ82" s="1270"/>
      <c r="BK82" s="1270"/>
      <c r="BL82" s="1270"/>
      <c r="BM82" s="1270"/>
      <c r="BN82" s="1270"/>
      <c r="BO82" s="1273"/>
    </row>
    <row r="83" spans="3:88" ht="9.15" customHeight="1">
      <c r="C83" s="1334"/>
      <c r="D83" s="1319"/>
      <c r="E83" s="1355"/>
      <c r="F83" s="1357"/>
      <c r="G83" s="1359"/>
      <c r="H83" s="1359"/>
      <c r="I83" s="1359"/>
      <c r="J83" s="1359"/>
      <c r="K83" s="1359"/>
      <c r="L83" s="1359"/>
      <c r="M83" s="1359"/>
      <c r="N83" s="1359"/>
      <c r="O83" s="1359"/>
      <c r="P83" s="1344">
        <f>所得税源泉徴収簿!G83-所得税源泉徴収簿!L83</f>
        <v>0</v>
      </c>
      <c r="Q83" s="1344"/>
      <c r="R83" s="1344"/>
      <c r="S83" s="1344"/>
      <c r="T83" s="1344"/>
      <c r="U83" s="1361"/>
      <c r="V83" s="1361"/>
      <c r="W83" s="1344">
        <f>IF(所得税源泉徴収簿!$A$2="甲欄",所得税源泉徴収簿!BR83,所得税源泉徴収簿!BW83)</f>
        <v>0</v>
      </c>
      <c r="X83" s="1344"/>
      <c r="Y83" s="1344"/>
      <c r="Z83" s="1344"/>
      <c r="AA83" s="1359"/>
      <c r="AB83" s="1359"/>
      <c r="AC83" s="1359"/>
      <c r="AD83" s="1344">
        <f>所得税源泉徴収簿!W83+所得税源泉徴収簿!AA83</f>
        <v>0</v>
      </c>
      <c r="AE83" s="1344"/>
      <c r="AF83" s="1344"/>
      <c r="AG83" s="1345"/>
      <c r="AH83" s="1432"/>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329"/>
      <c r="BF83" s="1270"/>
      <c r="BG83" s="1270"/>
      <c r="BH83" s="1270"/>
      <c r="BI83" s="1270"/>
      <c r="BJ83" s="1270"/>
      <c r="BK83" s="1270"/>
      <c r="BL83" s="1270"/>
      <c r="BM83" s="1270"/>
      <c r="BN83" s="1270"/>
      <c r="BO83" s="1273"/>
      <c r="BR83" s="321">
        <f>IF($BS83&lt;=162500,ROUND($BS83*0.05105,-1),IF($BS83&lt;=275000,ROUND($BS83*0.1021-8296,-1),IF($BS83&lt;=579166,ROUND($BS83*0.2042-36374,-1),IF($BS83&lt;=750000,ROUND($BS83*0.23483-54113,-1),IF($BS83&lt;=1500000,ROUND($BS83*0.33693-130688,-1),IF($BS83&lt;=3333333,ROUND($BS83*0.4084-237893,-1),ROUND($BS83*0.45945-408061,-1)))))))</f>
        <v>0</v>
      </c>
      <c r="BS83" s="321">
        <f>IF(P83-BT83-BU83&lt;=0,0,P83-BT83-BU83)</f>
        <v>0</v>
      </c>
      <c r="BT83" s="321">
        <f>IF(P83&lt;=135416,45834,IF(P83&lt;=149999,ROUNDUP(P83*0.4-8333,0),IF(P83&lt;=299999,ROUNDUP(P83*0.3+6667,0),IF(P83&lt;=549999,ROUNDUP(P83*0.2+36667,0),IF(P83&lt;=708330,ROUNDUP(P83*0.1+91667,0),162500)))))</f>
        <v>45834</v>
      </c>
      <c r="BU83" s="321">
        <f>(U83)*31667+IF(P83&lt;=2162499,40000,IF(P83&lt;=2204166,26667,IF(P83&lt;=2245833,13334,0)))</f>
        <v>40000</v>
      </c>
      <c r="BV83" s="321">
        <f>IF(P83&lt;88000,(P83*0.03063),IF(P83&lt;8600000,CI83,IF(P83&lt;1720000,(320900+(P83-86000)*0.4084),672200+(P83-1720000)*0.45945)))</f>
        <v>0</v>
      </c>
      <c r="BW83" s="321">
        <f>IF(BV44&lt;0,0,BV44)</f>
        <v>0</v>
      </c>
      <c r="BX83" s="321">
        <f>IF(P83&lt;=98999,1000,IF(P83&lt;=220999,2000,3000))</f>
        <v>1000</v>
      </c>
      <c r="BY83" s="321">
        <f>IF(BX83=1000,88000,IF(BX83=2000,99000,221000))</f>
        <v>88000</v>
      </c>
      <c r="BZ83" s="321">
        <f>IF(P83&lt;1010000,P83-MOD((P83-BY83),BX83),1010000)</f>
        <v>0</v>
      </c>
      <c r="CA83" s="321">
        <f>BZ83*1.5</f>
        <v>0</v>
      </c>
      <c r="CB83" s="321">
        <f>IF(CA83&lt;=135416,45834,IF(CA83&lt;=149999,ROUNDUP(CA83*0.4-8333,0),IF(CA83&lt;=299999,ROUNDUP(CA83*0.3+6667,0),IF(CA83&lt;=549999,ROUNDUP(CA83*0.2+36667,0),IF(CA83&lt;=708330,ROUNDUP(CA83*0.1+91667,0),162500)))))</f>
        <v>45834</v>
      </c>
      <c r="CC83" s="321">
        <f>(CA83-CB83-IF(CA83&lt;=2162499,40000,0))</f>
        <v>-85834</v>
      </c>
      <c r="CD83" s="321">
        <f>IF($CC83&lt;=162500,ROUNDDOWN($CC83*0.05,0),IF($CC83&lt;=275000,ROUNDDOWN($CC83*0.1-8125,0),IF($CC83&lt;=579166,ROUNDDOWN($CC83*0.2-35625,0),IF($CC83&lt;=750000,ROUNDDOWN($CC83*0.23-53000,0),IF($CC83&lt;=1500000,ROUNDDOWN($CC83*0.33-128000,0),ROUNDDOWN($CC83*0.4-233000,0))))))</f>
        <v>-4291</v>
      </c>
      <c r="CE83" s="321">
        <f>BZ83*2.5</f>
        <v>0</v>
      </c>
      <c r="CF83" s="321">
        <f>IF(CE83&lt;=135416,45834,IF(CE83&lt;=149999,ROUNDUP(CE83*0.4-8333,0),IF(CE83&lt;=299999,ROUNDUP(CE83*0.3+6667,0),IF(CE83&lt;=549999,ROUNDUP(CE83*0.2+36667,0),IF(CE83&lt;=708330,ROUNDUP(CE83*0.1+91667,0),162500)))))</f>
        <v>45834</v>
      </c>
      <c r="CG83" s="321">
        <f>(CE83-CF83-IF(CA83&lt;=2162499,40000,0))</f>
        <v>-85834</v>
      </c>
      <c r="CH83" s="321">
        <f>IF($CG83&lt;=162500,ROUNDDOWN($CG83*0.05,0),IF($CG83&lt;=275000,ROUNDDOWN($CG83*0.1-8125,0),IF($CG83&lt;=579166,ROUNDDOWN($CG83*0.2-35625,0),IF($CG83&lt;=750000,ROUNDDOWN($CG83*0.23-53000,0),IF($CG83&lt;=1500000,ROUNDDOWN($CG83*0.33-128000,0),ROUNDDOWN($CG83*0.4-233000,0))))))</f>
        <v>-4291</v>
      </c>
      <c r="CI83" s="321">
        <f>ROUND(CH83-CD83,-2)</f>
        <v>0</v>
      </c>
      <c r="CJ83" s="321">
        <f>ROUND(CI83*1.021,-2)</f>
        <v>0</v>
      </c>
    </row>
    <row r="84" spans="3:88" ht="9.15" customHeight="1">
      <c r="C84" s="1334"/>
      <c r="D84" s="1319"/>
      <c r="E84" s="1355"/>
      <c r="F84" s="1357"/>
      <c r="G84" s="1359"/>
      <c r="H84" s="1359"/>
      <c r="I84" s="1359"/>
      <c r="J84" s="1359"/>
      <c r="K84" s="1359"/>
      <c r="L84" s="1359"/>
      <c r="M84" s="1359"/>
      <c r="N84" s="1359"/>
      <c r="O84" s="1359"/>
      <c r="P84" s="1344"/>
      <c r="Q84" s="1344"/>
      <c r="R84" s="1344"/>
      <c r="S84" s="1344"/>
      <c r="T84" s="1344"/>
      <c r="U84" s="1361"/>
      <c r="V84" s="1361"/>
      <c r="W84" s="1344"/>
      <c r="X84" s="1344"/>
      <c r="Y84" s="1344"/>
      <c r="Z84" s="1344"/>
      <c r="AA84" s="1359"/>
      <c r="AB84" s="1359"/>
      <c r="AC84" s="1359"/>
      <c r="AD84" s="1344"/>
      <c r="AE84" s="1344"/>
      <c r="AF84" s="1344"/>
      <c r="AG84" s="1345"/>
      <c r="AH84" s="1432"/>
      <c r="AI84" s="1348" t="s">
        <v>294</v>
      </c>
      <c r="AJ84" s="1348"/>
      <c r="AK84" s="1348"/>
      <c r="AL84" s="1348"/>
      <c r="AM84" s="1348"/>
      <c r="AN84" s="1348"/>
      <c r="AO84" s="1348"/>
      <c r="AP84" s="1348"/>
      <c r="AQ84" s="1348"/>
      <c r="AR84" s="1348"/>
      <c r="AS84" s="1348"/>
      <c r="AT84" s="1348"/>
      <c r="AU84" s="1348"/>
      <c r="AV84" s="1348"/>
      <c r="AW84" s="1348"/>
      <c r="AX84" s="1348"/>
      <c r="AY84" s="1348"/>
      <c r="AZ84" s="1348"/>
      <c r="BA84" s="1348"/>
      <c r="BB84" s="1348"/>
      <c r="BC84" s="1348"/>
      <c r="BD84" s="1348"/>
      <c r="BE84" s="1329" t="s">
        <v>89</v>
      </c>
      <c r="BF84" s="1349" t="s">
        <v>78</v>
      </c>
      <c r="BG84" s="1349"/>
      <c r="BH84" s="1349"/>
      <c r="BI84" s="1349"/>
      <c r="BJ84" s="1349"/>
      <c r="BK84" s="1349"/>
      <c r="BL84" s="1349"/>
      <c r="BM84" s="1349"/>
      <c r="BN84" s="1349"/>
      <c r="BO84" s="1350"/>
    </row>
    <row r="85" spans="3:88" ht="9.15" customHeight="1" thickBot="1">
      <c r="C85" s="1334"/>
      <c r="D85" s="1324"/>
      <c r="E85" s="1356"/>
      <c r="F85" s="1358"/>
      <c r="G85" s="1360"/>
      <c r="H85" s="1360"/>
      <c r="I85" s="1360"/>
      <c r="J85" s="1360"/>
      <c r="K85" s="1360"/>
      <c r="L85" s="1360"/>
      <c r="M85" s="1360"/>
      <c r="N85" s="1360"/>
      <c r="O85" s="1360"/>
      <c r="P85" s="1346"/>
      <c r="Q85" s="1346"/>
      <c r="R85" s="1346"/>
      <c r="S85" s="1346"/>
      <c r="T85" s="1346"/>
      <c r="U85" s="1362"/>
      <c r="V85" s="1362"/>
      <c r="W85" s="1346"/>
      <c r="X85" s="1346"/>
      <c r="Y85" s="1346"/>
      <c r="Z85" s="1346"/>
      <c r="AA85" s="1360"/>
      <c r="AB85" s="1360"/>
      <c r="AC85" s="1360"/>
      <c r="AD85" s="1346"/>
      <c r="AE85" s="1346"/>
      <c r="AF85" s="1346"/>
      <c r="AG85" s="1347"/>
      <c r="AH85" s="1432"/>
      <c r="AI85" s="1348"/>
      <c r="AJ85" s="1348"/>
      <c r="AK85" s="1348"/>
      <c r="AL85" s="1348"/>
      <c r="AM85" s="1348"/>
      <c r="AN85" s="1348"/>
      <c r="AO85" s="1348"/>
      <c r="AP85" s="1348"/>
      <c r="AQ85" s="1348"/>
      <c r="AR85" s="1348"/>
      <c r="AS85" s="1348"/>
      <c r="AT85" s="1348"/>
      <c r="AU85" s="1348"/>
      <c r="AV85" s="1348"/>
      <c r="AW85" s="1348"/>
      <c r="AX85" s="1348"/>
      <c r="AY85" s="1348"/>
      <c r="AZ85" s="1348"/>
      <c r="BA85" s="1348"/>
      <c r="BB85" s="1348"/>
      <c r="BC85" s="1348"/>
      <c r="BD85" s="1348"/>
      <c r="BE85" s="1329"/>
      <c r="BF85" s="1351">
        <f>IF(BF81&lt;=0,0,ROUNDDOWN(BF81*1.021,-2))</f>
        <v>0</v>
      </c>
      <c r="BG85" s="1351"/>
      <c r="BH85" s="1351"/>
      <c r="BI85" s="1351"/>
      <c r="BJ85" s="1351"/>
      <c r="BK85" s="1351"/>
      <c r="BL85" s="1351"/>
      <c r="BM85" s="1351"/>
      <c r="BN85" s="1351"/>
      <c r="BO85" s="1352"/>
    </row>
    <row r="86" spans="3:88" ht="9.15" customHeight="1">
      <c r="C86" s="1335"/>
      <c r="D86" s="1290" t="s">
        <v>52</v>
      </c>
      <c r="E86" s="1291"/>
      <c r="F86" s="1291"/>
      <c r="G86" s="1306" t="s">
        <v>47</v>
      </c>
      <c r="H86" s="1297">
        <f>SUM(所得税源泉徴収簿!G14:K85)</f>
        <v>0</v>
      </c>
      <c r="I86" s="1297"/>
      <c r="J86" s="1297"/>
      <c r="K86" s="1298"/>
      <c r="L86" s="1306" t="s">
        <v>79</v>
      </c>
      <c r="M86" s="1297">
        <f>SUM(所得税源泉徴収簿!L14:O85)</f>
        <v>0</v>
      </c>
      <c r="N86" s="1297"/>
      <c r="O86" s="1298"/>
      <c r="P86" s="1271">
        <f>SUM(所得税源泉徴収簿!P14:T85)</f>
        <v>0</v>
      </c>
      <c r="Q86" s="1271"/>
      <c r="R86" s="1271"/>
      <c r="S86" s="1271"/>
      <c r="T86" s="1271"/>
      <c r="U86" s="1303"/>
      <c r="V86" s="1303"/>
      <c r="W86" s="1294" t="s">
        <v>48</v>
      </c>
      <c r="X86" s="1297">
        <f>SUM(所得税源泉徴収簿!W14:Z85)</f>
        <v>0</v>
      </c>
      <c r="Y86" s="1297"/>
      <c r="Z86" s="1298"/>
      <c r="AA86" s="1271">
        <f>SUM(所得税源泉徴収簿!AA14:AC85)</f>
        <v>0</v>
      </c>
      <c r="AB86" s="1271"/>
      <c r="AC86" s="1271"/>
      <c r="AD86" s="1271">
        <f>SUM(所得税源泉徴収簿!AD14:AG85)</f>
        <v>0</v>
      </c>
      <c r="AE86" s="1271"/>
      <c r="AF86" s="1271"/>
      <c r="AG86" s="1272"/>
      <c r="AH86" s="1432"/>
      <c r="AI86" s="1348"/>
      <c r="AJ86" s="1348"/>
      <c r="AK86" s="1348"/>
      <c r="AL86" s="1348"/>
      <c r="AM86" s="1348"/>
      <c r="AN86" s="1348"/>
      <c r="AO86" s="1348"/>
      <c r="AP86" s="1348"/>
      <c r="AQ86" s="1348"/>
      <c r="AR86" s="1348"/>
      <c r="AS86" s="1348"/>
      <c r="AT86" s="1348"/>
      <c r="AU86" s="1348"/>
      <c r="AV86" s="1348"/>
      <c r="AW86" s="1348"/>
      <c r="AX86" s="1348"/>
      <c r="AY86" s="1348"/>
      <c r="AZ86" s="1348"/>
      <c r="BA86" s="1348"/>
      <c r="BB86" s="1348"/>
      <c r="BC86" s="1348"/>
      <c r="BD86" s="1348"/>
      <c r="BE86" s="1329"/>
      <c r="BF86" s="1351"/>
      <c r="BG86" s="1351"/>
      <c r="BH86" s="1351"/>
      <c r="BI86" s="1351"/>
      <c r="BJ86" s="1351"/>
      <c r="BK86" s="1351"/>
      <c r="BL86" s="1351"/>
      <c r="BM86" s="1351"/>
      <c r="BN86" s="1351"/>
      <c r="BO86" s="1352"/>
    </row>
    <row r="87" spans="3:88" ht="9.15" customHeight="1">
      <c r="C87" s="1335"/>
      <c r="D87" s="1292"/>
      <c r="E87" s="1276"/>
      <c r="F87" s="1276"/>
      <c r="G87" s="1307"/>
      <c r="H87" s="1299"/>
      <c r="I87" s="1299"/>
      <c r="J87" s="1299"/>
      <c r="K87" s="1300"/>
      <c r="L87" s="1307"/>
      <c r="M87" s="1299"/>
      <c r="N87" s="1299"/>
      <c r="O87" s="1300"/>
      <c r="P87" s="1270"/>
      <c r="Q87" s="1270"/>
      <c r="R87" s="1270"/>
      <c r="S87" s="1270"/>
      <c r="T87" s="1270"/>
      <c r="U87" s="1304"/>
      <c r="V87" s="1304"/>
      <c r="W87" s="1295"/>
      <c r="X87" s="1299"/>
      <c r="Y87" s="1299"/>
      <c r="Z87" s="1300"/>
      <c r="AA87" s="1270"/>
      <c r="AB87" s="1270"/>
      <c r="AC87" s="1270"/>
      <c r="AD87" s="1270"/>
      <c r="AE87" s="1270"/>
      <c r="AF87" s="1270"/>
      <c r="AG87" s="1273"/>
      <c r="AH87" s="1432"/>
      <c r="AI87" s="1348"/>
      <c r="AJ87" s="1348"/>
      <c r="AK87" s="1348"/>
      <c r="AL87" s="1348"/>
      <c r="AM87" s="1348"/>
      <c r="AN87" s="1348"/>
      <c r="AO87" s="1348"/>
      <c r="AP87" s="1348"/>
      <c r="AQ87" s="1348"/>
      <c r="AR87" s="1348"/>
      <c r="AS87" s="1348"/>
      <c r="AT87" s="1348"/>
      <c r="AU87" s="1348"/>
      <c r="AV87" s="1348"/>
      <c r="AW87" s="1348"/>
      <c r="AX87" s="1348"/>
      <c r="AY87" s="1348"/>
      <c r="AZ87" s="1348"/>
      <c r="BA87" s="1348"/>
      <c r="BB87" s="1348"/>
      <c r="BC87" s="1348"/>
      <c r="BD87" s="1348"/>
      <c r="BE87" s="1329"/>
      <c r="BF87" s="1269"/>
      <c r="BG87" s="1269"/>
      <c r="BH87" s="1269"/>
      <c r="BI87" s="1269"/>
      <c r="BJ87" s="1269"/>
      <c r="BK87" s="1269"/>
      <c r="BL87" s="1269"/>
      <c r="BM87" s="1269"/>
      <c r="BN87" s="1269"/>
      <c r="BO87" s="1312"/>
    </row>
    <row r="88" spans="3:88" ht="9.15" customHeight="1">
      <c r="C88" s="1335"/>
      <c r="D88" s="1292"/>
      <c r="E88" s="1276"/>
      <c r="F88" s="1276"/>
      <c r="G88" s="1307"/>
      <c r="H88" s="1299"/>
      <c r="I88" s="1299"/>
      <c r="J88" s="1299"/>
      <c r="K88" s="1300"/>
      <c r="L88" s="1307"/>
      <c r="M88" s="1299"/>
      <c r="N88" s="1299"/>
      <c r="O88" s="1300"/>
      <c r="P88" s="1270"/>
      <c r="Q88" s="1270"/>
      <c r="R88" s="1270"/>
      <c r="S88" s="1270"/>
      <c r="T88" s="1270"/>
      <c r="U88" s="1304"/>
      <c r="V88" s="1304"/>
      <c r="W88" s="1295"/>
      <c r="X88" s="1299"/>
      <c r="Y88" s="1299"/>
      <c r="Z88" s="1300"/>
      <c r="AA88" s="1270"/>
      <c r="AB88" s="1270"/>
      <c r="AC88" s="1270"/>
      <c r="AD88" s="1270"/>
      <c r="AE88" s="1270"/>
      <c r="AF88" s="1270"/>
      <c r="AG88" s="1273"/>
      <c r="AH88" s="1432"/>
      <c r="AI88" s="1340"/>
      <c r="AJ88" s="1330" t="str">
        <f>IF(所得税源泉徴収簿!BS107&lt;0,"○","")</f>
        <v/>
      </c>
      <c r="AK88" s="1330"/>
      <c r="AL88" s="1330"/>
      <c r="AM88" s="1330" t="str">
        <f>IF(所得税源泉徴収簿!BS107&gt;0,"○","")</f>
        <v/>
      </c>
      <c r="AN88" s="1330"/>
      <c r="AO88" s="1330"/>
      <c r="AP88" s="325"/>
      <c r="AQ88" s="325"/>
      <c r="AT88" s="325"/>
      <c r="AU88" s="325"/>
      <c r="AV88" s="325"/>
      <c r="AW88" s="325"/>
      <c r="AX88" s="325"/>
      <c r="AY88" s="325"/>
      <c r="AZ88" s="325"/>
      <c r="BA88" s="325"/>
      <c r="BB88" s="325"/>
      <c r="BC88" s="325"/>
      <c r="BD88" s="326"/>
      <c r="BE88" s="1329" t="s">
        <v>91</v>
      </c>
      <c r="BF88" s="1270">
        <f>ABS(所得税源泉徴収簿!BS107)</f>
        <v>0</v>
      </c>
      <c r="BG88" s="1270"/>
      <c r="BH88" s="1270"/>
      <c r="BI88" s="1270"/>
      <c r="BJ88" s="1270"/>
      <c r="BK88" s="1270"/>
      <c r="BL88" s="1270"/>
      <c r="BM88" s="1270"/>
      <c r="BN88" s="1270"/>
      <c r="BO88" s="1273"/>
    </row>
    <row r="89" spans="3:88" ht="9.15" customHeight="1">
      <c r="C89" s="1335"/>
      <c r="D89" s="1292"/>
      <c r="E89" s="1276"/>
      <c r="F89" s="1276"/>
      <c r="G89" s="1307"/>
      <c r="H89" s="1299"/>
      <c r="I89" s="1299"/>
      <c r="J89" s="1299"/>
      <c r="K89" s="1300"/>
      <c r="L89" s="1307"/>
      <c r="M89" s="1299"/>
      <c r="N89" s="1299"/>
      <c r="O89" s="1300"/>
      <c r="P89" s="1270"/>
      <c r="Q89" s="1270"/>
      <c r="R89" s="1270"/>
      <c r="S89" s="1270"/>
      <c r="T89" s="1270"/>
      <c r="U89" s="1304"/>
      <c r="V89" s="1304"/>
      <c r="W89" s="1295"/>
      <c r="X89" s="1299"/>
      <c r="Y89" s="1299"/>
      <c r="Z89" s="1300"/>
      <c r="AA89" s="1270"/>
      <c r="AB89" s="1270"/>
      <c r="AC89" s="1270"/>
      <c r="AD89" s="1270"/>
      <c r="AE89" s="1270"/>
      <c r="AF89" s="1270"/>
      <c r="AG89" s="1273"/>
      <c r="AH89" s="1432"/>
      <c r="AI89" s="1341"/>
      <c r="AJ89" s="1331"/>
      <c r="AK89" s="1331"/>
      <c r="AL89" s="1331"/>
      <c r="AM89" s="1331"/>
      <c r="AN89" s="1331"/>
      <c r="AO89" s="1331"/>
      <c r="BD89" s="327"/>
      <c r="BE89" s="1329"/>
      <c r="BF89" s="1270"/>
      <c r="BG89" s="1270"/>
      <c r="BH89" s="1270"/>
      <c r="BI89" s="1270"/>
      <c r="BJ89" s="1270"/>
      <c r="BK89" s="1270"/>
      <c r="BL89" s="1270"/>
      <c r="BM89" s="1270"/>
      <c r="BN89" s="1270"/>
      <c r="BO89" s="1273"/>
    </row>
    <row r="90" spans="3:88" ht="9.15" customHeight="1" thickBot="1">
      <c r="C90" s="1336"/>
      <c r="D90" s="1293"/>
      <c r="E90" s="1277"/>
      <c r="F90" s="1277"/>
      <c r="G90" s="1308"/>
      <c r="H90" s="1301"/>
      <c r="I90" s="1301"/>
      <c r="J90" s="1301"/>
      <c r="K90" s="1302"/>
      <c r="L90" s="1308"/>
      <c r="M90" s="1301"/>
      <c r="N90" s="1301"/>
      <c r="O90" s="1302"/>
      <c r="P90" s="1274"/>
      <c r="Q90" s="1274"/>
      <c r="R90" s="1274"/>
      <c r="S90" s="1274"/>
      <c r="T90" s="1274"/>
      <c r="U90" s="1305"/>
      <c r="V90" s="1305"/>
      <c r="W90" s="1296"/>
      <c r="X90" s="1301"/>
      <c r="Y90" s="1301"/>
      <c r="Z90" s="1302"/>
      <c r="AA90" s="1274"/>
      <c r="AB90" s="1274"/>
      <c r="AC90" s="1274"/>
      <c r="AD90" s="1274"/>
      <c r="AE90" s="1274"/>
      <c r="AF90" s="1274"/>
      <c r="AG90" s="1275"/>
      <c r="AH90" s="1432"/>
      <c r="AI90" s="1342"/>
      <c r="AJ90" s="1332"/>
      <c r="AK90" s="1332"/>
      <c r="AL90" s="1332"/>
      <c r="AM90" s="1332"/>
      <c r="AN90" s="1332"/>
      <c r="AO90" s="1332"/>
      <c r="AP90" s="328"/>
      <c r="AQ90" s="328"/>
      <c r="AT90" s="328"/>
      <c r="AU90" s="328"/>
      <c r="AV90" s="328"/>
      <c r="AW90" s="328"/>
      <c r="AX90" s="328"/>
      <c r="AY90" s="328"/>
      <c r="AZ90" s="328"/>
      <c r="BA90" s="328"/>
      <c r="BB90" s="328"/>
      <c r="BC90" s="328"/>
      <c r="BD90" s="329"/>
      <c r="BE90" s="1329"/>
      <c r="BF90" s="1270"/>
      <c r="BG90" s="1270"/>
      <c r="BH90" s="1270"/>
      <c r="BI90" s="1270"/>
      <c r="BJ90" s="1270"/>
      <c r="BK90" s="1270"/>
      <c r="BL90" s="1270"/>
      <c r="BM90" s="1270"/>
      <c r="BN90" s="1270"/>
      <c r="BO90" s="1273"/>
    </row>
    <row r="91" spans="3:88" ht="9.15" customHeight="1" thickTop="1">
      <c r="C91" s="1333" t="s">
        <v>84</v>
      </c>
      <c r="D91" s="1337"/>
      <c r="E91" s="1338"/>
      <c r="F91" s="1339"/>
      <c r="G91" s="1326"/>
      <c r="H91" s="1326"/>
      <c r="I91" s="1326"/>
      <c r="J91" s="1326"/>
      <c r="K91" s="1326"/>
      <c r="L91" s="1326"/>
      <c r="M91" s="1326"/>
      <c r="N91" s="1326"/>
      <c r="O91" s="1326"/>
      <c r="P91" s="1327">
        <f>所得税源泉徴収簿!G91-所得税源泉徴収簿!L91</f>
        <v>0</v>
      </c>
      <c r="Q91" s="1327"/>
      <c r="R91" s="1327"/>
      <c r="S91" s="1327"/>
      <c r="T91" s="1327"/>
      <c r="U91" s="1343"/>
      <c r="V91" s="1343"/>
      <c r="W91" s="330" t="s">
        <v>85</v>
      </c>
      <c r="X91" s="1325">
        <v>0</v>
      </c>
      <c r="Y91" s="1325"/>
      <c r="Z91" s="331" t="s">
        <v>86</v>
      </c>
      <c r="AA91" s="1326"/>
      <c r="AB91" s="1326"/>
      <c r="AC91" s="1326"/>
      <c r="AD91" s="1327">
        <f>所得税源泉徴収簿!W92+所得税源泉徴収簿!AA91</f>
        <v>0</v>
      </c>
      <c r="AE91" s="1327"/>
      <c r="AF91" s="1327"/>
      <c r="AG91" s="1328"/>
      <c r="AH91" s="1432"/>
      <c r="AI91" s="1287" t="s">
        <v>192</v>
      </c>
      <c r="AJ91" s="1276"/>
      <c r="AK91" s="1276"/>
      <c r="AL91" s="1276" t="s">
        <v>81</v>
      </c>
      <c r="AM91" s="1276"/>
      <c r="AN91" s="1276"/>
      <c r="AO91" s="1276"/>
      <c r="AP91" s="1276"/>
      <c r="AQ91" s="1276"/>
      <c r="AR91" s="1276"/>
      <c r="AS91" s="1276"/>
      <c r="AT91" s="1276"/>
      <c r="AU91" s="1276"/>
      <c r="AV91" s="1276"/>
      <c r="AW91" s="1276"/>
      <c r="AX91" s="1276"/>
      <c r="AY91" s="1276"/>
      <c r="AZ91" s="1276"/>
      <c r="BA91" s="1276"/>
      <c r="BB91" s="1276"/>
      <c r="BC91" s="1276"/>
      <c r="BD91" s="1276"/>
      <c r="BE91" s="1276" t="s">
        <v>94</v>
      </c>
      <c r="BF91" s="1288"/>
      <c r="BG91" s="1288"/>
      <c r="BH91" s="1288"/>
      <c r="BI91" s="1288"/>
      <c r="BJ91" s="1288"/>
      <c r="BK91" s="1288"/>
      <c r="BL91" s="1288"/>
      <c r="BM91" s="1288"/>
      <c r="BN91" s="1288"/>
      <c r="BO91" s="1289"/>
    </row>
    <row r="92" spans="3:88" ht="9.15" customHeight="1">
      <c r="C92" s="1334"/>
      <c r="D92" s="1319"/>
      <c r="E92" s="1320"/>
      <c r="F92" s="1321"/>
      <c r="G92" s="1288"/>
      <c r="H92" s="1288"/>
      <c r="I92" s="1288"/>
      <c r="J92" s="1288"/>
      <c r="K92" s="1288"/>
      <c r="L92" s="1288"/>
      <c r="M92" s="1288"/>
      <c r="N92" s="1288"/>
      <c r="O92" s="1288"/>
      <c r="P92" s="1270"/>
      <c r="Q92" s="1270"/>
      <c r="R92" s="1270"/>
      <c r="S92" s="1270"/>
      <c r="T92" s="1270"/>
      <c r="U92" s="1304"/>
      <c r="V92" s="1304"/>
      <c r="W92" s="1281">
        <f>ROUNDDOWN(所得税源泉徴収簿!P91/100*所得税源泉徴収簿!X91, 0)</f>
        <v>0</v>
      </c>
      <c r="X92" s="1282"/>
      <c r="Y92" s="1282"/>
      <c r="Z92" s="1283"/>
      <c r="AA92" s="1288"/>
      <c r="AB92" s="1288"/>
      <c r="AC92" s="1288"/>
      <c r="AD92" s="1270"/>
      <c r="AE92" s="1270"/>
      <c r="AF92" s="1270"/>
      <c r="AG92" s="1273"/>
      <c r="AH92" s="1432"/>
      <c r="AI92" s="1276"/>
      <c r="AJ92" s="1276"/>
      <c r="AK92" s="1276"/>
      <c r="AL92" s="1276"/>
      <c r="AM92" s="1276"/>
      <c r="AN92" s="1276"/>
      <c r="AO92" s="1276"/>
      <c r="AP92" s="1276"/>
      <c r="AQ92" s="1276"/>
      <c r="AR92" s="1276"/>
      <c r="AS92" s="1276"/>
      <c r="AT92" s="1276"/>
      <c r="AU92" s="1276"/>
      <c r="AV92" s="1276"/>
      <c r="AW92" s="1276"/>
      <c r="AX92" s="1276"/>
      <c r="AY92" s="1276"/>
      <c r="AZ92" s="1276"/>
      <c r="BA92" s="1276"/>
      <c r="BB92" s="1276"/>
      <c r="BC92" s="1276"/>
      <c r="BD92" s="1276"/>
      <c r="BE92" s="1276"/>
      <c r="BF92" s="1288"/>
      <c r="BG92" s="1288"/>
      <c r="BH92" s="1288"/>
      <c r="BI92" s="1288"/>
      <c r="BJ92" s="1288"/>
      <c r="BK92" s="1288"/>
      <c r="BL92" s="1288"/>
      <c r="BM92" s="1288"/>
      <c r="BN92" s="1288"/>
      <c r="BO92" s="1289"/>
    </row>
    <row r="93" spans="3:88" ht="9.15" customHeight="1">
      <c r="C93" s="1334"/>
      <c r="D93" s="1319"/>
      <c r="E93" s="1320"/>
      <c r="F93" s="1321"/>
      <c r="G93" s="1288"/>
      <c r="H93" s="1288"/>
      <c r="I93" s="1288"/>
      <c r="J93" s="1288"/>
      <c r="K93" s="1288"/>
      <c r="L93" s="1288"/>
      <c r="M93" s="1288"/>
      <c r="N93" s="1288"/>
      <c r="O93" s="1288"/>
      <c r="P93" s="1270"/>
      <c r="Q93" s="1270"/>
      <c r="R93" s="1270"/>
      <c r="S93" s="1270"/>
      <c r="T93" s="1270"/>
      <c r="U93" s="1304"/>
      <c r="V93" s="1304"/>
      <c r="W93" s="1281"/>
      <c r="X93" s="1282"/>
      <c r="Y93" s="1282"/>
      <c r="Z93" s="1283"/>
      <c r="AA93" s="1288"/>
      <c r="AB93" s="1288"/>
      <c r="AC93" s="1288"/>
      <c r="AD93" s="1270"/>
      <c r="AE93" s="1270"/>
      <c r="AF93" s="1270"/>
      <c r="AG93" s="1273"/>
      <c r="AH93" s="1432"/>
      <c r="AI93" s="1276"/>
      <c r="AJ93" s="1276"/>
      <c r="AK93" s="1276"/>
      <c r="AL93" s="1276"/>
      <c r="AM93" s="1276"/>
      <c r="AN93" s="1276"/>
      <c r="AO93" s="1276"/>
      <c r="AP93" s="1276"/>
      <c r="AQ93" s="1276"/>
      <c r="AR93" s="1276"/>
      <c r="AS93" s="1276"/>
      <c r="AT93" s="1276"/>
      <c r="AU93" s="1276"/>
      <c r="AV93" s="1276"/>
      <c r="AW93" s="1276"/>
      <c r="AX93" s="1276"/>
      <c r="AY93" s="1276"/>
      <c r="AZ93" s="1276"/>
      <c r="BA93" s="1276"/>
      <c r="BB93" s="1276"/>
      <c r="BC93" s="1276"/>
      <c r="BD93" s="1276"/>
      <c r="BE93" s="1276"/>
      <c r="BF93" s="1288"/>
      <c r="BG93" s="1288"/>
      <c r="BH93" s="1288"/>
      <c r="BI93" s="1288"/>
      <c r="BJ93" s="1288"/>
      <c r="BK93" s="1288"/>
      <c r="BL93" s="1288"/>
      <c r="BM93" s="1288"/>
      <c r="BN93" s="1288"/>
      <c r="BO93" s="1289"/>
    </row>
    <row r="94" spans="3:88" ht="9.15" customHeight="1">
      <c r="C94" s="1334"/>
      <c r="D94" s="1319"/>
      <c r="E94" s="1320"/>
      <c r="F94" s="1321"/>
      <c r="G94" s="1288"/>
      <c r="H94" s="1288"/>
      <c r="I94" s="1288"/>
      <c r="J94" s="1288"/>
      <c r="K94" s="1288"/>
      <c r="L94" s="1288"/>
      <c r="M94" s="1288"/>
      <c r="N94" s="1288"/>
      <c r="O94" s="1288"/>
      <c r="P94" s="1270"/>
      <c r="Q94" s="1270"/>
      <c r="R94" s="1270"/>
      <c r="S94" s="1270"/>
      <c r="T94" s="1270"/>
      <c r="U94" s="1304"/>
      <c r="V94" s="1304"/>
      <c r="W94" s="1284"/>
      <c r="X94" s="1285"/>
      <c r="Y94" s="1285"/>
      <c r="Z94" s="1286"/>
      <c r="AA94" s="1288"/>
      <c r="AB94" s="1288"/>
      <c r="AC94" s="1288"/>
      <c r="AD94" s="1270"/>
      <c r="AE94" s="1270"/>
      <c r="AF94" s="1270"/>
      <c r="AG94" s="1273"/>
      <c r="AH94" s="1432"/>
      <c r="AI94" s="1276"/>
      <c r="AJ94" s="1276"/>
      <c r="AK94" s="1276"/>
      <c r="AL94" s="1276" t="s">
        <v>88</v>
      </c>
      <c r="AM94" s="1276"/>
      <c r="AN94" s="1276"/>
      <c r="AO94" s="1276"/>
      <c r="AP94" s="1276"/>
      <c r="AQ94" s="1276"/>
      <c r="AR94" s="1276"/>
      <c r="AS94" s="1276"/>
      <c r="AT94" s="1276"/>
      <c r="AU94" s="1276"/>
      <c r="AV94" s="1276"/>
      <c r="AW94" s="1276"/>
      <c r="AX94" s="1276"/>
      <c r="AY94" s="1276"/>
      <c r="AZ94" s="1276"/>
      <c r="BA94" s="1276"/>
      <c r="BB94" s="1276"/>
      <c r="BC94" s="1276"/>
      <c r="BD94" s="1276"/>
      <c r="BE94" s="1276" t="s">
        <v>96</v>
      </c>
      <c r="BF94" s="1288"/>
      <c r="BG94" s="1288"/>
      <c r="BH94" s="1288"/>
      <c r="BI94" s="1288"/>
      <c r="BJ94" s="1288"/>
      <c r="BK94" s="1288"/>
      <c r="BL94" s="1288"/>
      <c r="BM94" s="1288"/>
      <c r="BN94" s="1288"/>
      <c r="BO94" s="1289"/>
    </row>
    <row r="95" spans="3:88" ht="9.15" customHeight="1">
      <c r="C95" s="1334"/>
      <c r="D95" s="1319"/>
      <c r="E95" s="1320"/>
      <c r="F95" s="1321"/>
      <c r="G95" s="1288"/>
      <c r="H95" s="1288"/>
      <c r="I95" s="1288"/>
      <c r="J95" s="1288"/>
      <c r="K95" s="1288"/>
      <c r="L95" s="1288"/>
      <c r="M95" s="1288"/>
      <c r="N95" s="1288"/>
      <c r="O95" s="1288"/>
      <c r="P95" s="1270">
        <f>所得税源泉徴収簿!G95-所得税源泉徴収簿!L95</f>
        <v>0</v>
      </c>
      <c r="Q95" s="1270"/>
      <c r="R95" s="1270"/>
      <c r="S95" s="1270"/>
      <c r="T95" s="1270"/>
      <c r="U95" s="1304"/>
      <c r="V95" s="1304"/>
      <c r="W95" s="128" t="s">
        <v>85</v>
      </c>
      <c r="X95" s="1310">
        <v>0</v>
      </c>
      <c r="Y95" s="1310"/>
      <c r="Z95" s="332" t="s">
        <v>86</v>
      </c>
      <c r="AA95" s="1288"/>
      <c r="AB95" s="1288"/>
      <c r="AC95" s="1288"/>
      <c r="AD95" s="1270">
        <f>所得税源泉徴収簿!W96+所得税源泉徴収簿!AA95</f>
        <v>0</v>
      </c>
      <c r="AE95" s="1270"/>
      <c r="AF95" s="1270"/>
      <c r="AG95" s="1273"/>
      <c r="AH95" s="1432"/>
      <c r="AI95" s="1276"/>
      <c r="AJ95" s="1276"/>
      <c r="AK95" s="1276"/>
      <c r="AL95" s="1276"/>
      <c r="AM95" s="1276"/>
      <c r="AN95" s="1276"/>
      <c r="AO95" s="1276"/>
      <c r="AP95" s="1276"/>
      <c r="AQ95" s="1276"/>
      <c r="AR95" s="1276"/>
      <c r="AS95" s="1276"/>
      <c r="AT95" s="1276"/>
      <c r="AU95" s="1276"/>
      <c r="AV95" s="1276"/>
      <c r="AW95" s="1276"/>
      <c r="AX95" s="1276"/>
      <c r="AY95" s="1276"/>
      <c r="AZ95" s="1276"/>
      <c r="BA95" s="1276"/>
      <c r="BB95" s="1276"/>
      <c r="BC95" s="1276"/>
      <c r="BD95" s="1276"/>
      <c r="BE95" s="1276"/>
      <c r="BF95" s="1288"/>
      <c r="BG95" s="1288"/>
      <c r="BH95" s="1288"/>
      <c r="BI95" s="1288"/>
      <c r="BJ95" s="1288"/>
      <c r="BK95" s="1288"/>
      <c r="BL95" s="1288"/>
      <c r="BM95" s="1288"/>
      <c r="BN95" s="1288"/>
      <c r="BO95" s="1289"/>
    </row>
    <row r="96" spans="3:88" ht="9.15" customHeight="1">
      <c r="C96" s="1334"/>
      <c r="D96" s="1319"/>
      <c r="E96" s="1320"/>
      <c r="F96" s="1321"/>
      <c r="G96" s="1288"/>
      <c r="H96" s="1288"/>
      <c r="I96" s="1288"/>
      <c r="J96" s="1288"/>
      <c r="K96" s="1288"/>
      <c r="L96" s="1288"/>
      <c r="M96" s="1288"/>
      <c r="N96" s="1288"/>
      <c r="O96" s="1288"/>
      <c r="P96" s="1270"/>
      <c r="Q96" s="1270"/>
      <c r="R96" s="1270"/>
      <c r="S96" s="1270"/>
      <c r="T96" s="1270"/>
      <c r="U96" s="1304"/>
      <c r="V96" s="1304"/>
      <c r="W96" s="1281">
        <f>ROUNDDOWN(所得税源泉徴収簿!P95/100*所得税源泉徴収簿!X95, 0)</f>
        <v>0</v>
      </c>
      <c r="X96" s="1282"/>
      <c r="Y96" s="1282"/>
      <c r="Z96" s="1283"/>
      <c r="AA96" s="1288"/>
      <c r="AB96" s="1288"/>
      <c r="AC96" s="1288"/>
      <c r="AD96" s="1270"/>
      <c r="AE96" s="1270"/>
      <c r="AF96" s="1270"/>
      <c r="AG96" s="1273"/>
      <c r="AH96" s="1432"/>
      <c r="AI96" s="1276"/>
      <c r="AJ96" s="1276"/>
      <c r="AK96" s="1276"/>
      <c r="AL96" s="1276"/>
      <c r="AM96" s="1276"/>
      <c r="AN96" s="1276"/>
      <c r="AO96" s="1276"/>
      <c r="AP96" s="1276"/>
      <c r="AQ96" s="1276"/>
      <c r="AR96" s="1276"/>
      <c r="AS96" s="1276"/>
      <c r="AT96" s="1276"/>
      <c r="AU96" s="1276"/>
      <c r="AV96" s="1276"/>
      <c r="AW96" s="1276"/>
      <c r="AX96" s="1276"/>
      <c r="AY96" s="1276"/>
      <c r="AZ96" s="1276"/>
      <c r="BA96" s="1276"/>
      <c r="BB96" s="1276"/>
      <c r="BC96" s="1276"/>
      <c r="BD96" s="1276"/>
      <c r="BE96" s="1276"/>
      <c r="BF96" s="1288"/>
      <c r="BG96" s="1288"/>
      <c r="BH96" s="1288"/>
      <c r="BI96" s="1288"/>
      <c r="BJ96" s="1288"/>
      <c r="BK96" s="1288"/>
      <c r="BL96" s="1288"/>
      <c r="BM96" s="1288"/>
      <c r="BN96" s="1288"/>
      <c r="BO96" s="1289"/>
    </row>
    <row r="97" spans="3:71" ht="9.15" customHeight="1">
      <c r="C97" s="1334"/>
      <c r="D97" s="1319"/>
      <c r="E97" s="1320"/>
      <c r="F97" s="1321"/>
      <c r="G97" s="1288"/>
      <c r="H97" s="1288"/>
      <c r="I97" s="1288"/>
      <c r="J97" s="1288"/>
      <c r="K97" s="1288"/>
      <c r="L97" s="1288"/>
      <c r="M97" s="1288"/>
      <c r="N97" s="1288"/>
      <c r="O97" s="1288"/>
      <c r="P97" s="1270"/>
      <c r="Q97" s="1270"/>
      <c r="R97" s="1270"/>
      <c r="S97" s="1270"/>
      <c r="T97" s="1270"/>
      <c r="U97" s="1304"/>
      <c r="V97" s="1304"/>
      <c r="W97" s="1281"/>
      <c r="X97" s="1282"/>
      <c r="Y97" s="1282"/>
      <c r="Z97" s="1283"/>
      <c r="AA97" s="1288"/>
      <c r="AB97" s="1288"/>
      <c r="AC97" s="1288"/>
      <c r="AD97" s="1270"/>
      <c r="AE97" s="1270"/>
      <c r="AF97" s="1270"/>
      <c r="AG97" s="1273"/>
      <c r="AH97" s="1432"/>
      <c r="AI97" s="1276"/>
      <c r="AJ97" s="1276"/>
      <c r="AK97" s="1276"/>
      <c r="AL97" s="1276" t="s">
        <v>295</v>
      </c>
      <c r="AM97" s="1276"/>
      <c r="AN97" s="1276"/>
      <c r="AO97" s="1276"/>
      <c r="AP97" s="1276"/>
      <c r="AQ97" s="1276"/>
      <c r="AR97" s="1276"/>
      <c r="AS97" s="1276"/>
      <c r="AT97" s="1276"/>
      <c r="AU97" s="1276"/>
      <c r="AV97" s="1276"/>
      <c r="AW97" s="1276"/>
      <c r="AX97" s="1276"/>
      <c r="AY97" s="1276"/>
      <c r="AZ97" s="1276"/>
      <c r="BA97" s="1276"/>
      <c r="BB97" s="1276"/>
      <c r="BC97" s="1276"/>
      <c r="BD97" s="1276"/>
      <c r="BE97" s="1329" t="s">
        <v>98</v>
      </c>
      <c r="BF97" s="1270" t="str">
        <f>IF(所得税源泉徴収簿!AJ88="○",BF88-BF91-BF94,"")</f>
        <v/>
      </c>
      <c r="BG97" s="1270"/>
      <c r="BH97" s="1270"/>
      <c r="BI97" s="1270"/>
      <c r="BJ97" s="1270"/>
      <c r="BK97" s="1270"/>
      <c r="BL97" s="1270"/>
      <c r="BM97" s="1270"/>
      <c r="BN97" s="1270"/>
      <c r="BO97" s="1273"/>
    </row>
    <row r="98" spans="3:71" ht="9.15" customHeight="1">
      <c r="C98" s="1334"/>
      <c r="D98" s="1319"/>
      <c r="E98" s="1320"/>
      <c r="F98" s="1321"/>
      <c r="G98" s="1288"/>
      <c r="H98" s="1288"/>
      <c r="I98" s="1288"/>
      <c r="J98" s="1288"/>
      <c r="K98" s="1288"/>
      <c r="L98" s="1288"/>
      <c r="M98" s="1288"/>
      <c r="N98" s="1288"/>
      <c r="O98" s="1288"/>
      <c r="P98" s="1270"/>
      <c r="Q98" s="1270"/>
      <c r="R98" s="1270"/>
      <c r="S98" s="1270"/>
      <c r="T98" s="1270"/>
      <c r="U98" s="1304"/>
      <c r="V98" s="1304"/>
      <c r="W98" s="1284"/>
      <c r="X98" s="1285"/>
      <c r="Y98" s="1285"/>
      <c r="Z98" s="1286"/>
      <c r="AA98" s="1288"/>
      <c r="AB98" s="1288"/>
      <c r="AC98" s="1288"/>
      <c r="AD98" s="1270"/>
      <c r="AE98" s="1270"/>
      <c r="AF98" s="1270"/>
      <c r="AG98" s="1273"/>
      <c r="AH98" s="1432"/>
      <c r="AI98" s="1276"/>
      <c r="AJ98" s="1276"/>
      <c r="AK98" s="1276"/>
      <c r="AL98" s="1276"/>
      <c r="AM98" s="1276"/>
      <c r="AN98" s="1276"/>
      <c r="AO98" s="1276"/>
      <c r="AP98" s="1276"/>
      <c r="AQ98" s="1276"/>
      <c r="AR98" s="1276"/>
      <c r="AS98" s="1276"/>
      <c r="AT98" s="1276"/>
      <c r="AU98" s="1276"/>
      <c r="AV98" s="1276"/>
      <c r="AW98" s="1276"/>
      <c r="AX98" s="1276"/>
      <c r="AY98" s="1276"/>
      <c r="AZ98" s="1276"/>
      <c r="BA98" s="1276"/>
      <c r="BB98" s="1276"/>
      <c r="BC98" s="1276"/>
      <c r="BD98" s="1276"/>
      <c r="BE98" s="1329"/>
      <c r="BF98" s="1270"/>
      <c r="BG98" s="1270"/>
      <c r="BH98" s="1270"/>
      <c r="BI98" s="1270"/>
      <c r="BJ98" s="1270"/>
      <c r="BK98" s="1270"/>
      <c r="BL98" s="1270"/>
      <c r="BM98" s="1270"/>
      <c r="BN98" s="1270"/>
      <c r="BO98" s="1273"/>
      <c r="BR98" s="321" t="s">
        <v>83</v>
      </c>
      <c r="BS98" s="2">
        <f>AU39</f>
        <v>0</v>
      </c>
    </row>
    <row r="99" spans="3:71" ht="9.15" customHeight="1">
      <c r="C99" s="1334"/>
      <c r="D99" s="1319"/>
      <c r="E99" s="1320"/>
      <c r="F99" s="1321"/>
      <c r="G99" s="1288"/>
      <c r="H99" s="1288"/>
      <c r="I99" s="1288"/>
      <c r="J99" s="1288"/>
      <c r="K99" s="1288"/>
      <c r="L99" s="1288"/>
      <c r="M99" s="1288"/>
      <c r="N99" s="1288"/>
      <c r="O99" s="1288"/>
      <c r="P99" s="1270">
        <f>所得税源泉徴収簿!G99-所得税源泉徴収簿!L99</f>
        <v>0</v>
      </c>
      <c r="Q99" s="1270"/>
      <c r="R99" s="1270"/>
      <c r="S99" s="1270"/>
      <c r="T99" s="1270"/>
      <c r="U99" s="1304"/>
      <c r="V99" s="1304"/>
      <c r="W99" s="128" t="s">
        <v>85</v>
      </c>
      <c r="X99" s="1310">
        <v>0</v>
      </c>
      <c r="Y99" s="1310"/>
      <c r="Z99" s="332" t="s">
        <v>86</v>
      </c>
      <c r="AA99" s="1288"/>
      <c r="AB99" s="1288"/>
      <c r="AC99" s="1288"/>
      <c r="AD99" s="1270">
        <f>所得税源泉徴収簿!W100+所得税源泉徴収簿!AA99</f>
        <v>0</v>
      </c>
      <c r="AE99" s="1270"/>
      <c r="AF99" s="1270"/>
      <c r="AG99" s="1273"/>
      <c r="AH99" s="1432"/>
      <c r="AI99" s="1276"/>
      <c r="AJ99" s="1276"/>
      <c r="AK99" s="1276"/>
      <c r="AL99" s="1276"/>
      <c r="AM99" s="1276"/>
      <c r="AN99" s="1276"/>
      <c r="AO99" s="1276"/>
      <c r="AP99" s="1276"/>
      <c r="AQ99" s="1276"/>
      <c r="AR99" s="1276"/>
      <c r="AS99" s="1276"/>
      <c r="AT99" s="1276"/>
      <c r="AU99" s="1276"/>
      <c r="AV99" s="1276"/>
      <c r="AW99" s="1276"/>
      <c r="AX99" s="1276"/>
      <c r="AY99" s="1276"/>
      <c r="AZ99" s="1276"/>
      <c r="BA99" s="1276"/>
      <c r="BB99" s="1276"/>
      <c r="BC99" s="1276"/>
      <c r="BD99" s="1276"/>
      <c r="BE99" s="1329"/>
      <c r="BF99" s="1270"/>
      <c r="BG99" s="1270"/>
      <c r="BH99" s="1270"/>
      <c r="BI99" s="1270"/>
      <c r="BJ99" s="1270"/>
      <c r="BK99" s="1270"/>
      <c r="BL99" s="1270"/>
      <c r="BM99" s="1270"/>
      <c r="BN99" s="1270"/>
      <c r="BO99" s="1273"/>
    </row>
    <row r="100" spans="3:71" ht="9.15" customHeight="1">
      <c r="C100" s="1334"/>
      <c r="D100" s="1319"/>
      <c r="E100" s="1320"/>
      <c r="F100" s="1321"/>
      <c r="G100" s="1288"/>
      <c r="H100" s="1288"/>
      <c r="I100" s="1288"/>
      <c r="J100" s="1288"/>
      <c r="K100" s="1288"/>
      <c r="L100" s="1288"/>
      <c r="M100" s="1288"/>
      <c r="N100" s="1288"/>
      <c r="O100" s="1288"/>
      <c r="P100" s="1270"/>
      <c r="Q100" s="1270"/>
      <c r="R100" s="1270"/>
      <c r="S100" s="1270"/>
      <c r="T100" s="1270"/>
      <c r="U100" s="1304"/>
      <c r="V100" s="1304"/>
      <c r="W100" s="1281">
        <f>ROUNDDOWN(所得税源泉徴収簿!P99/100*所得税源泉徴収簿!X99, 0)</f>
        <v>0</v>
      </c>
      <c r="X100" s="1282"/>
      <c r="Y100" s="1282"/>
      <c r="Z100" s="1283"/>
      <c r="AA100" s="1288"/>
      <c r="AB100" s="1288"/>
      <c r="AC100" s="1288"/>
      <c r="AD100" s="1270"/>
      <c r="AE100" s="1270"/>
      <c r="AF100" s="1270"/>
      <c r="AG100" s="1273"/>
      <c r="AH100" s="1432"/>
      <c r="AI100" s="1276"/>
      <c r="AJ100" s="1276"/>
      <c r="AK100" s="1276"/>
      <c r="AL100" s="1287" t="s">
        <v>193</v>
      </c>
      <c r="AM100" s="1276"/>
      <c r="AN100" s="1276" t="s">
        <v>93</v>
      </c>
      <c r="AO100" s="1276"/>
      <c r="AP100" s="1276"/>
      <c r="AQ100" s="1276"/>
      <c r="AR100" s="1276"/>
      <c r="AS100" s="1276"/>
      <c r="AT100" s="1276"/>
      <c r="AU100" s="1276"/>
      <c r="AV100" s="1276"/>
      <c r="AW100" s="1276"/>
      <c r="AX100" s="1276"/>
      <c r="AY100" s="1276"/>
      <c r="AZ100" s="1276"/>
      <c r="BA100" s="1276"/>
      <c r="BB100" s="1276"/>
      <c r="BC100" s="1276"/>
      <c r="BD100" s="1276"/>
      <c r="BE100" s="1276" t="s">
        <v>101</v>
      </c>
      <c r="BF100" s="1288"/>
      <c r="BG100" s="1288"/>
      <c r="BH100" s="1288"/>
      <c r="BI100" s="1288"/>
      <c r="BJ100" s="1288"/>
      <c r="BK100" s="1288"/>
      <c r="BL100" s="1288"/>
      <c r="BM100" s="1288"/>
      <c r="BN100" s="1288"/>
      <c r="BO100" s="1289"/>
      <c r="BR100" s="321" t="s">
        <v>87</v>
      </c>
      <c r="BS100" s="2">
        <f>IF(BS98&lt;=1618999,BS98,IF(BS98&lt;1619999,ROUNDDOWN(((BS98-1619000)/1000),0)*1000+1619000,IF(BS98&lt;=1623999,ROUNDDOWN((BS98-1620000)/2000,0)*2000+1620000,IF(BS98&lt;=6599999,ROUNDDOWN((BS98-1624000)/4000,0)*4000+1624000,BS98))))</f>
        <v>0</v>
      </c>
    </row>
    <row r="101" spans="3:71" ht="9.15" customHeight="1">
      <c r="C101" s="1334"/>
      <c r="D101" s="1319"/>
      <c r="E101" s="1320"/>
      <c r="F101" s="1321"/>
      <c r="G101" s="1288"/>
      <c r="H101" s="1288"/>
      <c r="I101" s="1288"/>
      <c r="J101" s="1288"/>
      <c r="K101" s="1288"/>
      <c r="L101" s="1288"/>
      <c r="M101" s="1288"/>
      <c r="N101" s="1288"/>
      <c r="O101" s="1288"/>
      <c r="P101" s="1270"/>
      <c r="Q101" s="1270"/>
      <c r="R101" s="1270"/>
      <c r="S101" s="1270"/>
      <c r="T101" s="1270"/>
      <c r="U101" s="1304"/>
      <c r="V101" s="1304"/>
      <c r="W101" s="1281"/>
      <c r="X101" s="1282"/>
      <c r="Y101" s="1282"/>
      <c r="Z101" s="1283"/>
      <c r="AA101" s="1288"/>
      <c r="AB101" s="1288"/>
      <c r="AC101" s="1288"/>
      <c r="AD101" s="1270"/>
      <c r="AE101" s="1270"/>
      <c r="AF101" s="1270"/>
      <c r="AG101" s="1273"/>
      <c r="AH101" s="1432"/>
      <c r="AI101" s="1276"/>
      <c r="AJ101" s="1276"/>
      <c r="AK101" s="1276"/>
      <c r="AL101" s="1276"/>
      <c r="AM101" s="1276"/>
      <c r="AN101" s="1276"/>
      <c r="AO101" s="1276"/>
      <c r="AP101" s="1276"/>
      <c r="AQ101" s="1276"/>
      <c r="AR101" s="1276"/>
      <c r="AS101" s="1276"/>
      <c r="AT101" s="1276"/>
      <c r="AU101" s="1276"/>
      <c r="AV101" s="1276"/>
      <c r="AW101" s="1276"/>
      <c r="AX101" s="1276"/>
      <c r="AY101" s="1276"/>
      <c r="AZ101" s="1276"/>
      <c r="BA101" s="1276"/>
      <c r="BB101" s="1276"/>
      <c r="BC101" s="1276"/>
      <c r="BD101" s="1276"/>
      <c r="BE101" s="1276"/>
      <c r="BF101" s="1288"/>
      <c r="BG101" s="1288"/>
      <c r="BH101" s="1288"/>
      <c r="BI101" s="1288"/>
      <c r="BJ101" s="1288"/>
      <c r="BK101" s="1288"/>
      <c r="BL101" s="1288"/>
      <c r="BM101" s="1288"/>
      <c r="BN101" s="1288"/>
      <c r="BO101" s="1289"/>
    </row>
    <row r="102" spans="3:71" ht="9.15" customHeight="1">
      <c r="C102" s="1334"/>
      <c r="D102" s="1319"/>
      <c r="E102" s="1320"/>
      <c r="F102" s="1321"/>
      <c r="G102" s="1288"/>
      <c r="H102" s="1288"/>
      <c r="I102" s="1288"/>
      <c r="J102" s="1288"/>
      <c r="K102" s="1288"/>
      <c r="L102" s="1288"/>
      <c r="M102" s="1288"/>
      <c r="N102" s="1288"/>
      <c r="O102" s="1288"/>
      <c r="P102" s="1270"/>
      <c r="Q102" s="1270"/>
      <c r="R102" s="1270"/>
      <c r="S102" s="1270"/>
      <c r="T102" s="1270"/>
      <c r="U102" s="1304"/>
      <c r="V102" s="1304"/>
      <c r="W102" s="1284"/>
      <c r="X102" s="1285"/>
      <c r="Y102" s="1285"/>
      <c r="Z102" s="1286"/>
      <c r="AA102" s="1288"/>
      <c r="AB102" s="1288"/>
      <c r="AC102" s="1288"/>
      <c r="AD102" s="1270"/>
      <c r="AE102" s="1270"/>
      <c r="AF102" s="1270"/>
      <c r="AG102" s="1273"/>
      <c r="AH102" s="1432"/>
      <c r="AI102" s="1276"/>
      <c r="AJ102" s="1276"/>
      <c r="AK102" s="1276"/>
      <c r="AL102" s="1276"/>
      <c r="AM102" s="1276"/>
      <c r="AN102" s="1276"/>
      <c r="AO102" s="1276"/>
      <c r="AP102" s="1276"/>
      <c r="AQ102" s="1276"/>
      <c r="AR102" s="1276"/>
      <c r="AS102" s="1276"/>
      <c r="AT102" s="1276"/>
      <c r="AU102" s="1276"/>
      <c r="AV102" s="1276"/>
      <c r="AW102" s="1276"/>
      <c r="AX102" s="1276"/>
      <c r="AY102" s="1276"/>
      <c r="AZ102" s="1276"/>
      <c r="BA102" s="1276"/>
      <c r="BB102" s="1276"/>
      <c r="BC102" s="1276"/>
      <c r="BD102" s="1276"/>
      <c r="BE102" s="1276"/>
      <c r="BF102" s="1288"/>
      <c r="BG102" s="1288"/>
      <c r="BH102" s="1288"/>
      <c r="BI102" s="1288"/>
      <c r="BJ102" s="1288"/>
      <c r="BK102" s="1288"/>
      <c r="BL102" s="1288"/>
      <c r="BM102" s="1288"/>
      <c r="BN102" s="1288"/>
      <c r="BO102" s="1289"/>
      <c r="BR102" s="321" t="s">
        <v>90</v>
      </c>
      <c r="BS102" s="321">
        <f>IF(BS100&lt;=550999,0,IF(BS100&lt;=1618999,BS100-550000,IF(BS100&lt;=1619999,BS100*0.6+97600,IF(BS100&lt;=1621999,BS100*0.6+98000,IF(BS100&lt;=1623999,BS100*0.6+98800,IF(BS100&lt;=1627999,BS100*0.6+99600,IF(BS100&lt;=1799999,BS100*0.6+100000,"")))))))</f>
        <v>0</v>
      </c>
    </row>
    <row r="103" spans="3:71" ht="9.15" customHeight="1">
      <c r="C103" s="1334"/>
      <c r="D103" s="1319"/>
      <c r="E103" s="1320"/>
      <c r="F103" s="1321"/>
      <c r="G103" s="1288"/>
      <c r="H103" s="1288"/>
      <c r="I103" s="1288"/>
      <c r="J103" s="1288"/>
      <c r="K103" s="1288"/>
      <c r="L103" s="1288"/>
      <c r="M103" s="1288"/>
      <c r="N103" s="1288"/>
      <c r="O103" s="1288"/>
      <c r="P103" s="1269">
        <f>所得税源泉徴収簿!G103-所得税源泉徴収簿!L103</f>
        <v>0</v>
      </c>
      <c r="Q103" s="1269"/>
      <c r="R103" s="1269"/>
      <c r="S103" s="1269"/>
      <c r="T103" s="1269"/>
      <c r="U103" s="1304"/>
      <c r="V103" s="1304"/>
      <c r="W103" s="128" t="s">
        <v>85</v>
      </c>
      <c r="X103" s="1310">
        <v>0</v>
      </c>
      <c r="Y103" s="1310"/>
      <c r="Z103" s="332" t="s">
        <v>86</v>
      </c>
      <c r="AA103" s="1288"/>
      <c r="AB103" s="1288"/>
      <c r="AC103" s="1288"/>
      <c r="AD103" s="1269">
        <f>所得税源泉徴収簿!W104+所得税源泉徴収簿!AA103</f>
        <v>0</v>
      </c>
      <c r="AE103" s="1269"/>
      <c r="AF103" s="1269"/>
      <c r="AG103" s="1312"/>
      <c r="AH103" s="1432"/>
      <c r="AI103" s="1276"/>
      <c r="AJ103" s="1276"/>
      <c r="AK103" s="1276"/>
      <c r="AL103" s="1276"/>
      <c r="AM103" s="1276"/>
      <c r="AN103" s="1276" t="s">
        <v>95</v>
      </c>
      <c r="AO103" s="1276"/>
      <c r="AP103" s="1276"/>
      <c r="AQ103" s="1276"/>
      <c r="AR103" s="1276"/>
      <c r="AS103" s="1276"/>
      <c r="AT103" s="1276"/>
      <c r="AU103" s="1276"/>
      <c r="AV103" s="1276"/>
      <c r="AW103" s="1276"/>
      <c r="AX103" s="1276"/>
      <c r="AY103" s="1276"/>
      <c r="AZ103" s="1276"/>
      <c r="BA103" s="1276"/>
      <c r="BB103" s="1276"/>
      <c r="BC103" s="1276"/>
      <c r="BD103" s="1276"/>
      <c r="BE103" s="1276" t="s">
        <v>288</v>
      </c>
      <c r="BF103" s="1288"/>
      <c r="BG103" s="1288"/>
      <c r="BH103" s="1288"/>
      <c r="BI103" s="1288"/>
      <c r="BJ103" s="1288"/>
      <c r="BK103" s="1288"/>
      <c r="BL103" s="1288"/>
      <c r="BM103" s="1288"/>
      <c r="BN103" s="1288"/>
      <c r="BO103" s="1289"/>
      <c r="BS103" s="321" t="str">
        <f>IF(BS100&lt;=1799999,"",IF(BS100&lt;=3599999,BS100*0.7-80000,IF(BS100&lt;=6599999,BS100*0.8-440000,IF(BS100&lt;=8499999,BS100*0.9-1100000,IF(BS100&lt;=20000000,BS100-1950000,"年末調整は出来ません。")))))</f>
        <v/>
      </c>
    </row>
    <row r="104" spans="3:71" ht="9.15" customHeight="1">
      <c r="C104" s="1334"/>
      <c r="D104" s="1319"/>
      <c r="E104" s="1320"/>
      <c r="F104" s="1321"/>
      <c r="G104" s="1288"/>
      <c r="H104" s="1288"/>
      <c r="I104" s="1288"/>
      <c r="J104" s="1288"/>
      <c r="K104" s="1288"/>
      <c r="L104" s="1288"/>
      <c r="M104" s="1288"/>
      <c r="N104" s="1288"/>
      <c r="O104" s="1288"/>
      <c r="P104" s="1270"/>
      <c r="Q104" s="1270"/>
      <c r="R104" s="1270"/>
      <c r="S104" s="1270"/>
      <c r="T104" s="1270"/>
      <c r="U104" s="1304"/>
      <c r="V104" s="1304"/>
      <c r="W104" s="1281">
        <f>ROUNDDOWN(所得税源泉徴収簿!P103/100*所得税源泉徴収簿!X103, 0)</f>
        <v>0</v>
      </c>
      <c r="X104" s="1282"/>
      <c r="Y104" s="1282"/>
      <c r="Z104" s="1283"/>
      <c r="AA104" s="1288"/>
      <c r="AB104" s="1288"/>
      <c r="AC104" s="1288"/>
      <c r="AD104" s="1270"/>
      <c r="AE104" s="1270"/>
      <c r="AF104" s="1270"/>
      <c r="AG104" s="1273"/>
      <c r="AH104" s="1432"/>
      <c r="AI104" s="1276"/>
      <c r="AJ104" s="1276"/>
      <c r="AK104" s="1276"/>
      <c r="AL104" s="1276"/>
      <c r="AM104" s="1276"/>
      <c r="AN104" s="1276"/>
      <c r="AO104" s="1276"/>
      <c r="AP104" s="1276"/>
      <c r="AQ104" s="1276"/>
      <c r="AR104" s="1276"/>
      <c r="AS104" s="1276"/>
      <c r="AT104" s="1276"/>
      <c r="AU104" s="1276"/>
      <c r="AV104" s="1276"/>
      <c r="AW104" s="1276"/>
      <c r="AX104" s="1276"/>
      <c r="AY104" s="1276"/>
      <c r="AZ104" s="1276"/>
      <c r="BA104" s="1276"/>
      <c r="BB104" s="1276"/>
      <c r="BC104" s="1276"/>
      <c r="BD104" s="1276"/>
      <c r="BE104" s="1276"/>
      <c r="BF104" s="1288"/>
      <c r="BG104" s="1288"/>
      <c r="BH104" s="1288"/>
      <c r="BI104" s="1288"/>
      <c r="BJ104" s="1288"/>
      <c r="BK104" s="1288"/>
      <c r="BL104" s="1288"/>
      <c r="BM104" s="1288"/>
      <c r="BN104" s="1288"/>
      <c r="BO104" s="1289"/>
    </row>
    <row r="105" spans="3:71" ht="9.15" customHeight="1">
      <c r="C105" s="1334"/>
      <c r="D105" s="1319"/>
      <c r="E105" s="1320"/>
      <c r="F105" s="1321"/>
      <c r="G105" s="1288"/>
      <c r="H105" s="1288"/>
      <c r="I105" s="1288"/>
      <c r="J105" s="1288"/>
      <c r="K105" s="1288"/>
      <c r="L105" s="1288"/>
      <c r="M105" s="1288"/>
      <c r="N105" s="1288"/>
      <c r="O105" s="1288"/>
      <c r="P105" s="1270"/>
      <c r="Q105" s="1270"/>
      <c r="R105" s="1270"/>
      <c r="S105" s="1270"/>
      <c r="T105" s="1270"/>
      <c r="U105" s="1304"/>
      <c r="V105" s="1304"/>
      <c r="W105" s="1281"/>
      <c r="X105" s="1282"/>
      <c r="Y105" s="1282"/>
      <c r="Z105" s="1283"/>
      <c r="AA105" s="1288"/>
      <c r="AB105" s="1288"/>
      <c r="AC105" s="1288"/>
      <c r="AD105" s="1270"/>
      <c r="AE105" s="1270"/>
      <c r="AF105" s="1270"/>
      <c r="AG105" s="1273"/>
      <c r="AH105" s="1432"/>
      <c r="AI105" s="1276"/>
      <c r="AJ105" s="1276"/>
      <c r="AK105" s="1276"/>
      <c r="AL105" s="1276"/>
      <c r="AM105" s="1276"/>
      <c r="AN105" s="1276"/>
      <c r="AO105" s="1276"/>
      <c r="AP105" s="1276"/>
      <c r="AQ105" s="1276"/>
      <c r="AR105" s="1276"/>
      <c r="AS105" s="1276"/>
      <c r="AT105" s="1276"/>
      <c r="AU105" s="1276"/>
      <c r="AV105" s="1276"/>
      <c r="AW105" s="1276"/>
      <c r="AX105" s="1276"/>
      <c r="AY105" s="1276"/>
      <c r="AZ105" s="1276"/>
      <c r="BA105" s="1276"/>
      <c r="BB105" s="1276"/>
      <c r="BC105" s="1276"/>
      <c r="BD105" s="1276"/>
      <c r="BE105" s="1276"/>
      <c r="BF105" s="1288"/>
      <c r="BG105" s="1288"/>
      <c r="BH105" s="1288"/>
      <c r="BI105" s="1288"/>
      <c r="BJ105" s="1288"/>
      <c r="BK105" s="1288"/>
      <c r="BL105" s="1288"/>
      <c r="BM105" s="1288"/>
      <c r="BN105" s="1288"/>
      <c r="BO105" s="1289"/>
      <c r="BR105" s="321" t="s">
        <v>92</v>
      </c>
      <c r="BS105" s="321">
        <f>IF(BS102="",IF(BS103="年末調整は出来ません。","年末調整は出来ません。",ROUNDDOWN(BS103*1,0)),ROUNDDOWN(BS102*1,0))</f>
        <v>0</v>
      </c>
    </row>
    <row r="106" spans="3:71" ht="9.15" customHeight="1" thickBot="1">
      <c r="C106" s="1334"/>
      <c r="D106" s="1324"/>
      <c r="E106" s="1322"/>
      <c r="F106" s="1323"/>
      <c r="G106" s="1311"/>
      <c r="H106" s="1311"/>
      <c r="I106" s="1311"/>
      <c r="J106" s="1311"/>
      <c r="K106" s="1311"/>
      <c r="L106" s="1311"/>
      <c r="M106" s="1311"/>
      <c r="N106" s="1311"/>
      <c r="O106" s="1311"/>
      <c r="P106" s="1270"/>
      <c r="Q106" s="1270"/>
      <c r="R106" s="1270"/>
      <c r="S106" s="1270"/>
      <c r="T106" s="1270"/>
      <c r="U106" s="1309"/>
      <c r="V106" s="1309"/>
      <c r="W106" s="1313"/>
      <c r="X106" s="1314"/>
      <c r="Y106" s="1314"/>
      <c r="Z106" s="1315"/>
      <c r="AA106" s="1311"/>
      <c r="AB106" s="1311"/>
      <c r="AC106" s="1311"/>
      <c r="AD106" s="1270"/>
      <c r="AE106" s="1270"/>
      <c r="AF106" s="1270"/>
      <c r="AG106" s="1273"/>
      <c r="AH106" s="1432"/>
      <c r="AI106" s="1287" t="s">
        <v>194</v>
      </c>
      <c r="AJ106" s="1287"/>
      <c r="AK106" s="1287"/>
      <c r="AL106" s="1276" t="s">
        <v>97</v>
      </c>
      <c r="AM106" s="1276"/>
      <c r="AN106" s="1276"/>
      <c r="AO106" s="1276"/>
      <c r="AP106" s="1276"/>
      <c r="AQ106" s="1276"/>
      <c r="AR106" s="1276"/>
      <c r="AS106" s="1276"/>
      <c r="AT106" s="1276"/>
      <c r="AU106" s="1276"/>
      <c r="AV106" s="1276"/>
      <c r="AW106" s="1276"/>
      <c r="AX106" s="1276"/>
      <c r="AY106" s="1276"/>
      <c r="AZ106" s="1276"/>
      <c r="BA106" s="1276"/>
      <c r="BB106" s="1276"/>
      <c r="BC106" s="1276"/>
      <c r="BD106" s="1276"/>
      <c r="BE106" s="1276" t="s">
        <v>289</v>
      </c>
      <c r="BF106" s="1288"/>
      <c r="BG106" s="1288"/>
      <c r="BH106" s="1288"/>
      <c r="BI106" s="1288"/>
      <c r="BJ106" s="1288"/>
      <c r="BK106" s="1288"/>
      <c r="BL106" s="1288"/>
      <c r="BM106" s="1288"/>
      <c r="BN106" s="1288"/>
      <c r="BO106" s="1289"/>
    </row>
    <row r="107" spans="3:71" ht="9.15" customHeight="1">
      <c r="C107" s="1335"/>
      <c r="D107" s="1290" t="s">
        <v>52</v>
      </c>
      <c r="E107" s="1291"/>
      <c r="F107" s="1291"/>
      <c r="G107" s="1294" t="s">
        <v>50</v>
      </c>
      <c r="H107" s="1297">
        <f>SUM(所得税源泉徴収簿!G91:K106)</f>
        <v>0</v>
      </c>
      <c r="I107" s="1297"/>
      <c r="J107" s="1297"/>
      <c r="K107" s="1298"/>
      <c r="L107" s="1294" t="s">
        <v>99</v>
      </c>
      <c r="M107" s="1297">
        <f>SUM(所得税源泉徴収簿!L91:O106)</f>
        <v>0</v>
      </c>
      <c r="N107" s="1297"/>
      <c r="O107" s="1298"/>
      <c r="P107" s="1271">
        <f>SUM(所得税源泉徴収簿!P91:T106)</f>
        <v>0</v>
      </c>
      <c r="Q107" s="1271"/>
      <c r="R107" s="1271"/>
      <c r="S107" s="1271"/>
      <c r="T107" s="1271"/>
      <c r="U107" s="1303"/>
      <c r="V107" s="1303"/>
      <c r="W107" s="1306" t="s">
        <v>51</v>
      </c>
      <c r="X107" s="1297">
        <f>所得税源泉徴収簿!W92+所得税源泉徴収簿!W96+所得税源泉徴収簿!W100+所得税源泉徴収簿!W104</f>
        <v>0</v>
      </c>
      <c r="Y107" s="1297"/>
      <c r="Z107" s="1298"/>
      <c r="AA107" s="1271">
        <f>SUM(所得税源泉徴収簿!AA91:AC106)</f>
        <v>0</v>
      </c>
      <c r="AB107" s="1271"/>
      <c r="AC107" s="1271"/>
      <c r="AD107" s="1271">
        <f>SUM(所得税源泉徴収簿!AD91:AG106)</f>
        <v>0</v>
      </c>
      <c r="AE107" s="1271"/>
      <c r="AF107" s="1271"/>
      <c r="AG107" s="1272"/>
      <c r="AH107" s="1432"/>
      <c r="AI107" s="1287"/>
      <c r="AJ107" s="1287"/>
      <c r="AK107" s="1287"/>
      <c r="AL107" s="1276"/>
      <c r="AM107" s="1276"/>
      <c r="AN107" s="1276"/>
      <c r="AO107" s="1276"/>
      <c r="AP107" s="1276"/>
      <c r="AQ107" s="1276"/>
      <c r="AR107" s="1276"/>
      <c r="AS107" s="1276"/>
      <c r="AT107" s="1276"/>
      <c r="AU107" s="1276"/>
      <c r="AV107" s="1276"/>
      <c r="AW107" s="1276"/>
      <c r="AX107" s="1276"/>
      <c r="AY107" s="1276"/>
      <c r="AZ107" s="1276"/>
      <c r="BA107" s="1276"/>
      <c r="BB107" s="1276"/>
      <c r="BC107" s="1276"/>
      <c r="BD107" s="1276"/>
      <c r="BE107" s="1276"/>
      <c r="BF107" s="1288"/>
      <c r="BG107" s="1288"/>
      <c r="BH107" s="1288"/>
      <c r="BI107" s="1288"/>
      <c r="BJ107" s="1288"/>
      <c r="BK107" s="1288"/>
      <c r="BL107" s="1288"/>
      <c r="BM107" s="1288"/>
      <c r="BN107" s="1288"/>
      <c r="BO107" s="1289"/>
      <c r="BR107" s="321" t="s">
        <v>560</v>
      </c>
      <c r="BS107" s="2">
        <f>BF85-BF39</f>
        <v>0</v>
      </c>
    </row>
    <row r="108" spans="3:71" ht="9.15" customHeight="1">
      <c r="C108" s="1335"/>
      <c r="D108" s="1292"/>
      <c r="E108" s="1276"/>
      <c r="F108" s="1276"/>
      <c r="G108" s="1295"/>
      <c r="H108" s="1299"/>
      <c r="I108" s="1299"/>
      <c r="J108" s="1299"/>
      <c r="K108" s="1300"/>
      <c r="L108" s="1295"/>
      <c r="M108" s="1299"/>
      <c r="N108" s="1299"/>
      <c r="O108" s="1300"/>
      <c r="P108" s="1270"/>
      <c r="Q108" s="1270"/>
      <c r="R108" s="1270"/>
      <c r="S108" s="1270"/>
      <c r="T108" s="1270"/>
      <c r="U108" s="1304"/>
      <c r="V108" s="1304"/>
      <c r="W108" s="1307"/>
      <c r="X108" s="1299"/>
      <c r="Y108" s="1299"/>
      <c r="Z108" s="1300"/>
      <c r="AA108" s="1270"/>
      <c r="AB108" s="1270"/>
      <c r="AC108" s="1270"/>
      <c r="AD108" s="1270"/>
      <c r="AE108" s="1270"/>
      <c r="AF108" s="1270"/>
      <c r="AG108" s="1273"/>
      <c r="AH108" s="1432"/>
      <c r="AI108" s="1287"/>
      <c r="AJ108" s="1287"/>
      <c r="AK108" s="1287"/>
      <c r="AL108" s="1276"/>
      <c r="AM108" s="1276"/>
      <c r="AN108" s="1276"/>
      <c r="AO108" s="1276"/>
      <c r="AP108" s="1276"/>
      <c r="AQ108" s="1276"/>
      <c r="AR108" s="1276"/>
      <c r="AS108" s="1276"/>
      <c r="AT108" s="1276"/>
      <c r="AU108" s="1276"/>
      <c r="AV108" s="1276"/>
      <c r="AW108" s="1276"/>
      <c r="AX108" s="1276"/>
      <c r="AY108" s="1276"/>
      <c r="AZ108" s="1276"/>
      <c r="BA108" s="1276"/>
      <c r="BB108" s="1276"/>
      <c r="BC108" s="1276"/>
      <c r="BD108" s="1276"/>
      <c r="BE108" s="1276"/>
      <c r="BF108" s="1288"/>
      <c r="BG108" s="1288"/>
      <c r="BH108" s="1288"/>
      <c r="BI108" s="1288"/>
      <c r="BJ108" s="1288"/>
      <c r="BK108" s="1288"/>
      <c r="BL108" s="1288"/>
      <c r="BM108" s="1288"/>
      <c r="BN108" s="1288"/>
      <c r="BO108" s="1289"/>
    </row>
    <row r="109" spans="3:71" ht="9.15" customHeight="1">
      <c r="C109" s="1335"/>
      <c r="D109" s="1292"/>
      <c r="E109" s="1276"/>
      <c r="F109" s="1276"/>
      <c r="G109" s="1295"/>
      <c r="H109" s="1299"/>
      <c r="I109" s="1299"/>
      <c r="J109" s="1299"/>
      <c r="K109" s="1300"/>
      <c r="L109" s="1295"/>
      <c r="M109" s="1299"/>
      <c r="N109" s="1299"/>
      <c r="O109" s="1300"/>
      <c r="P109" s="1270"/>
      <c r="Q109" s="1270"/>
      <c r="R109" s="1270"/>
      <c r="S109" s="1270"/>
      <c r="T109" s="1270"/>
      <c r="U109" s="1304"/>
      <c r="V109" s="1304"/>
      <c r="W109" s="1307"/>
      <c r="X109" s="1299"/>
      <c r="Y109" s="1299"/>
      <c r="Z109" s="1300"/>
      <c r="AA109" s="1270"/>
      <c r="AB109" s="1270"/>
      <c r="AC109" s="1270"/>
      <c r="AD109" s="1270"/>
      <c r="AE109" s="1270"/>
      <c r="AF109" s="1270"/>
      <c r="AG109" s="1273"/>
      <c r="AH109" s="1432"/>
      <c r="AI109" s="1287"/>
      <c r="AJ109" s="1287"/>
      <c r="AK109" s="1287"/>
      <c r="AL109" s="1276" t="s">
        <v>100</v>
      </c>
      <c r="AM109" s="1276"/>
      <c r="AN109" s="1276"/>
      <c r="AO109" s="1276"/>
      <c r="AP109" s="1276"/>
      <c r="AQ109" s="1276"/>
      <c r="AR109" s="1276"/>
      <c r="AS109" s="1276"/>
      <c r="AT109" s="1276"/>
      <c r="AU109" s="1276"/>
      <c r="AV109" s="1276"/>
      <c r="AW109" s="1276"/>
      <c r="AX109" s="1276"/>
      <c r="AY109" s="1276"/>
      <c r="AZ109" s="1276"/>
      <c r="BA109" s="1276"/>
      <c r="BB109" s="1276"/>
      <c r="BC109" s="1276"/>
      <c r="BD109" s="1276"/>
      <c r="BE109" s="1276" t="s">
        <v>290</v>
      </c>
      <c r="BF109" s="1288"/>
      <c r="BG109" s="1288"/>
      <c r="BH109" s="1288"/>
      <c r="BI109" s="1288"/>
      <c r="BJ109" s="1288"/>
      <c r="BK109" s="1288"/>
      <c r="BL109" s="1288"/>
      <c r="BM109" s="1288"/>
      <c r="BN109" s="1288"/>
      <c r="BO109" s="1289"/>
    </row>
    <row r="110" spans="3:71" ht="9.15" customHeight="1">
      <c r="C110" s="1335"/>
      <c r="D110" s="1292"/>
      <c r="E110" s="1276"/>
      <c r="F110" s="1276"/>
      <c r="G110" s="1295"/>
      <c r="H110" s="1299"/>
      <c r="I110" s="1299"/>
      <c r="J110" s="1299"/>
      <c r="K110" s="1300"/>
      <c r="L110" s="1295"/>
      <c r="M110" s="1299"/>
      <c r="N110" s="1299"/>
      <c r="O110" s="1300"/>
      <c r="P110" s="1270"/>
      <c r="Q110" s="1270"/>
      <c r="R110" s="1270"/>
      <c r="S110" s="1270"/>
      <c r="T110" s="1270"/>
      <c r="U110" s="1304"/>
      <c r="V110" s="1304"/>
      <c r="W110" s="1307"/>
      <c r="X110" s="1299"/>
      <c r="Y110" s="1299"/>
      <c r="Z110" s="1300"/>
      <c r="AA110" s="1270"/>
      <c r="AB110" s="1270"/>
      <c r="AC110" s="1270"/>
      <c r="AD110" s="1270"/>
      <c r="AE110" s="1270"/>
      <c r="AF110" s="1270"/>
      <c r="AG110" s="1273"/>
      <c r="AH110" s="1432"/>
      <c r="AI110" s="1287"/>
      <c r="AJ110" s="1287"/>
      <c r="AK110" s="1287"/>
      <c r="AL110" s="1276"/>
      <c r="AM110" s="1276"/>
      <c r="AN110" s="1276"/>
      <c r="AO110" s="1276"/>
      <c r="AP110" s="1276"/>
      <c r="AQ110" s="1276"/>
      <c r="AR110" s="1276"/>
      <c r="AS110" s="1276"/>
      <c r="AT110" s="1276"/>
      <c r="AU110" s="1276"/>
      <c r="AV110" s="1276"/>
      <c r="AW110" s="1276"/>
      <c r="AX110" s="1276"/>
      <c r="AY110" s="1276"/>
      <c r="AZ110" s="1276"/>
      <c r="BA110" s="1276"/>
      <c r="BB110" s="1276"/>
      <c r="BC110" s="1276"/>
      <c r="BD110" s="1276"/>
      <c r="BE110" s="1276"/>
      <c r="BF110" s="1288"/>
      <c r="BG110" s="1288"/>
      <c r="BH110" s="1288"/>
      <c r="BI110" s="1288"/>
      <c r="BJ110" s="1288"/>
      <c r="BK110" s="1288"/>
      <c r="BL110" s="1288"/>
      <c r="BM110" s="1288"/>
      <c r="BN110" s="1288"/>
      <c r="BO110" s="1289"/>
    </row>
    <row r="111" spans="3:71" ht="9.15" customHeight="1" thickBot="1">
      <c r="C111" s="1336"/>
      <c r="D111" s="1293"/>
      <c r="E111" s="1277"/>
      <c r="F111" s="1277"/>
      <c r="G111" s="1296"/>
      <c r="H111" s="1301"/>
      <c r="I111" s="1301"/>
      <c r="J111" s="1301"/>
      <c r="K111" s="1302"/>
      <c r="L111" s="1296"/>
      <c r="M111" s="1301"/>
      <c r="N111" s="1301"/>
      <c r="O111" s="1302"/>
      <c r="P111" s="1274"/>
      <c r="Q111" s="1274"/>
      <c r="R111" s="1274"/>
      <c r="S111" s="1274"/>
      <c r="T111" s="1274"/>
      <c r="U111" s="1305"/>
      <c r="V111" s="1305"/>
      <c r="W111" s="1308"/>
      <c r="X111" s="1301"/>
      <c r="Y111" s="1301"/>
      <c r="Z111" s="1302"/>
      <c r="AA111" s="1274"/>
      <c r="AB111" s="1274"/>
      <c r="AC111" s="1274"/>
      <c r="AD111" s="1274"/>
      <c r="AE111" s="1274"/>
      <c r="AF111" s="1274"/>
      <c r="AG111" s="1275"/>
      <c r="AH111" s="1433"/>
      <c r="AI111" s="1316"/>
      <c r="AJ111" s="1316"/>
      <c r="AK111" s="1316"/>
      <c r="AL111" s="1277"/>
      <c r="AM111" s="1277"/>
      <c r="AN111" s="1277"/>
      <c r="AO111" s="1277"/>
      <c r="AP111" s="1277"/>
      <c r="AQ111" s="1277"/>
      <c r="AR111" s="1277"/>
      <c r="AS111" s="1277"/>
      <c r="AT111" s="1277"/>
      <c r="AU111" s="1277"/>
      <c r="AV111" s="1277"/>
      <c r="AW111" s="1277"/>
      <c r="AX111" s="1277"/>
      <c r="AY111" s="1277"/>
      <c r="AZ111" s="1277"/>
      <c r="BA111" s="1277"/>
      <c r="BB111" s="1277"/>
      <c r="BC111" s="1277"/>
      <c r="BD111" s="1277"/>
      <c r="BE111" s="1277"/>
      <c r="BF111" s="1317"/>
      <c r="BG111" s="1317"/>
      <c r="BH111" s="1317"/>
      <c r="BI111" s="1317"/>
      <c r="BJ111" s="1317"/>
      <c r="BK111" s="1317"/>
      <c r="BL111" s="1317"/>
      <c r="BM111" s="1317"/>
      <c r="BN111" s="1317"/>
      <c r="BO111" s="1318"/>
    </row>
    <row r="112" spans="3:71" ht="9.15" customHeight="1" thickTop="1">
      <c r="D112" s="320"/>
      <c r="E112" s="320"/>
      <c r="F112" s="320"/>
      <c r="G112" s="333"/>
      <c r="H112" s="334"/>
      <c r="I112" s="334"/>
      <c r="J112" s="334"/>
      <c r="K112" s="334"/>
      <c r="L112" s="333"/>
      <c r="M112" s="334"/>
      <c r="N112" s="334"/>
      <c r="O112" s="334"/>
      <c r="P112" s="334"/>
      <c r="Q112" s="334"/>
      <c r="R112" s="334"/>
      <c r="S112" s="334"/>
      <c r="T112" s="334"/>
      <c r="U112" s="335"/>
      <c r="V112" s="335"/>
      <c r="W112" s="336"/>
      <c r="X112" s="334"/>
      <c r="Y112" s="334"/>
      <c r="Z112" s="334"/>
      <c r="AA112" s="334"/>
      <c r="AB112" s="334"/>
      <c r="AC112" s="334"/>
      <c r="AD112" s="337"/>
      <c r="AE112" s="337"/>
      <c r="AF112" s="337"/>
      <c r="AG112" s="337"/>
      <c r="AI112" s="338"/>
      <c r="AJ112" s="338"/>
      <c r="AK112" s="338"/>
      <c r="AL112" s="320"/>
      <c r="AM112" s="320"/>
      <c r="AN112" s="320"/>
      <c r="AO112" s="320"/>
      <c r="AP112" s="320"/>
      <c r="AQ112" s="320"/>
      <c r="AR112" s="320"/>
      <c r="AS112" s="320"/>
      <c r="AT112" s="320"/>
      <c r="AU112" s="320"/>
      <c r="AV112" s="320"/>
      <c r="AW112" s="320"/>
      <c r="AX112" s="320"/>
      <c r="AY112" s="320"/>
      <c r="AZ112" s="320"/>
      <c r="BA112" s="320"/>
      <c r="BB112" s="320"/>
      <c r="BC112" s="320"/>
      <c r="BD112" s="320"/>
      <c r="BE112" s="320"/>
      <c r="BF112" s="334"/>
      <c r="BG112" s="334"/>
      <c r="BH112" s="334"/>
      <c r="BI112" s="334"/>
      <c r="BJ112" s="334"/>
      <c r="BK112" s="334"/>
      <c r="BL112" s="334"/>
      <c r="BM112" s="334"/>
      <c r="BN112" s="334"/>
      <c r="BO112" s="334"/>
    </row>
    <row r="113" spans="1:61" ht="13.4" customHeight="1">
      <c r="Y113" s="321" t="s">
        <v>102</v>
      </c>
    </row>
    <row r="114" spans="1:61" ht="13.4" customHeight="1">
      <c r="A114" s="321" t="s">
        <v>103</v>
      </c>
      <c r="P114" s="1278" t="s">
        <v>104</v>
      </c>
      <c r="Q114" s="1278"/>
      <c r="R114" s="1278"/>
      <c r="S114" s="1278"/>
      <c r="T114" s="1278"/>
      <c r="U114" s="1278"/>
      <c r="V114" s="1280"/>
      <c r="W114" s="1280"/>
      <c r="X114" s="1280"/>
      <c r="AI114" s="321" t="s">
        <v>33</v>
      </c>
      <c r="AR114" s="321" t="s">
        <v>105</v>
      </c>
      <c r="BI114" s="321" t="s">
        <v>34</v>
      </c>
    </row>
    <row r="115" spans="1:61" ht="13.4" customHeight="1">
      <c r="A115" s="321" t="s">
        <v>9</v>
      </c>
      <c r="P115" s="1278" t="s">
        <v>106</v>
      </c>
      <c r="Q115" s="1278"/>
      <c r="R115" s="1278"/>
      <c r="S115" s="1278"/>
      <c r="T115" s="1278"/>
      <c r="U115" s="1278"/>
      <c r="V115" s="1279">
        <f>IF(所得税源泉徴収簿!E91=12,所得税源泉徴収簿!P74+所得税源泉徴収簿!P77,IF(所得税源泉徴収簿!E91=11,所得税源泉徴収簿!P68+所得税源泉徴収簿!P71,IF(所得税源泉徴収簿!E91=10,所得税源泉徴収簿!P62+所得税源泉徴収簿!P65,IF(所得税源泉徴収簿!E91=9,所得税源泉徴収簿!P56+所得税源泉徴収簿!P59,IF(所得税源泉徴収簿!E91=8,所得税源泉徴収簿!P50+所得税源泉徴収簿!P53,IF(所得税源泉徴収簿!E91=7,所得税源泉徴収簿!P44+所得税源泉徴収簿!P47,IF(所得税源泉徴収簿!E91=6,所得税源泉徴収簿!P38+所得税源泉徴収簿!P41,IF(所得税源泉徴収簿!E91=5,所得税源泉徴収簿!P32+所得税源泉徴収簿!P35,IF(所得税源泉徴収簿!E91=4,所得税源泉徴収簿!P26+所得税源泉徴収簿!P29,IF(所得税源泉徴収簿!E91=3,所得税源泉徴収簿!P20+所得税源泉徴収簿!P23,IF(所得税源泉徴収簿!E91=2,所得税源泉徴収簿!P14+所得税源泉徴収簿!P17,IF(所得税源泉徴収簿!E91=1,所得税源泉徴収簿!V114,0))))))))))))</f>
        <v>0</v>
      </c>
      <c r="W115" s="1279"/>
      <c r="X115" s="1279"/>
      <c r="Z115" s="129">
        <f>所得税源泉徴収簿!U91</f>
        <v>0</v>
      </c>
      <c r="AI115" s="321" t="s">
        <v>39</v>
      </c>
      <c r="AR115" s="321" t="s">
        <v>107</v>
      </c>
      <c r="BI115" s="321" t="s">
        <v>39</v>
      </c>
    </row>
    <row r="116" spans="1:61" ht="13.4" customHeight="1">
      <c r="A116" s="321" t="s">
        <v>16</v>
      </c>
      <c r="P116" s="1278" t="s">
        <v>108</v>
      </c>
      <c r="Q116" s="1278"/>
      <c r="R116" s="1278"/>
      <c r="S116" s="1278"/>
      <c r="T116" s="1278"/>
      <c r="U116" s="1278"/>
      <c r="V116" s="1279">
        <f>IF(所得税源泉徴収簿!E95=12,所得税源泉徴収簿!P74+所得税源泉徴収簿!P77,IF(所得税源泉徴収簿!E95=11,所得税源泉徴収簿!P68+所得税源泉徴収簿!P71,IF(所得税源泉徴収簿!E95=10,所得税源泉徴収簿!P62+所得税源泉徴収簿!P65,IF(所得税源泉徴収簿!E95=9,所得税源泉徴収簿!P56+所得税源泉徴収簿!P59,IF(所得税源泉徴収簿!E95=8,所得税源泉徴収簿!P50+所得税源泉徴収簿!P53,IF(所得税源泉徴収簿!E95=7,所得税源泉徴収簿!P44+所得税源泉徴収簿!P47,IF(所得税源泉徴収簿!E95=6,所得税源泉徴収簿!P38+所得税源泉徴収簿!P41,IF(所得税源泉徴収簿!E95=5,所得税源泉徴収簿!P32+所得税源泉徴収簿!P35,IF(所得税源泉徴収簿!E95=4,所得税源泉徴収簿!P26+所得税源泉徴収簿!P29,IF(所得税源泉徴収簿!E95=3,所得税源泉徴収簿!P20+所得税源泉徴収簿!P23,IF(所得税源泉徴収簿!E95=2,所得税源泉徴収簿!P14+所得税源泉徴収簿!P17,IF(所得税源泉徴収簿!E95=1,所得税源泉徴収簿!V114,0))))))))))))</f>
        <v>0</v>
      </c>
      <c r="W116" s="1279"/>
      <c r="X116" s="1279"/>
      <c r="Z116" s="129">
        <f>所得税源泉徴収簿!U95</f>
        <v>0</v>
      </c>
      <c r="AI116" s="321" t="s">
        <v>109</v>
      </c>
      <c r="AR116" s="321" t="s">
        <v>110</v>
      </c>
      <c r="BI116" s="321" t="s">
        <v>109</v>
      </c>
    </row>
    <row r="117" spans="1:61">
      <c r="A117" s="321">
        <v>1</v>
      </c>
      <c r="P117" s="1278" t="s">
        <v>111</v>
      </c>
      <c r="Q117" s="1278"/>
      <c r="R117" s="1278"/>
      <c r="S117" s="1278"/>
      <c r="T117" s="1278"/>
      <c r="U117" s="1278"/>
      <c r="V117" s="1279">
        <f>IF(所得税源泉徴収簿!E99=12,所得税源泉徴収簿!P74+所得税源泉徴収簿!P77,IF(所得税源泉徴収簿!E99=11,所得税源泉徴収簿!P68+所得税源泉徴収簿!P71,IF(所得税源泉徴収簿!E99=10,所得税源泉徴収簿!P62+所得税源泉徴収簿!P65,IF(所得税源泉徴収簿!E99=9,所得税源泉徴収簿!P56+所得税源泉徴収簿!P59,IF(所得税源泉徴収簿!E99=8,所得税源泉徴収簿!P50+所得税源泉徴収簿!P53,IF(所得税源泉徴収簿!E99=7,所得税源泉徴収簿!P44+所得税源泉徴収簿!P47,IF(所得税源泉徴収簿!E99=6,所得税源泉徴収簿!P38+所得税源泉徴収簿!P41,IF(所得税源泉徴収簿!E99=5,所得税源泉徴収簿!P32+所得税源泉徴収簿!P35,IF(所得税源泉徴収簿!E99=4,所得税源泉徴収簿!P26+所得税源泉徴収簿!P29,IF(所得税源泉徴収簿!E99=3,所得税源泉徴収簿!P20+所得税源泉徴収簿!P23,IF(所得税源泉徴収簿!E99=2,所得税源泉徴収簿!P14+所得税源泉徴収簿!P17,IF(所得税源泉徴収簿!E99=1,所得税源泉徴収簿!V114,0))))))))))))</f>
        <v>0</v>
      </c>
      <c r="W117" s="1279"/>
      <c r="X117" s="1279"/>
      <c r="Z117" s="129">
        <f>所得税源泉徴収簿!U99</f>
        <v>0</v>
      </c>
      <c r="AI117" s="321">
        <v>1</v>
      </c>
      <c r="AR117" s="321" t="s">
        <v>10</v>
      </c>
      <c r="BI117" s="321">
        <v>2</v>
      </c>
    </row>
    <row r="118" spans="1:61">
      <c r="P118" s="1278" t="s">
        <v>112</v>
      </c>
      <c r="Q118" s="1278"/>
      <c r="R118" s="1278"/>
      <c r="S118" s="1278"/>
      <c r="T118" s="1278"/>
      <c r="U118" s="1278"/>
      <c r="V118" s="1279">
        <f>IF(所得税源泉徴収簿!E103=12,所得税源泉徴収簿!P74+所得税源泉徴収簿!P77,IF(所得税源泉徴収簿!E103=11,所得税源泉徴収簿!P68+所得税源泉徴収簿!P71,IF(所得税源泉徴収簿!E103=10,所得税源泉徴収簿!P62+所得税源泉徴収簿!P65,IF(所得税源泉徴収簿!E103=9,所得税源泉徴収簿!P56+所得税源泉徴収簿!P59,IF(所得税源泉徴収簿!E103=8,所得税源泉徴収簿!P50+所得税源泉徴収簿!P53,IF(所得税源泉徴収簿!E103=7,所得税源泉徴収簿!P44+所得税源泉徴収簿!P47,IF(所得税源泉徴収簿!E103=6,所得税源泉徴収簿!P38+所得税源泉徴収簿!P41,IF(所得税源泉徴収簿!E103=5,所得税源泉徴収簿!P32+所得税源泉徴収簿!P35,IF(所得税源泉徴収簿!E103=4,所得税源泉徴収簿!P26+所得税源泉徴収簿!P29,IF(所得税源泉徴収簿!E103=3,所得税源泉徴収簿!P20+所得税源泉徴収簿!P23,IF(所得税源泉徴収簿!E103=2,所得税源泉徴収簿!P14+所得税源泉徴収簿!P17,IF(所得税源泉徴収簿!E103=1,所得税源泉徴収簿!V114,0))))))))))))</f>
        <v>0</v>
      </c>
      <c r="W118" s="1279"/>
      <c r="X118" s="1279"/>
      <c r="Z118" s="129">
        <f>所得税源泉徴収簿!U103</f>
        <v>0</v>
      </c>
      <c r="AR118" s="321" t="s">
        <v>17</v>
      </c>
    </row>
    <row r="119" spans="1:61">
      <c r="AR119" s="321" t="s">
        <v>285</v>
      </c>
    </row>
    <row r="120" spans="1:61">
      <c r="AR120" s="321">
        <v>3</v>
      </c>
      <c r="AU120" s="321">
        <v>5</v>
      </c>
    </row>
  </sheetData>
  <mergeCells count="580">
    <mergeCell ref="AR1:AT2"/>
    <mergeCell ref="AU1:BG2"/>
    <mergeCell ref="BH1:BJ6"/>
    <mergeCell ref="BK1:BO6"/>
    <mergeCell ref="A2:B4"/>
    <mergeCell ref="S3:AP4"/>
    <mergeCell ref="AR3:BG4"/>
    <mergeCell ref="E4:J6"/>
    <mergeCell ref="L4:Q6"/>
    <mergeCell ref="S5:AP6"/>
    <mergeCell ref="V1:W2"/>
    <mergeCell ref="X1:X2"/>
    <mergeCell ref="Y1:AA2"/>
    <mergeCell ref="AB1:AB2"/>
    <mergeCell ref="AL1:AP2"/>
    <mergeCell ref="AQ1:AQ6"/>
    <mergeCell ref="C1:D6"/>
    <mergeCell ref="E1:J3"/>
    <mergeCell ref="K1:K6"/>
    <mergeCell ref="L1:Q3"/>
    <mergeCell ref="R1:R6"/>
    <mergeCell ref="S1:U2"/>
    <mergeCell ref="BE5:BF6"/>
    <mergeCell ref="BG5:BG6"/>
    <mergeCell ref="C7:C13"/>
    <mergeCell ref="D7:D13"/>
    <mergeCell ref="E7:F13"/>
    <mergeCell ref="G7:K13"/>
    <mergeCell ref="L7:O13"/>
    <mergeCell ref="P7:T13"/>
    <mergeCell ref="U7:V13"/>
    <mergeCell ref="W7:Z13"/>
    <mergeCell ref="AR5:AT6"/>
    <mergeCell ref="AU5:AX6"/>
    <mergeCell ref="AY5:AZ6"/>
    <mergeCell ref="BA5:BA6"/>
    <mergeCell ref="BB5:BC6"/>
    <mergeCell ref="BD5:BD6"/>
    <mergeCell ref="BE9:BJ10"/>
    <mergeCell ref="BK9:BO10"/>
    <mergeCell ref="A11:B16"/>
    <mergeCell ref="AN11:AO12"/>
    <mergeCell ref="AP11:AP12"/>
    <mergeCell ref="AQ11:AU12"/>
    <mergeCell ref="AV11:AV12"/>
    <mergeCell ref="AW11:AZ12"/>
    <mergeCell ref="BA11:BA12"/>
    <mergeCell ref="BB11:BC12"/>
    <mergeCell ref="AA7:AC13"/>
    <mergeCell ref="AD7:AG13"/>
    <mergeCell ref="AH7:AW8"/>
    <mergeCell ref="AX7:BN8"/>
    <mergeCell ref="BO7:BO8"/>
    <mergeCell ref="AH9:AM12"/>
    <mergeCell ref="AN9:AP10"/>
    <mergeCell ref="AQ9:AV10"/>
    <mergeCell ref="AW9:BA10"/>
    <mergeCell ref="BB9:BD10"/>
    <mergeCell ref="BD11:BD12"/>
    <mergeCell ref="BE11:BI12"/>
    <mergeCell ref="BJ11:BJ12"/>
    <mergeCell ref="BK11:BN12"/>
    <mergeCell ref="BO11:BO12"/>
    <mergeCell ref="AH13:AH30"/>
    <mergeCell ref="AI13:AI21"/>
    <mergeCell ref="AJ13:AL18"/>
    <mergeCell ref="AM13:AN18"/>
    <mergeCell ref="AO13:AP18"/>
    <mergeCell ref="BL13:BN22"/>
    <mergeCell ref="BO13:BO21"/>
    <mergeCell ref="AW13:AY15"/>
    <mergeCell ref="AZ13:BB15"/>
    <mergeCell ref="BC13:BE15"/>
    <mergeCell ref="BF13:BI18"/>
    <mergeCell ref="AW16:AY18"/>
    <mergeCell ref="AZ16:BB18"/>
    <mergeCell ref="BC16:BE18"/>
    <mergeCell ref="BF19:BI20"/>
    <mergeCell ref="BJ19:BK20"/>
    <mergeCell ref="BJ13:BK18"/>
    <mergeCell ref="AW19:AY20"/>
    <mergeCell ref="C14:C90"/>
    <mergeCell ref="D14:D19"/>
    <mergeCell ref="E14:E16"/>
    <mergeCell ref="F14:F16"/>
    <mergeCell ref="G14:K16"/>
    <mergeCell ref="L14:O16"/>
    <mergeCell ref="P14:T16"/>
    <mergeCell ref="AQ13:AR18"/>
    <mergeCell ref="AS13:AV15"/>
    <mergeCell ref="U14:V16"/>
    <mergeCell ref="W14:Z16"/>
    <mergeCell ref="AA14:AC16"/>
    <mergeCell ref="AD14:AG16"/>
    <mergeCell ref="AS16:AT18"/>
    <mergeCell ref="AU16:AV18"/>
    <mergeCell ref="U17:V19"/>
    <mergeCell ref="W17:Z19"/>
    <mergeCell ref="AA17:AC19"/>
    <mergeCell ref="AD17:AG19"/>
    <mergeCell ref="AS19:AT20"/>
    <mergeCell ref="AU19:AV20"/>
    <mergeCell ref="G23:K25"/>
    <mergeCell ref="L23:O25"/>
    <mergeCell ref="P23:T25"/>
    <mergeCell ref="A20:B22"/>
    <mergeCell ref="D20:D25"/>
    <mergeCell ref="E20:E22"/>
    <mergeCell ref="F20:F22"/>
    <mergeCell ref="G20:K22"/>
    <mergeCell ref="AJ19:AL20"/>
    <mergeCell ref="AM19:AN20"/>
    <mergeCell ref="AO19:AP20"/>
    <mergeCell ref="AQ19:AR20"/>
    <mergeCell ref="A17:B19"/>
    <mergeCell ref="E17:E19"/>
    <mergeCell ref="F17:F19"/>
    <mergeCell ref="G17:K19"/>
    <mergeCell ref="L17:O19"/>
    <mergeCell ref="P17:T19"/>
    <mergeCell ref="L20:O22"/>
    <mergeCell ref="P20:T22"/>
    <mergeCell ref="U20:V22"/>
    <mergeCell ref="W20:Z22"/>
    <mergeCell ref="AA20:AC22"/>
    <mergeCell ref="AD20:AG22"/>
    <mergeCell ref="A23:B25"/>
    <mergeCell ref="E23:E25"/>
    <mergeCell ref="F23:F25"/>
    <mergeCell ref="AZ19:BB20"/>
    <mergeCell ref="BC19:BE20"/>
    <mergeCell ref="AW21:AY22"/>
    <mergeCell ref="AZ21:BB22"/>
    <mergeCell ref="BC21:BE22"/>
    <mergeCell ref="BF21:BI22"/>
    <mergeCell ref="BJ21:BK22"/>
    <mergeCell ref="AI22:AI30"/>
    <mergeCell ref="AU23:AV24"/>
    <mergeCell ref="AW23:AY24"/>
    <mergeCell ref="AZ23:BB24"/>
    <mergeCell ref="BC23:BE24"/>
    <mergeCell ref="AJ21:AL22"/>
    <mergeCell ref="AM21:AN22"/>
    <mergeCell ref="AO21:AP22"/>
    <mergeCell ref="AQ21:AR22"/>
    <mergeCell ref="AS21:AT22"/>
    <mergeCell ref="AU21:AV22"/>
    <mergeCell ref="U23:V25"/>
    <mergeCell ref="W23:Z25"/>
    <mergeCell ref="AA23:AC25"/>
    <mergeCell ref="BF23:BI24"/>
    <mergeCell ref="BJ23:BK24"/>
    <mergeCell ref="BL23:BM24"/>
    <mergeCell ref="BN23:BN26"/>
    <mergeCell ref="AJ25:AJ30"/>
    <mergeCell ref="AK25:AL27"/>
    <mergeCell ref="AM25:AN27"/>
    <mergeCell ref="AO25:AP27"/>
    <mergeCell ref="AQ25:AR27"/>
    <mergeCell ref="AS25:AT27"/>
    <mergeCell ref="AJ23:AL24"/>
    <mergeCell ref="AM23:AN24"/>
    <mergeCell ref="AO23:AP24"/>
    <mergeCell ref="AQ23:AR24"/>
    <mergeCell ref="AS23:AT24"/>
    <mergeCell ref="U29:V31"/>
    <mergeCell ref="W29:Z31"/>
    <mergeCell ref="AA29:AC31"/>
    <mergeCell ref="AD29:AG31"/>
    <mergeCell ref="BL29:BM30"/>
    <mergeCell ref="AH31:AH111"/>
    <mergeCell ref="E29:E31"/>
    <mergeCell ref="F29:F31"/>
    <mergeCell ref="G29:K31"/>
    <mergeCell ref="L29:O31"/>
    <mergeCell ref="P29:T31"/>
    <mergeCell ref="AD26:AG28"/>
    <mergeCell ref="BL27:BM28"/>
    <mergeCell ref="BN27:BN30"/>
    <mergeCell ref="A28:B35"/>
    <mergeCell ref="AK28:AL30"/>
    <mergeCell ref="AM28:AN30"/>
    <mergeCell ref="AO28:AP30"/>
    <mergeCell ref="AQ28:AR30"/>
    <mergeCell ref="AS28:AT30"/>
    <mergeCell ref="AU28:AV30"/>
    <mergeCell ref="BL25:BM26"/>
    <mergeCell ref="D26:D31"/>
    <mergeCell ref="E26:E28"/>
    <mergeCell ref="F26:F28"/>
    <mergeCell ref="G26:K28"/>
    <mergeCell ref="L26:O28"/>
    <mergeCell ref="P26:T28"/>
    <mergeCell ref="U26:V28"/>
    <mergeCell ref="W26:Z28"/>
    <mergeCell ref="AI31:AS32"/>
    <mergeCell ref="AT31:BD32"/>
    <mergeCell ref="BE31:BO32"/>
    <mergeCell ref="U32:V34"/>
    <mergeCell ref="AW28:AY30"/>
    <mergeCell ref="AZ28:BB30"/>
    <mergeCell ref="BC28:BE30"/>
    <mergeCell ref="BF28:BI30"/>
    <mergeCell ref="BJ28:BK30"/>
    <mergeCell ref="AA26:AC28"/>
    <mergeCell ref="AU25:AV27"/>
    <mergeCell ref="AW25:AY27"/>
    <mergeCell ref="AZ25:BB27"/>
    <mergeCell ref="BC25:BE27"/>
    <mergeCell ref="BF25:BI27"/>
    <mergeCell ref="BJ25:BK27"/>
    <mergeCell ref="AD23:AG25"/>
    <mergeCell ref="BO22:BO30"/>
    <mergeCell ref="BE33:BE35"/>
    <mergeCell ref="BF33:BO35"/>
    <mergeCell ref="AD32:AG34"/>
    <mergeCell ref="AI33:AS35"/>
    <mergeCell ref="AT33:AT35"/>
    <mergeCell ref="AU33:BD35"/>
    <mergeCell ref="AD35:AG37"/>
    <mergeCell ref="E32:E34"/>
    <mergeCell ref="F32:F34"/>
    <mergeCell ref="G32:K34"/>
    <mergeCell ref="L32:O34"/>
    <mergeCell ref="P32:T34"/>
    <mergeCell ref="W38:Z40"/>
    <mergeCell ref="AA38:AC40"/>
    <mergeCell ref="AD38:AG40"/>
    <mergeCell ref="L38:O40"/>
    <mergeCell ref="P38:T40"/>
    <mergeCell ref="U38:V40"/>
    <mergeCell ref="E35:E37"/>
    <mergeCell ref="F35:F37"/>
    <mergeCell ref="G35:K37"/>
    <mergeCell ref="L35:O37"/>
    <mergeCell ref="P35:T37"/>
    <mergeCell ref="U35:V37"/>
    <mergeCell ref="W35:Z37"/>
    <mergeCell ref="AA35:AC37"/>
    <mergeCell ref="W32:Z34"/>
    <mergeCell ref="AA32:AC34"/>
    <mergeCell ref="A36:B79"/>
    <mergeCell ref="AI36:AS38"/>
    <mergeCell ref="AT36:AT38"/>
    <mergeCell ref="AU36:BD38"/>
    <mergeCell ref="BE36:BE38"/>
    <mergeCell ref="BF36:BO38"/>
    <mergeCell ref="D38:D43"/>
    <mergeCell ref="E38:E40"/>
    <mergeCell ref="F38:F40"/>
    <mergeCell ref="G38:K40"/>
    <mergeCell ref="D32:D37"/>
    <mergeCell ref="D44:D49"/>
    <mergeCell ref="E44:E46"/>
    <mergeCell ref="F44:F46"/>
    <mergeCell ref="G44:K46"/>
    <mergeCell ref="L44:O46"/>
    <mergeCell ref="P44:T46"/>
    <mergeCell ref="U44:V46"/>
    <mergeCell ref="U41:V43"/>
    <mergeCell ref="W41:Z43"/>
    <mergeCell ref="W44:Z46"/>
    <mergeCell ref="E41:E43"/>
    <mergeCell ref="F41:F43"/>
    <mergeCell ref="G41:K43"/>
    <mergeCell ref="L41:O43"/>
    <mergeCell ref="P41:T43"/>
    <mergeCell ref="E47:E49"/>
    <mergeCell ref="F47:F49"/>
    <mergeCell ref="G47:K49"/>
    <mergeCell ref="L47:O49"/>
    <mergeCell ref="P47:T49"/>
    <mergeCell ref="U47:V49"/>
    <mergeCell ref="AU42:BD44"/>
    <mergeCell ref="W47:Z49"/>
    <mergeCell ref="BE42:BO42"/>
    <mergeCell ref="BE43:BO44"/>
    <mergeCell ref="AA41:AC43"/>
    <mergeCell ref="AD41:AG43"/>
    <mergeCell ref="AI42:AS44"/>
    <mergeCell ref="AT42:AT44"/>
    <mergeCell ref="AA44:AC46"/>
    <mergeCell ref="AD44:AG46"/>
    <mergeCell ref="AI45:AS47"/>
    <mergeCell ref="AI39:AS41"/>
    <mergeCell ref="AT39:AT41"/>
    <mergeCell ref="AU39:BD41"/>
    <mergeCell ref="BE39:BE41"/>
    <mergeCell ref="BF39:BO41"/>
    <mergeCell ref="AA47:AC49"/>
    <mergeCell ref="AD47:AG49"/>
    <mergeCell ref="BE47:BO48"/>
    <mergeCell ref="AI48:AS50"/>
    <mergeCell ref="AT48:AT50"/>
    <mergeCell ref="AU48:BD50"/>
    <mergeCell ref="AT45:AT47"/>
    <mergeCell ref="AU45:BD45"/>
    <mergeCell ref="BE45:BO46"/>
    <mergeCell ref="AU46:BD47"/>
    <mergeCell ref="D50:D55"/>
    <mergeCell ref="E50:E52"/>
    <mergeCell ref="F50:F52"/>
    <mergeCell ref="G50:K52"/>
    <mergeCell ref="L50:O52"/>
    <mergeCell ref="P50:T52"/>
    <mergeCell ref="AD53:AG55"/>
    <mergeCell ref="AL54:AS56"/>
    <mergeCell ref="AT54:AT56"/>
    <mergeCell ref="D56:D61"/>
    <mergeCell ref="E56:E58"/>
    <mergeCell ref="F56:F58"/>
    <mergeCell ref="G56:K58"/>
    <mergeCell ref="L56:O58"/>
    <mergeCell ref="U53:V55"/>
    <mergeCell ref="W53:Z55"/>
    <mergeCell ref="AA53:AC55"/>
    <mergeCell ref="U50:V52"/>
    <mergeCell ref="W50:Z52"/>
    <mergeCell ref="AA50:AC52"/>
    <mergeCell ref="AD50:AG52"/>
    <mergeCell ref="E59:E61"/>
    <mergeCell ref="F59:F61"/>
    <mergeCell ref="G59:K61"/>
    <mergeCell ref="BE50:BO51"/>
    <mergeCell ref="AI51:AK59"/>
    <mergeCell ref="AL51:AS53"/>
    <mergeCell ref="AT51:AT53"/>
    <mergeCell ref="AU51:BD53"/>
    <mergeCell ref="BE52:BE53"/>
    <mergeCell ref="AU54:BD56"/>
    <mergeCell ref="BE54:BO55"/>
    <mergeCell ref="BF52:BN53"/>
    <mergeCell ref="BO52:BO53"/>
    <mergeCell ref="W62:Z64"/>
    <mergeCell ref="AA62:AC64"/>
    <mergeCell ref="AD62:AG64"/>
    <mergeCell ref="AI62:AS63"/>
    <mergeCell ref="L59:O61"/>
    <mergeCell ref="P59:T61"/>
    <mergeCell ref="U59:V61"/>
    <mergeCell ref="BF56:BN57"/>
    <mergeCell ref="BO56:BO57"/>
    <mergeCell ref="AL57:AS59"/>
    <mergeCell ref="AT57:AT59"/>
    <mergeCell ref="AU57:BD59"/>
    <mergeCell ref="BE58:BO60"/>
    <mergeCell ref="P56:T58"/>
    <mergeCell ref="U56:V58"/>
    <mergeCell ref="W56:Z58"/>
    <mergeCell ref="AA56:AC58"/>
    <mergeCell ref="AD56:AG58"/>
    <mergeCell ref="BE56:BE57"/>
    <mergeCell ref="W59:Z61"/>
    <mergeCell ref="AA59:AC61"/>
    <mergeCell ref="AD59:AG61"/>
    <mergeCell ref="AI60:AS61"/>
    <mergeCell ref="AT60:AT61"/>
    <mergeCell ref="AU60:BD61"/>
    <mergeCell ref="E53:E55"/>
    <mergeCell ref="F53:F55"/>
    <mergeCell ref="G53:K55"/>
    <mergeCell ref="L53:O55"/>
    <mergeCell ref="P53:T55"/>
    <mergeCell ref="BE65:BE66"/>
    <mergeCell ref="BF65:BN66"/>
    <mergeCell ref="BO65:BO66"/>
    <mergeCell ref="AI66:AS68"/>
    <mergeCell ref="AT66:AT68"/>
    <mergeCell ref="AU66:BD68"/>
    <mergeCell ref="BE67:BO74"/>
    <mergeCell ref="BE63:BO64"/>
    <mergeCell ref="AI64:AS65"/>
    <mergeCell ref="AT64:AT65"/>
    <mergeCell ref="AU64:BD65"/>
    <mergeCell ref="AU69:BD71"/>
    <mergeCell ref="AI69:AS71"/>
    <mergeCell ref="AT69:AT71"/>
    <mergeCell ref="AT62:AT63"/>
    <mergeCell ref="AU62:BD63"/>
    <mergeCell ref="BE61:BE62"/>
    <mergeCell ref="BF61:BN62"/>
    <mergeCell ref="BO61:BO62"/>
    <mergeCell ref="D68:D73"/>
    <mergeCell ref="E68:E70"/>
    <mergeCell ref="F68:F70"/>
    <mergeCell ref="G68:K70"/>
    <mergeCell ref="L68:O70"/>
    <mergeCell ref="P68:T70"/>
    <mergeCell ref="W65:Z67"/>
    <mergeCell ref="AA65:AC67"/>
    <mergeCell ref="AD65:AG67"/>
    <mergeCell ref="E65:E67"/>
    <mergeCell ref="F65:F67"/>
    <mergeCell ref="G65:K67"/>
    <mergeCell ref="L65:O67"/>
    <mergeCell ref="P65:T67"/>
    <mergeCell ref="U65:V67"/>
    <mergeCell ref="D62:D67"/>
    <mergeCell ref="E62:E64"/>
    <mergeCell ref="F62:F64"/>
    <mergeCell ref="G62:K64"/>
    <mergeCell ref="L62:O64"/>
    <mergeCell ref="P62:T64"/>
    <mergeCell ref="U62:V64"/>
    <mergeCell ref="E71:E73"/>
    <mergeCell ref="F71:F73"/>
    <mergeCell ref="G71:K73"/>
    <mergeCell ref="L71:O73"/>
    <mergeCell ref="P71:T73"/>
    <mergeCell ref="U71:V73"/>
    <mergeCell ref="W71:Z73"/>
    <mergeCell ref="AA71:AC73"/>
    <mergeCell ref="AD71:AG73"/>
    <mergeCell ref="U68:V70"/>
    <mergeCell ref="W68:Z70"/>
    <mergeCell ref="AA68:AC70"/>
    <mergeCell ref="AD68:AG70"/>
    <mergeCell ref="BE75:BE77"/>
    <mergeCell ref="BF75:BO77"/>
    <mergeCell ref="AU76:BD77"/>
    <mergeCell ref="E77:E79"/>
    <mergeCell ref="F77:F79"/>
    <mergeCell ref="G77:K79"/>
    <mergeCell ref="L77:O79"/>
    <mergeCell ref="P77:T79"/>
    <mergeCell ref="U77:V79"/>
    <mergeCell ref="W77:Z79"/>
    <mergeCell ref="W74:Z76"/>
    <mergeCell ref="AA74:AC76"/>
    <mergeCell ref="AD74:AG76"/>
    <mergeCell ref="AI75:AS77"/>
    <mergeCell ref="AT75:AT77"/>
    <mergeCell ref="AU75:BD75"/>
    <mergeCell ref="AA77:AC79"/>
    <mergeCell ref="AD77:AG79"/>
    <mergeCell ref="AI78:BD80"/>
    <mergeCell ref="AA80:AC82"/>
    <mergeCell ref="AI72:AS74"/>
    <mergeCell ref="AT72:AT74"/>
    <mergeCell ref="AU72:BD74"/>
    <mergeCell ref="E74:E76"/>
    <mergeCell ref="E83:E85"/>
    <mergeCell ref="F83:F85"/>
    <mergeCell ref="G83:K85"/>
    <mergeCell ref="L83:O85"/>
    <mergeCell ref="P83:T85"/>
    <mergeCell ref="U83:V85"/>
    <mergeCell ref="BE78:BE80"/>
    <mergeCell ref="BF78:BO80"/>
    <mergeCell ref="D80:D85"/>
    <mergeCell ref="E80:E82"/>
    <mergeCell ref="F80:F82"/>
    <mergeCell ref="G80:K82"/>
    <mergeCell ref="L80:O82"/>
    <mergeCell ref="P80:T82"/>
    <mergeCell ref="U80:V82"/>
    <mergeCell ref="W80:Z82"/>
    <mergeCell ref="D74:D79"/>
    <mergeCell ref="F74:F76"/>
    <mergeCell ref="G74:K76"/>
    <mergeCell ref="L74:O76"/>
    <mergeCell ref="P74:T76"/>
    <mergeCell ref="U74:V76"/>
    <mergeCell ref="W83:Z85"/>
    <mergeCell ref="AA83:AC85"/>
    <mergeCell ref="AD83:AG85"/>
    <mergeCell ref="AI84:BD87"/>
    <mergeCell ref="BE84:BE87"/>
    <mergeCell ref="BF84:BO84"/>
    <mergeCell ref="BF85:BO87"/>
    <mergeCell ref="AD80:AG82"/>
    <mergeCell ref="AI81:BD83"/>
    <mergeCell ref="BE81:BE83"/>
    <mergeCell ref="BF81:BO83"/>
    <mergeCell ref="AJ88:AL90"/>
    <mergeCell ref="AM88:AO90"/>
    <mergeCell ref="BE88:BE90"/>
    <mergeCell ref="BF88:BO90"/>
    <mergeCell ref="C91:C111"/>
    <mergeCell ref="D91:D94"/>
    <mergeCell ref="E91:E94"/>
    <mergeCell ref="F91:F94"/>
    <mergeCell ref="G91:K94"/>
    <mergeCell ref="L91:O94"/>
    <mergeCell ref="U86:V90"/>
    <mergeCell ref="W86:W90"/>
    <mergeCell ref="X86:Z90"/>
    <mergeCell ref="AA86:AC90"/>
    <mergeCell ref="AD86:AG90"/>
    <mergeCell ref="AI88:AI90"/>
    <mergeCell ref="D86:F90"/>
    <mergeCell ref="G86:G90"/>
    <mergeCell ref="H86:K90"/>
    <mergeCell ref="L86:L90"/>
    <mergeCell ref="M86:O90"/>
    <mergeCell ref="P86:T90"/>
    <mergeCell ref="P91:T94"/>
    <mergeCell ref="U91:V94"/>
    <mergeCell ref="BE91:BE93"/>
    <mergeCell ref="BF91:BO93"/>
    <mergeCell ref="W92:Z94"/>
    <mergeCell ref="AL94:BD96"/>
    <mergeCell ref="BE94:BE96"/>
    <mergeCell ref="BF94:BO96"/>
    <mergeCell ref="X95:Y95"/>
    <mergeCell ref="AA95:AC98"/>
    <mergeCell ref="AD95:AG98"/>
    <mergeCell ref="X91:Y91"/>
    <mergeCell ref="AA91:AC94"/>
    <mergeCell ref="AD91:AG94"/>
    <mergeCell ref="AI91:AK105"/>
    <mergeCell ref="W96:Z98"/>
    <mergeCell ref="X99:Y99"/>
    <mergeCell ref="AA99:AC102"/>
    <mergeCell ref="AL91:BD93"/>
    <mergeCell ref="BE100:BE102"/>
    <mergeCell ref="BF100:BO102"/>
    <mergeCell ref="BF103:BO105"/>
    <mergeCell ref="AL97:BD99"/>
    <mergeCell ref="BE97:BE99"/>
    <mergeCell ref="BF97:BO99"/>
    <mergeCell ref="AD99:AG102"/>
    <mergeCell ref="E103:E106"/>
    <mergeCell ref="F103:F106"/>
    <mergeCell ref="G103:K106"/>
    <mergeCell ref="L103:O106"/>
    <mergeCell ref="D99:D102"/>
    <mergeCell ref="E99:E102"/>
    <mergeCell ref="F99:F102"/>
    <mergeCell ref="G99:K102"/>
    <mergeCell ref="L99:O102"/>
    <mergeCell ref="D103:D106"/>
    <mergeCell ref="P99:T102"/>
    <mergeCell ref="U99:V102"/>
    <mergeCell ref="D95:D98"/>
    <mergeCell ref="E95:E98"/>
    <mergeCell ref="F95:F98"/>
    <mergeCell ref="G95:K98"/>
    <mergeCell ref="L95:O98"/>
    <mergeCell ref="P95:T98"/>
    <mergeCell ref="U95:V98"/>
    <mergeCell ref="W100:Z102"/>
    <mergeCell ref="AL100:AM105"/>
    <mergeCell ref="AN100:BD102"/>
    <mergeCell ref="BF106:BO108"/>
    <mergeCell ref="D107:F111"/>
    <mergeCell ref="G107:G111"/>
    <mergeCell ref="H107:K111"/>
    <mergeCell ref="L107:L111"/>
    <mergeCell ref="M107:O111"/>
    <mergeCell ref="P107:T111"/>
    <mergeCell ref="U107:V111"/>
    <mergeCell ref="W107:W111"/>
    <mergeCell ref="X107:Z111"/>
    <mergeCell ref="U103:V106"/>
    <mergeCell ref="X103:Y103"/>
    <mergeCell ref="AA103:AC106"/>
    <mergeCell ref="AD103:AG106"/>
    <mergeCell ref="AN103:BD105"/>
    <mergeCell ref="BE103:BE105"/>
    <mergeCell ref="W104:Z106"/>
    <mergeCell ref="AI106:AK111"/>
    <mergeCell ref="AL106:BD108"/>
    <mergeCell ref="BF109:BO111"/>
    <mergeCell ref="BE106:BE108"/>
    <mergeCell ref="P103:T106"/>
    <mergeCell ref="AD107:AG111"/>
    <mergeCell ref="AL109:BD111"/>
    <mergeCell ref="BE109:BE111"/>
    <mergeCell ref="P118:U118"/>
    <mergeCell ref="V118:X118"/>
    <mergeCell ref="P115:U115"/>
    <mergeCell ref="V115:X115"/>
    <mergeCell ref="P116:U116"/>
    <mergeCell ref="V116:X116"/>
    <mergeCell ref="P117:U117"/>
    <mergeCell ref="V117:X117"/>
    <mergeCell ref="AA107:AC111"/>
    <mergeCell ref="P114:U114"/>
    <mergeCell ref="V114:X114"/>
  </mergeCells>
  <phoneticPr fontId="18"/>
  <pageMargins left="0.39370078740157483" right="0.39370078740157483" top="0.59055118110236227" bottom="0.39370078740157483" header="0" footer="0"/>
  <pageSetup paperSize="9" scale="52" fitToWidth="0" fitToHeight="0" pageOrder="overThenDown" orientation="landscape"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3" r:id="rId4" name="Drop Down 1">
              <controlPr defaultSize="0" print="0" autoLine="0" autoPict="0">
                <anchor moveWithCells="1">
                  <from>
                    <xdr:col>0</xdr:col>
                    <xdr:colOff>0</xdr:colOff>
                    <xdr:row>1</xdr:row>
                    <xdr:rowOff>50800</xdr:rowOff>
                  </from>
                  <to>
                    <xdr:col>1</xdr:col>
                    <xdr:colOff>209550</xdr:colOff>
                    <xdr:row>3</xdr:row>
                    <xdr:rowOff>57150</xdr:rowOff>
                  </to>
                </anchor>
              </controlPr>
            </control>
          </mc:Choice>
        </mc:AlternateContent>
        <mc:AlternateContent xmlns:mc="http://schemas.openxmlformats.org/markup-compatibility/2006">
          <mc:Choice Requires="x14">
            <control shapeId="23554" r:id="rId5" name="Drop Down 2">
              <controlPr defaultSize="0" print="0" autoLine="0" autoPict="0">
                <anchor moveWithCells="1">
                  <from>
                    <xdr:col>46</xdr:col>
                    <xdr:colOff>12700</xdr:colOff>
                    <xdr:row>3</xdr:row>
                    <xdr:rowOff>101600</xdr:rowOff>
                  </from>
                  <to>
                    <xdr:col>49</xdr:col>
                    <xdr:colOff>171450</xdr:colOff>
                    <xdr:row>6</xdr:row>
                    <xdr:rowOff>0</xdr:rowOff>
                  </to>
                </anchor>
              </controlPr>
            </control>
          </mc:Choice>
        </mc:AlternateContent>
        <mc:AlternateContent xmlns:mc="http://schemas.openxmlformats.org/markup-compatibility/2006">
          <mc:Choice Requires="x14">
            <control shapeId="23555" r:id="rId6" name="Drop Down 3">
              <controlPr defaultSize="0" print="0" autoLine="0" autoPict="0">
                <anchor moveWithCells="1">
                  <from>
                    <xdr:col>34</xdr:col>
                    <xdr:colOff>69850</xdr:colOff>
                    <xdr:row>21</xdr:row>
                    <xdr:rowOff>31750</xdr:rowOff>
                  </from>
                  <to>
                    <xdr:col>34</xdr:col>
                    <xdr:colOff>234950</xdr:colOff>
                    <xdr:row>29</xdr:row>
                    <xdr:rowOff>31750</xdr:rowOff>
                  </to>
                </anchor>
              </controlPr>
            </control>
          </mc:Choice>
        </mc:AlternateContent>
        <mc:AlternateContent xmlns:mc="http://schemas.openxmlformats.org/markup-compatibility/2006">
          <mc:Choice Requires="x14">
            <control shapeId="23556" r:id="rId7" name="Drop Down 4">
              <controlPr defaultSize="0" print="0" autoLine="0" autoPict="0">
                <anchor moveWithCells="1">
                  <from>
                    <xdr:col>66</xdr:col>
                    <xdr:colOff>31750</xdr:colOff>
                    <xdr:row>21</xdr:row>
                    <xdr:rowOff>12700</xdr:rowOff>
                  </from>
                  <to>
                    <xdr:col>66</xdr:col>
                    <xdr:colOff>241300</xdr:colOff>
                    <xdr:row>29</xdr:row>
                    <xdr:rowOff>6350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44085-5233-45BF-B99E-7D05487AB858}">
  <sheetPr codeName="Sheet3"/>
  <dimension ref="A1:BD334"/>
  <sheetViews>
    <sheetView zoomScale="84" zoomScaleNormal="84" workbookViewId="0"/>
  </sheetViews>
  <sheetFormatPr defaultRowHeight="14"/>
  <cols>
    <col min="1" max="1" width="1.83203125" style="226" customWidth="1"/>
    <col min="2" max="56" width="4.33203125" style="225" customWidth="1"/>
  </cols>
  <sheetData>
    <row r="1" spans="2:56" ht="15" thickTop="1" thickBot="1">
      <c r="B1" s="1647" t="s">
        <v>549</v>
      </c>
      <c r="C1" s="1648"/>
      <c r="D1" s="1635" t="s">
        <v>605</v>
      </c>
      <c r="E1" s="1636"/>
      <c r="F1" s="1635" t="s">
        <v>606</v>
      </c>
      <c r="G1" s="1636"/>
      <c r="H1" s="1635" t="s">
        <v>607</v>
      </c>
      <c r="I1" s="1636"/>
      <c r="J1" s="1636"/>
      <c r="K1" s="1636"/>
      <c r="L1" s="1635" t="s">
        <v>608</v>
      </c>
      <c r="M1" s="1636"/>
      <c r="N1" s="1636"/>
      <c r="O1" s="1635" t="s">
        <v>609</v>
      </c>
      <c r="P1" s="1636"/>
      <c r="Q1" s="1636"/>
      <c r="R1" s="1635" t="s">
        <v>609</v>
      </c>
      <c r="S1" s="1636"/>
      <c r="T1" s="1636"/>
      <c r="U1" s="1635" t="s">
        <v>609</v>
      </c>
      <c r="V1" s="1636"/>
      <c r="W1" s="1636"/>
      <c r="X1" s="1635" t="s">
        <v>609</v>
      </c>
      <c r="Y1" s="1636"/>
      <c r="Z1" s="1636"/>
      <c r="AA1" s="1637" t="s">
        <v>610</v>
      </c>
      <c r="AB1" s="1638"/>
      <c r="AC1" s="1638"/>
      <c r="AD1" s="1638"/>
      <c r="AE1" s="1641" t="s">
        <v>611</v>
      </c>
      <c r="AF1" s="1638"/>
      <c r="AG1" s="1638"/>
      <c r="AH1" s="1642"/>
      <c r="AI1" s="1644" t="s">
        <v>612</v>
      </c>
      <c r="AJ1" s="1645"/>
      <c r="AK1" s="1645"/>
      <c r="AL1" s="1645"/>
      <c r="AM1" s="1645"/>
      <c r="AN1" s="1645"/>
      <c r="AO1" s="1645"/>
      <c r="AP1" s="1645"/>
      <c r="AQ1" s="1645"/>
      <c r="AR1" s="1645"/>
      <c r="AS1" s="1645"/>
      <c r="AT1" s="1645"/>
      <c r="AU1" s="1645"/>
      <c r="AV1" s="1645"/>
      <c r="AW1" s="1645"/>
      <c r="AX1" s="1645"/>
      <c r="AY1" s="1645"/>
      <c r="AZ1" s="1645"/>
      <c r="BA1" s="1645"/>
      <c r="BB1" s="1645"/>
      <c r="BC1" s="1645"/>
      <c r="BD1" s="1646"/>
    </row>
    <row r="2" spans="2:56" ht="14.5" thickBot="1">
      <c r="B2" s="1649"/>
      <c r="C2" s="1650"/>
      <c r="D2" s="1573"/>
      <c r="E2" s="1573"/>
      <c r="F2" s="1573"/>
      <c r="G2" s="1573"/>
      <c r="H2" s="1573"/>
      <c r="I2" s="1573"/>
      <c r="J2" s="1573"/>
      <c r="K2" s="1573"/>
      <c r="L2" s="1573"/>
      <c r="M2" s="1573"/>
      <c r="N2" s="1573"/>
      <c r="O2" s="1573"/>
      <c r="P2" s="1573"/>
      <c r="Q2" s="1573"/>
      <c r="R2" s="1573"/>
      <c r="S2" s="1573"/>
      <c r="T2" s="1573"/>
      <c r="U2" s="1573"/>
      <c r="V2" s="1573"/>
      <c r="W2" s="1573"/>
      <c r="X2" s="1573"/>
      <c r="Y2" s="1573"/>
      <c r="Z2" s="1573"/>
      <c r="AA2" s="1639"/>
      <c r="AB2" s="1640"/>
      <c r="AC2" s="1640"/>
      <c r="AD2" s="1640"/>
      <c r="AE2" s="1640"/>
      <c r="AF2" s="1640"/>
      <c r="AG2" s="1640"/>
      <c r="AH2" s="1643"/>
      <c r="AI2" s="1633"/>
      <c r="AJ2" s="1633"/>
      <c r="AK2" s="1633"/>
      <c r="AL2" s="1633"/>
      <c r="AM2" s="1633"/>
      <c r="AN2" s="1633"/>
      <c r="AO2" s="1633"/>
      <c r="AP2" s="1633"/>
      <c r="AQ2" s="1633"/>
      <c r="AR2" s="1633"/>
      <c r="AS2" s="1633"/>
      <c r="AT2" s="1633"/>
      <c r="AU2" s="1633"/>
      <c r="AV2" s="1633"/>
      <c r="AW2" s="1633"/>
      <c r="AX2" s="1633"/>
      <c r="AY2" s="1633"/>
      <c r="AZ2" s="1633"/>
      <c r="BA2" s="1633"/>
      <c r="BB2" s="1633"/>
      <c r="BC2" s="1633"/>
      <c r="BD2" s="1634"/>
    </row>
    <row r="3" spans="2:56" ht="14.5" thickBot="1">
      <c r="B3" s="1649"/>
      <c r="C3" s="1650"/>
      <c r="D3" s="1573"/>
      <c r="E3" s="1573"/>
      <c r="F3" s="1573"/>
      <c r="G3" s="1573"/>
      <c r="H3" s="1573"/>
      <c r="I3" s="1573"/>
      <c r="J3" s="1573"/>
      <c r="K3" s="1573"/>
      <c r="L3" s="1573"/>
      <c r="M3" s="1573"/>
      <c r="N3" s="1573"/>
      <c r="O3" s="1573"/>
      <c r="P3" s="1573"/>
      <c r="Q3" s="1573"/>
      <c r="R3" s="1573"/>
      <c r="S3" s="1573"/>
      <c r="T3" s="1573"/>
      <c r="U3" s="1573"/>
      <c r="V3" s="1573"/>
      <c r="W3" s="1573"/>
      <c r="X3" s="1573"/>
      <c r="Y3" s="1573"/>
      <c r="Z3" s="1573"/>
      <c r="AA3" s="1639"/>
      <c r="AB3" s="1640"/>
      <c r="AC3" s="1640"/>
      <c r="AD3" s="1640"/>
      <c r="AE3" s="1640"/>
      <c r="AF3" s="1640"/>
      <c r="AG3" s="1640"/>
      <c r="AH3" s="1643"/>
      <c r="AI3" s="1633"/>
      <c r="AJ3" s="1633"/>
      <c r="AK3" s="1633"/>
      <c r="AL3" s="1633"/>
      <c r="AM3" s="1633"/>
      <c r="AN3" s="1633"/>
      <c r="AO3" s="1633"/>
      <c r="AP3" s="1633"/>
      <c r="AQ3" s="1633"/>
      <c r="AR3" s="1633"/>
      <c r="AS3" s="1633"/>
      <c r="AT3" s="1633"/>
      <c r="AU3" s="1633"/>
      <c r="AV3" s="1633"/>
      <c r="AW3" s="1633"/>
      <c r="AX3" s="1633"/>
      <c r="AY3" s="1633"/>
      <c r="AZ3" s="1633"/>
      <c r="BA3" s="1633"/>
      <c r="BB3" s="1633"/>
      <c r="BC3" s="1633"/>
      <c r="BD3" s="1634"/>
    </row>
    <row r="4" spans="2:56" ht="14.5" thickBot="1">
      <c r="B4" s="1649"/>
      <c r="C4" s="1650"/>
      <c r="D4" s="1573"/>
      <c r="E4" s="1573"/>
      <c r="F4" s="1573"/>
      <c r="G4" s="1573"/>
      <c r="H4" s="1573"/>
      <c r="I4" s="1573"/>
      <c r="J4" s="1573"/>
      <c r="K4" s="1573"/>
      <c r="L4" s="1573"/>
      <c r="M4" s="1573"/>
      <c r="N4" s="1573"/>
      <c r="O4" s="1573"/>
      <c r="P4" s="1573"/>
      <c r="Q4" s="1573"/>
      <c r="R4" s="1573"/>
      <c r="S4" s="1573"/>
      <c r="T4" s="1573"/>
      <c r="U4" s="1573"/>
      <c r="V4" s="1573"/>
      <c r="W4" s="1573"/>
      <c r="X4" s="1573"/>
      <c r="Y4" s="1573"/>
      <c r="Z4" s="1573"/>
      <c r="AA4" s="1639"/>
      <c r="AB4" s="1640"/>
      <c r="AC4" s="1640"/>
      <c r="AD4" s="1640"/>
      <c r="AE4" s="1640"/>
      <c r="AF4" s="1640"/>
      <c r="AG4" s="1640"/>
      <c r="AH4" s="1643"/>
      <c r="AI4" s="1633"/>
      <c r="AJ4" s="1633"/>
      <c r="AK4" s="1633"/>
      <c r="AL4" s="1633"/>
      <c r="AM4" s="1633"/>
      <c r="AN4" s="1633"/>
      <c r="AO4" s="1633"/>
      <c r="AP4" s="1633"/>
      <c r="AQ4" s="1633"/>
      <c r="AR4" s="1633"/>
      <c r="AS4" s="1633"/>
      <c r="AT4" s="1633"/>
      <c r="AU4" s="1633"/>
      <c r="AV4" s="1633"/>
      <c r="AW4" s="1633"/>
      <c r="AX4" s="1633"/>
      <c r="AY4" s="1633"/>
      <c r="AZ4" s="1633"/>
      <c r="BA4" s="1633"/>
      <c r="BB4" s="1633"/>
      <c r="BC4" s="1633"/>
      <c r="BD4" s="1634"/>
    </row>
    <row r="5" spans="2:56" ht="14.5" thickBot="1">
      <c r="B5" s="1649"/>
      <c r="C5" s="1650"/>
      <c r="D5" s="1573"/>
      <c r="E5" s="1573"/>
      <c r="F5" s="1573"/>
      <c r="G5" s="1573"/>
      <c r="H5" s="1573"/>
      <c r="I5" s="1573"/>
      <c r="J5" s="1573"/>
      <c r="K5" s="1573"/>
      <c r="L5" s="1573"/>
      <c r="M5" s="1573"/>
      <c r="N5" s="1573"/>
      <c r="O5" s="1573"/>
      <c r="P5" s="1573"/>
      <c r="Q5" s="1573"/>
      <c r="R5" s="1573"/>
      <c r="S5" s="1573"/>
      <c r="T5" s="1573"/>
      <c r="U5" s="1573"/>
      <c r="V5" s="1573"/>
      <c r="W5" s="1573"/>
      <c r="X5" s="1573"/>
      <c r="Y5" s="1573"/>
      <c r="Z5" s="1573"/>
      <c r="AA5" s="1639"/>
      <c r="AB5" s="1640"/>
      <c r="AC5" s="1640"/>
      <c r="AD5" s="1640"/>
      <c r="AE5" s="1640"/>
      <c r="AF5" s="1640"/>
      <c r="AG5" s="1640"/>
      <c r="AH5" s="1643"/>
      <c r="AI5" s="1633"/>
      <c r="AJ5" s="1633"/>
      <c r="AK5" s="1633"/>
      <c r="AL5" s="1633"/>
      <c r="AM5" s="1633"/>
      <c r="AN5" s="1633"/>
      <c r="AO5" s="1633"/>
      <c r="AP5" s="1633"/>
      <c r="AQ5" s="1633"/>
      <c r="AR5" s="1633"/>
      <c r="AS5" s="1633"/>
      <c r="AT5" s="1633"/>
      <c r="AU5" s="1633"/>
      <c r="AV5" s="1633"/>
      <c r="AW5" s="1633"/>
      <c r="AX5" s="1633"/>
      <c r="AY5" s="1633"/>
      <c r="AZ5" s="1633"/>
      <c r="BA5" s="1633"/>
      <c r="BB5" s="1633"/>
      <c r="BC5" s="1633"/>
      <c r="BD5" s="1634"/>
    </row>
    <row r="6" spans="2:56" ht="14.5" thickBot="1">
      <c r="B6" s="1649"/>
      <c r="C6" s="1650"/>
      <c r="D6" s="1573"/>
      <c r="E6" s="1573"/>
      <c r="F6" s="1573"/>
      <c r="G6" s="1573"/>
      <c r="H6" s="1573"/>
      <c r="I6" s="1573"/>
      <c r="J6" s="1573"/>
      <c r="K6" s="1573"/>
      <c r="L6" s="1573"/>
      <c r="M6" s="1573"/>
      <c r="N6" s="1573"/>
      <c r="O6" s="1573"/>
      <c r="P6" s="1573"/>
      <c r="Q6" s="1573"/>
      <c r="R6" s="1573"/>
      <c r="S6" s="1573"/>
      <c r="T6" s="1573"/>
      <c r="U6" s="1573"/>
      <c r="V6" s="1573"/>
      <c r="W6" s="1573"/>
      <c r="X6" s="1573"/>
      <c r="Y6" s="1573"/>
      <c r="Z6" s="1573"/>
      <c r="AA6" s="1639"/>
      <c r="AB6" s="1640"/>
      <c r="AC6" s="1640"/>
      <c r="AD6" s="1640"/>
      <c r="AE6" s="1640"/>
      <c r="AF6" s="1640"/>
      <c r="AG6" s="1640"/>
      <c r="AH6" s="1643"/>
      <c r="AI6" s="1633"/>
      <c r="AJ6" s="1633"/>
      <c r="AK6" s="1633"/>
      <c r="AL6" s="1633"/>
      <c r="AM6" s="1633"/>
      <c r="AN6" s="1633"/>
      <c r="AO6" s="1633"/>
      <c r="AP6" s="1633"/>
      <c r="AQ6" s="1633"/>
      <c r="AR6" s="1633"/>
      <c r="AS6" s="1633"/>
      <c r="AT6" s="1633"/>
      <c r="AU6" s="1633"/>
      <c r="AV6" s="1633"/>
      <c r="AW6" s="1633"/>
      <c r="AX6" s="1633"/>
      <c r="AY6" s="1633"/>
      <c r="AZ6" s="1633"/>
      <c r="BA6" s="1633"/>
      <c r="BB6" s="1633"/>
      <c r="BC6" s="1633"/>
      <c r="BD6" s="1634"/>
    </row>
    <row r="7" spans="2:56" ht="14.5" thickBot="1">
      <c r="B7" s="1649"/>
      <c r="C7" s="1650"/>
      <c r="D7" s="1573"/>
      <c r="E7" s="1573"/>
      <c r="F7" s="1573"/>
      <c r="G7" s="1573"/>
      <c r="H7" s="1573"/>
      <c r="I7" s="1573"/>
      <c r="J7" s="1573"/>
      <c r="K7" s="1573"/>
      <c r="L7" s="1573"/>
      <c r="M7" s="1573"/>
      <c r="N7" s="1573"/>
      <c r="O7" s="1573"/>
      <c r="P7" s="1573"/>
      <c r="Q7" s="1573"/>
      <c r="R7" s="1573"/>
      <c r="S7" s="1573"/>
      <c r="T7" s="1573"/>
      <c r="U7" s="1573"/>
      <c r="V7" s="1573"/>
      <c r="W7" s="1573"/>
      <c r="X7" s="1573"/>
      <c r="Y7" s="1573"/>
      <c r="Z7" s="1573"/>
      <c r="AA7" s="1639"/>
      <c r="AB7" s="1640"/>
      <c r="AC7" s="1640"/>
      <c r="AD7" s="1640"/>
      <c r="AE7" s="1640"/>
      <c r="AF7" s="1640"/>
      <c r="AG7" s="1640"/>
      <c r="AH7" s="1643"/>
      <c r="AI7" s="1633"/>
      <c r="AJ7" s="1633"/>
      <c r="AK7" s="1633"/>
      <c r="AL7" s="1633"/>
      <c r="AM7" s="1633"/>
      <c r="AN7" s="1633"/>
      <c r="AO7" s="1633"/>
      <c r="AP7" s="1633"/>
      <c r="AQ7" s="1633"/>
      <c r="AR7" s="1633"/>
      <c r="AS7" s="1633"/>
      <c r="AT7" s="1633"/>
      <c r="AU7" s="1633"/>
      <c r="AV7" s="1633"/>
      <c r="AW7" s="1633"/>
      <c r="AX7" s="1633"/>
      <c r="AY7" s="1633"/>
      <c r="AZ7" s="1633"/>
      <c r="BA7" s="1633"/>
      <c r="BB7" s="1633"/>
      <c r="BC7" s="1633"/>
      <c r="BD7" s="1634"/>
    </row>
    <row r="8" spans="2:56" ht="14.5" thickBot="1">
      <c r="B8" s="1649"/>
      <c r="C8" s="1650"/>
      <c r="D8" s="1607"/>
      <c r="E8" s="1607"/>
      <c r="F8" s="1608"/>
      <c r="G8" s="1609"/>
      <c r="H8" s="1562"/>
      <c r="I8" s="1562"/>
      <c r="J8" s="1562"/>
      <c r="K8" s="1562"/>
      <c r="L8" s="1562"/>
      <c r="M8" s="1562"/>
      <c r="N8" s="1562"/>
      <c r="O8" s="1562"/>
      <c r="P8" s="1562"/>
      <c r="Q8" s="1562"/>
      <c r="R8" s="1562"/>
      <c r="S8" s="1562"/>
      <c r="T8" s="1562"/>
      <c r="U8" s="1562"/>
      <c r="V8" s="1562"/>
      <c r="W8" s="1562"/>
      <c r="X8" s="1562"/>
      <c r="Y8" s="1562"/>
      <c r="Z8" s="1562"/>
      <c r="AA8" s="1619"/>
      <c r="AB8" s="1620"/>
      <c r="AC8" s="1620"/>
      <c r="AD8" s="1620"/>
      <c r="AE8" s="1620"/>
      <c r="AF8" s="1620"/>
      <c r="AG8" s="1620"/>
      <c r="AH8" s="1623"/>
      <c r="AI8" s="1628" t="s">
        <v>550</v>
      </c>
      <c r="AJ8" s="1628"/>
      <c r="AK8" s="1628"/>
      <c r="AL8" s="1628"/>
      <c r="AM8" s="1628"/>
      <c r="AN8" s="1628"/>
      <c r="AO8" s="1628"/>
      <c r="AP8" s="1628" t="s">
        <v>551</v>
      </c>
      <c r="AQ8" s="1628"/>
      <c r="AR8" s="1628"/>
      <c r="AS8" s="1628"/>
      <c r="AT8" s="1628"/>
      <c r="AU8" s="1628" t="s">
        <v>552</v>
      </c>
      <c r="AV8" s="1628"/>
      <c r="AW8" s="1628"/>
      <c r="AX8" s="1628"/>
      <c r="AY8" s="1628"/>
      <c r="AZ8" s="1628" t="s">
        <v>553</v>
      </c>
      <c r="BA8" s="1628"/>
      <c r="BB8" s="1628"/>
      <c r="BC8" s="1628"/>
      <c r="BD8" s="1629"/>
    </row>
    <row r="9" spans="2:56" ht="14.5" thickBot="1">
      <c r="B9" s="1649"/>
      <c r="C9" s="1650"/>
      <c r="D9" s="1607"/>
      <c r="E9" s="1607"/>
      <c r="F9" s="1608"/>
      <c r="G9" s="1609"/>
      <c r="H9" s="1562"/>
      <c r="I9" s="1562"/>
      <c r="J9" s="1562"/>
      <c r="K9" s="1562"/>
      <c r="L9" s="1562"/>
      <c r="M9" s="1562"/>
      <c r="N9" s="1562"/>
      <c r="O9" s="1562"/>
      <c r="P9" s="1562"/>
      <c r="Q9" s="1562"/>
      <c r="R9" s="1562"/>
      <c r="S9" s="1562"/>
      <c r="T9" s="1562"/>
      <c r="U9" s="1562"/>
      <c r="V9" s="1562"/>
      <c r="W9" s="1562"/>
      <c r="X9" s="1562"/>
      <c r="Y9" s="1562"/>
      <c r="Z9" s="1562"/>
      <c r="AA9" s="1619"/>
      <c r="AB9" s="1620"/>
      <c r="AC9" s="1620"/>
      <c r="AD9" s="1620"/>
      <c r="AE9" s="1620"/>
      <c r="AF9" s="1620"/>
      <c r="AG9" s="1620"/>
      <c r="AH9" s="1623"/>
      <c r="AI9" s="1628"/>
      <c r="AJ9" s="1628"/>
      <c r="AK9" s="1628"/>
      <c r="AL9" s="1628"/>
      <c r="AM9" s="1628"/>
      <c r="AN9" s="1628"/>
      <c r="AO9" s="1628"/>
      <c r="AP9" s="1628"/>
      <c r="AQ9" s="1628"/>
      <c r="AR9" s="1628"/>
      <c r="AS9" s="1628"/>
      <c r="AT9" s="1628"/>
      <c r="AU9" s="1628"/>
      <c r="AV9" s="1628"/>
      <c r="AW9" s="1628"/>
      <c r="AX9" s="1628"/>
      <c r="AY9" s="1628"/>
      <c r="AZ9" s="1628"/>
      <c r="BA9" s="1628"/>
      <c r="BB9" s="1628"/>
      <c r="BC9" s="1628"/>
      <c r="BD9" s="1629"/>
    </row>
    <row r="10" spans="2:56" ht="14.5" thickBot="1">
      <c r="B10" s="1649"/>
      <c r="C10" s="1650"/>
      <c r="D10" s="1607"/>
      <c r="E10" s="1607"/>
      <c r="F10" s="1608"/>
      <c r="G10" s="1609"/>
      <c r="H10" s="1562"/>
      <c r="I10" s="1562"/>
      <c r="J10" s="1562"/>
      <c r="K10" s="1562"/>
      <c r="L10" s="1562"/>
      <c r="M10" s="1562"/>
      <c r="N10" s="1562"/>
      <c r="O10" s="1562"/>
      <c r="P10" s="1562"/>
      <c r="Q10" s="1562"/>
      <c r="R10" s="1562"/>
      <c r="S10" s="1562"/>
      <c r="T10" s="1562"/>
      <c r="U10" s="1562"/>
      <c r="V10" s="1562"/>
      <c r="W10" s="1562"/>
      <c r="X10" s="1562"/>
      <c r="Y10" s="1562"/>
      <c r="Z10" s="1562"/>
      <c r="AA10" s="1619"/>
      <c r="AB10" s="1620"/>
      <c r="AC10" s="1620"/>
      <c r="AD10" s="1620"/>
      <c r="AE10" s="1620"/>
      <c r="AF10" s="1620"/>
      <c r="AG10" s="1620"/>
      <c r="AH10" s="1623"/>
      <c r="AI10" s="1573" t="s">
        <v>554</v>
      </c>
      <c r="AJ10" s="1573"/>
      <c r="AK10" s="1573"/>
      <c r="AL10" s="1573"/>
      <c r="AM10" s="1573"/>
      <c r="AN10" s="1573"/>
      <c r="AO10" s="1573"/>
      <c r="AP10" s="1600"/>
      <c r="AQ10" s="1601"/>
      <c r="AR10" s="1590" t="s">
        <v>361</v>
      </c>
      <c r="AS10" s="1630"/>
      <c r="AT10" s="1631"/>
      <c r="AU10" s="1631"/>
      <c r="AV10" s="1600"/>
      <c r="AW10" s="1590" t="s">
        <v>361</v>
      </c>
      <c r="AX10" s="1630"/>
      <c r="AY10" s="1631"/>
      <c r="AZ10" s="1631"/>
      <c r="BA10" s="1600"/>
      <c r="BB10" s="1590" t="s">
        <v>361</v>
      </c>
      <c r="BC10" s="1601"/>
      <c r="BD10" s="1606"/>
    </row>
    <row r="11" spans="2:56" ht="14.5" thickBot="1">
      <c r="B11" s="1649"/>
      <c r="C11" s="1650"/>
      <c r="D11" s="1607"/>
      <c r="E11" s="1607"/>
      <c r="F11" s="1608"/>
      <c r="G11" s="1609"/>
      <c r="H11" s="1562"/>
      <c r="I11" s="1562"/>
      <c r="J11" s="1562"/>
      <c r="K11" s="1562"/>
      <c r="L11" s="1562"/>
      <c r="M11" s="1562"/>
      <c r="N11" s="1562"/>
      <c r="O11" s="1562"/>
      <c r="P11" s="1562"/>
      <c r="Q11" s="1562"/>
      <c r="R11" s="1562"/>
      <c r="S11" s="1562"/>
      <c r="T11" s="1562"/>
      <c r="U11" s="1562"/>
      <c r="V11" s="1562"/>
      <c r="W11" s="1562"/>
      <c r="X11" s="1562"/>
      <c r="Y11" s="1562"/>
      <c r="Z11" s="1562"/>
      <c r="AA11" s="1619"/>
      <c r="AB11" s="1620"/>
      <c r="AC11" s="1620"/>
      <c r="AD11" s="1620"/>
      <c r="AE11" s="1620"/>
      <c r="AF11" s="1620"/>
      <c r="AG11" s="1620"/>
      <c r="AH11" s="1623"/>
      <c r="AI11" s="1573"/>
      <c r="AJ11" s="1573"/>
      <c r="AK11" s="1573"/>
      <c r="AL11" s="1573"/>
      <c r="AM11" s="1573"/>
      <c r="AN11" s="1573"/>
      <c r="AO11" s="1573"/>
      <c r="AP11" s="1600"/>
      <c r="AQ11" s="1601"/>
      <c r="AR11" s="1590"/>
      <c r="AS11" s="1630"/>
      <c r="AT11" s="1631"/>
      <c r="AU11" s="1631"/>
      <c r="AV11" s="1600"/>
      <c r="AW11" s="1590"/>
      <c r="AX11" s="1630"/>
      <c r="AY11" s="1631"/>
      <c r="AZ11" s="1631"/>
      <c r="BA11" s="1600"/>
      <c r="BB11" s="1590"/>
      <c r="BC11" s="1601"/>
      <c r="BD11" s="1606"/>
    </row>
    <row r="12" spans="2:56" ht="14.5" thickBot="1">
      <c r="B12" s="1649"/>
      <c r="C12" s="1650"/>
      <c r="D12" s="1607"/>
      <c r="E12" s="1607"/>
      <c r="F12" s="1608"/>
      <c r="G12" s="1609"/>
      <c r="H12" s="1562"/>
      <c r="I12" s="1562"/>
      <c r="J12" s="1562"/>
      <c r="K12" s="1562"/>
      <c r="L12" s="1562"/>
      <c r="M12" s="1562"/>
      <c r="N12" s="1562"/>
      <c r="O12" s="1562"/>
      <c r="P12" s="1562"/>
      <c r="Q12" s="1562"/>
      <c r="R12" s="1562"/>
      <c r="S12" s="1562"/>
      <c r="T12" s="1562"/>
      <c r="U12" s="1562"/>
      <c r="V12" s="1562"/>
      <c r="W12" s="1562"/>
      <c r="X12" s="1562"/>
      <c r="Y12" s="1562"/>
      <c r="Z12" s="1562"/>
      <c r="AA12" s="1619"/>
      <c r="AB12" s="1620"/>
      <c r="AC12" s="1620"/>
      <c r="AD12" s="1620"/>
      <c r="AE12" s="1620"/>
      <c r="AF12" s="1620"/>
      <c r="AG12" s="1620"/>
      <c r="AH12" s="1623"/>
      <c r="AI12" s="1573"/>
      <c r="AJ12" s="1573"/>
      <c r="AK12" s="1573"/>
      <c r="AL12" s="1573"/>
      <c r="AM12" s="1573"/>
      <c r="AN12" s="1573"/>
      <c r="AO12" s="1573"/>
      <c r="AP12" s="1600"/>
      <c r="AQ12" s="1601"/>
      <c r="AR12" s="1590"/>
      <c r="AS12" s="1630"/>
      <c r="AT12" s="1631"/>
      <c r="AU12" s="1631"/>
      <c r="AV12" s="1600"/>
      <c r="AW12" s="1590"/>
      <c r="AX12" s="1630"/>
      <c r="AY12" s="1631"/>
      <c r="AZ12" s="1631"/>
      <c r="BA12" s="1600"/>
      <c r="BB12" s="1590"/>
      <c r="BC12" s="1601"/>
      <c r="BD12" s="1606"/>
    </row>
    <row r="13" spans="2:56" ht="14.5" thickBot="1">
      <c r="B13" s="1649"/>
      <c r="C13" s="1650"/>
      <c r="D13" s="1607"/>
      <c r="E13" s="1607"/>
      <c r="F13" s="1608"/>
      <c r="G13" s="1609"/>
      <c r="H13" s="1562"/>
      <c r="I13" s="1562"/>
      <c r="J13" s="1562"/>
      <c r="K13" s="1562"/>
      <c r="L13" s="1562"/>
      <c r="M13" s="1562"/>
      <c r="N13" s="1562"/>
      <c r="O13" s="1562"/>
      <c r="P13" s="1562"/>
      <c r="Q13" s="1562"/>
      <c r="R13" s="1562"/>
      <c r="S13" s="1562"/>
      <c r="T13" s="1562"/>
      <c r="U13" s="1562"/>
      <c r="V13" s="1562"/>
      <c r="W13" s="1562"/>
      <c r="X13" s="1562"/>
      <c r="Y13" s="1562"/>
      <c r="Z13" s="1562"/>
      <c r="AA13" s="1619"/>
      <c r="AB13" s="1620"/>
      <c r="AC13" s="1620"/>
      <c r="AD13" s="1620"/>
      <c r="AE13" s="1620"/>
      <c r="AF13" s="1620"/>
      <c r="AG13" s="1620"/>
      <c r="AH13" s="1623"/>
      <c r="AI13" s="1589" t="s">
        <v>613</v>
      </c>
      <c r="AJ13" s="1590"/>
      <c r="AK13" s="1590"/>
      <c r="AL13" s="1590"/>
      <c r="AM13" s="1590"/>
      <c r="AN13" s="1590"/>
      <c r="AO13" s="1592" t="s">
        <v>47</v>
      </c>
      <c r="AP13" s="1562"/>
      <c r="AQ13" s="1562"/>
      <c r="AR13" s="1562"/>
      <c r="AS13" s="1562"/>
      <c r="AT13" s="1562"/>
      <c r="AU13" s="1562"/>
      <c r="AV13" s="1562"/>
      <c r="AW13" s="1562"/>
      <c r="AX13" s="1562"/>
      <c r="AY13" s="1562"/>
      <c r="AZ13" s="1562"/>
      <c r="BA13" s="1562"/>
      <c r="BB13" s="1562"/>
      <c r="BC13" s="1562"/>
      <c r="BD13" s="1563"/>
    </row>
    <row r="14" spans="2:56" ht="14.5" thickBot="1">
      <c r="B14" s="1649"/>
      <c r="C14" s="1650"/>
      <c r="D14" s="1607"/>
      <c r="E14" s="1607"/>
      <c r="F14" s="1608"/>
      <c r="G14" s="1609"/>
      <c r="H14" s="1562"/>
      <c r="I14" s="1562"/>
      <c r="J14" s="1562"/>
      <c r="K14" s="1562"/>
      <c r="L14" s="1562"/>
      <c r="M14" s="1562"/>
      <c r="N14" s="1562"/>
      <c r="O14" s="1562"/>
      <c r="P14" s="1562"/>
      <c r="Q14" s="1562"/>
      <c r="R14" s="1562"/>
      <c r="S14" s="1562"/>
      <c r="T14" s="1562"/>
      <c r="U14" s="1562"/>
      <c r="V14" s="1562"/>
      <c r="W14" s="1562"/>
      <c r="X14" s="1562"/>
      <c r="Y14" s="1562"/>
      <c r="Z14" s="1562"/>
      <c r="AA14" s="1619"/>
      <c r="AB14" s="1620"/>
      <c r="AC14" s="1620"/>
      <c r="AD14" s="1620"/>
      <c r="AE14" s="1620"/>
      <c r="AF14" s="1620"/>
      <c r="AG14" s="1620"/>
      <c r="AH14" s="1623"/>
      <c r="AI14" s="1591"/>
      <c r="AJ14" s="1590"/>
      <c r="AK14" s="1590"/>
      <c r="AL14" s="1590"/>
      <c r="AM14" s="1590"/>
      <c r="AN14" s="1590"/>
      <c r="AO14" s="1592"/>
      <c r="AP14" s="1562"/>
      <c r="AQ14" s="1562"/>
      <c r="AR14" s="1562"/>
      <c r="AS14" s="1562"/>
      <c r="AT14" s="1562"/>
      <c r="AU14" s="1562"/>
      <c r="AV14" s="1562"/>
      <c r="AW14" s="1562"/>
      <c r="AX14" s="1562"/>
      <c r="AY14" s="1562"/>
      <c r="AZ14" s="1562"/>
      <c r="BA14" s="1562"/>
      <c r="BB14" s="1562"/>
      <c r="BC14" s="1562"/>
      <c r="BD14" s="1563"/>
    </row>
    <row r="15" spans="2:56" ht="14.5" thickBot="1">
      <c r="B15" s="1649"/>
      <c r="C15" s="1650"/>
      <c r="D15" s="1607"/>
      <c r="E15" s="1607"/>
      <c r="F15" s="1608"/>
      <c r="G15" s="1609"/>
      <c r="H15" s="1562"/>
      <c r="I15" s="1562"/>
      <c r="J15" s="1562"/>
      <c r="K15" s="1562"/>
      <c r="L15" s="1562"/>
      <c r="M15" s="1562"/>
      <c r="N15" s="1562"/>
      <c r="O15" s="1562"/>
      <c r="P15" s="1562"/>
      <c r="Q15" s="1562"/>
      <c r="R15" s="1562"/>
      <c r="S15" s="1562"/>
      <c r="T15" s="1562"/>
      <c r="U15" s="1562"/>
      <c r="V15" s="1562"/>
      <c r="W15" s="1562"/>
      <c r="X15" s="1562"/>
      <c r="Y15" s="1562"/>
      <c r="Z15" s="1562"/>
      <c r="AA15" s="1619"/>
      <c r="AB15" s="1620"/>
      <c r="AC15" s="1620"/>
      <c r="AD15" s="1620"/>
      <c r="AE15" s="1620"/>
      <c r="AF15" s="1620"/>
      <c r="AG15" s="1620"/>
      <c r="AH15" s="1623"/>
      <c r="AI15" s="1591"/>
      <c r="AJ15" s="1590"/>
      <c r="AK15" s="1590"/>
      <c r="AL15" s="1590"/>
      <c r="AM15" s="1590"/>
      <c r="AN15" s="1590"/>
      <c r="AO15" s="1592"/>
      <c r="AP15" s="1562"/>
      <c r="AQ15" s="1562"/>
      <c r="AR15" s="1562"/>
      <c r="AS15" s="1562"/>
      <c r="AT15" s="1562"/>
      <c r="AU15" s="1562"/>
      <c r="AV15" s="1562"/>
      <c r="AW15" s="1562"/>
      <c r="AX15" s="1562"/>
      <c r="AY15" s="1562"/>
      <c r="AZ15" s="1562"/>
      <c r="BA15" s="1562"/>
      <c r="BB15" s="1562"/>
      <c r="BC15" s="1562"/>
      <c r="BD15" s="1563"/>
    </row>
    <row r="16" spans="2:56" ht="14.5" thickBot="1">
      <c r="B16" s="1649"/>
      <c r="C16" s="1650"/>
      <c r="D16" s="1607"/>
      <c r="E16" s="1607"/>
      <c r="F16" s="1608"/>
      <c r="G16" s="1609"/>
      <c r="H16" s="1562"/>
      <c r="I16" s="1562"/>
      <c r="J16" s="1562"/>
      <c r="K16" s="1562"/>
      <c r="L16" s="1562"/>
      <c r="M16" s="1562"/>
      <c r="N16" s="1562"/>
      <c r="O16" s="1562"/>
      <c r="P16" s="1562"/>
      <c r="Q16" s="1562"/>
      <c r="R16" s="1562"/>
      <c r="S16" s="1562"/>
      <c r="T16" s="1562"/>
      <c r="U16" s="1562"/>
      <c r="V16" s="1562"/>
      <c r="W16" s="1562"/>
      <c r="X16" s="1562"/>
      <c r="Y16" s="1562"/>
      <c r="Z16" s="1562"/>
      <c r="AA16" s="1619"/>
      <c r="AB16" s="1620"/>
      <c r="AC16" s="1620"/>
      <c r="AD16" s="1620"/>
      <c r="AE16" s="1620"/>
      <c r="AF16" s="1620"/>
      <c r="AG16" s="1620"/>
      <c r="AH16" s="1623"/>
      <c r="AI16" s="1591" t="s">
        <v>614</v>
      </c>
      <c r="AJ16" s="1590"/>
      <c r="AK16" s="1590"/>
      <c r="AL16" s="1590"/>
      <c r="AM16" s="1590"/>
      <c r="AN16" s="1590"/>
      <c r="AO16" s="1592" t="s">
        <v>79</v>
      </c>
      <c r="AP16" s="1562"/>
      <c r="AQ16" s="1562"/>
      <c r="AR16" s="1562"/>
      <c r="AS16" s="1562"/>
      <c r="AT16" s="1562"/>
      <c r="AU16" s="1562"/>
      <c r="AV16" s="1562"/>
      <c r="AW16" s="1562"/>
      <c r="AX16" s="1562"/>
      <c r="AY16" s="1562"/>
      <c r="AZ16" s="1562"/>
      <c r="BA16" s="1562"/>
      <c r="BB16" s="1562"/>
      <c r="BC16" s="1562"/>
      <c r="BD16" s="1563"/>
    </row>
    <row r="17" spans="2:56" ht="14.5" thickBot="1">
      <c r="B17" s="1649"/>
      <c r="C17" s="1650"/>
      <c r="D17" s="1607"/>
      <c r="E17" s="1607"/>
      <c r="F17" s="1608"/>
      <c r="G17" s="1609"/>
      <c r="H17" s="1562"/>
      <c r="I17" s="1562"/>
      <c r="J17" s="1562"/>
      <c r="K17" s="1562"/>
      <c r="L17" s="1562"/>
      <c r="M17" s="1562"/>
      <c r="N17" s="1562"/>
      <c r="O17" s="1562"/>
      <c r="P17" s="1562"/>
      <c r="Q17" s="1562"/>
      <c r="R17" s="1562"/>
      <c r="S17" s="1562"/>
      <c r="T17" s="1562"/>
      <c r="U17" s="1562"/>
      <c r="V17" s="1562"/>
      <c r="W17" s="1562"/>
      <c r="X17" s="1562"/>
      <c r="Y17" s="1562"/>
      <c r="Z17" s="1562"/>
      <c r="AA17" s="1619"/>
      <c r="AB17" s="1620"/>
      <c r="AC17" s="1620"/>
      <c r="AD17" s="1620"/>
      <c r="AE17" s="1620"/>
      <c r="AF17" s="1620"/>
      <c r="AG17" s="1620"/>
      <c r="AH17" s="1623"/>
      <c r="AI17" s="1591"/>
      <c r="AJ17" s="1590"/>
      <c r="AK17" s="1590"/>
      <c r="AL17" s="1590"/>
      <c r="AM17" s="1590"/>
      <c r="AN17" s="1590"/>
      <c r="AO17" s="1592"/>
      <c r="AP17" s="1562"/>
      <c r="AQ17" s="1562"/>
      <c r="AR17" s="1562"/>
      <c r="AS17" s="1562"/>
      <c r="AT17" s="1562"/>
      <c r="AU17" s="1562"/>
      <c r="AV17" s="1562"/>
      <c r="AW17" s="1562"/>
      <c r="AX17" s="1562"/>
      <c r="AY17" s="1562"/>
      <c r="AZ17" s="1562"/>
      <c r="BA17" s="1562"/>
      <c r="BB17" s="1562"/>
      <c r="BC17" s="1562"/>
      <c r="BD17" s="1563"/>
    </row>
    <row r="18" spans="2:56" ht="14.5" thickBot="1">
      <c r="B18" s="1649"/>
      <c r="C18" s="1650"/>
      <c r="D18" s="1607"/>
      <c r="E18" s="1607"/>
      <c r="F18" s="1608"/>
      <c r="G18" s="1609"/>
      <c r="H18" s="1562"/>
      <c r="I18" s="1562"/>
      <c r="J18" s="1562"/>
      <c r="K18" s="1562"/>
      <c r="L18" s="1562"/>
      <c r="M18" s="1562"/>
      <c r="N18" s="1562"/>
      <c r="O18" s="1562"/>
      <c r="P18" s="1562"/>
      <c r="Q18" s="1562"/>
      <c r="R18" s="1562"/>
      <c r="S18" s="1562"/>
      <c r="T18" s="1562"/>
      <c r="U18" s="1562"/>
      <c r="V18" s="1562"/>
      <c r="W18" s="1562"/>
      <c r="X18" s="1562"/>
      <c r="Y18" s="1562"/>
      <c r="Z18" s="1562"/>
      <c r="AA18" s="1619"/>
      <c r="AB18" s="1620"/>
      <c r="AC18" s="1620"/>
      <c r="AD18" s="1620"/>
      <c r="AE18" s="1620"/>
      <c r="AF18" s="1620"/>
      <c r="AG18" s="1620"/>
      <c r="AH18" s="1623"/>
      <c r="AI18" s="1591"/>
      <c r="AJ18" s="1590"/>
      <c r="AK18" s="1590"/>
      <c r="AL18" s="1590"/>
      <c r="AM18" s="1590"/>
      <c r="AN18" s="1590"/>
      <c r="AO18" s="1592"/>
      <c r="AP18" s="1562"/>
      <c r="AQ18" s="1562"/>
      <c r="AR18" s="1562"/>
      <c r="AS18" s="1562"/>
      <c r="AT18" s="1562"/>
      <c r="AU18" s="1562"/>
      <c r="AV18" s="1562"/>
      <c r="AW18" s="1562"/>
      <c r="AX18" s="1562"/>
      <c r="AY18" s="1562"/>
      <c r="AZ18" s="1562"/>
      <c r="BA18" s="1562"/>
      <c r="BB18" s="1562"/>
      <c r="BC18" s="1562"/>
      <c r="BD18" s="1563"/>
    </row>
    <row r="19" spans="2:56" ht="14.5" thickBot="1">
      <c r="B19" s="1649"/>
      <c r="C19" s="1650"/>
      <c r="D19" s="1607"/>
      <c r="E19" s="1607"/>
      <c r="F19" s="1608"/>
      <c r="G19" s="1609"/>
      <c r="H19" s="1562"/>
      <c r="I19" s="1562"/>
      <c r="J19" s="1562"/>
      <c r="K19" s="1562"/>
      <c r="L19" s="1562"/>
      <c r="M19" s="1562"/>
      <c r="N19" s="1562"/>
      <c r="O19" s="1562"/>
      <c r="P19" s="1562"/>
      <c r="Q19" s="1562"/>
      <c r="R19" s="1562"/>
      <c r="S19" s="1562"/>
      <c r="T19" s="1562"/>
      <c r="U19" s="1562"/>
      <c r="V19" s="1562"/>
      <c r="W19" s="1562"/>
      <c r="X19" s="1562"/>
      <c r="Y19" s="1562"/>
      <c r="Z19" s="1562"/>
      <c r="AA19" s="1619"/>
      <c r="AB19" s="1620"/>
      <c r="AC19" s="1620"/>
      <c r="AD19" s="1620"/>
      <c r="AE19" s="1620"/>
      <c r="AF19" s="1620"/>
      <c r="AG19" s="1620"/>
      <c r="AH19" s="1623"/>
      <c r="AI19" s="1589" t="s">
        <v>615</v>
      </c>
      <c r="AJ19" s="1590"/>
      <c r="AK19" s="1590"/>
      <c r="AL19" s="1590"/>
      <c r="AM19" s="1590"/>
      <c r="AN19" s="1590"/>
      <c r="AO19" s="1592" t="s">
        <v>48</v>
      </c>
      <c r="AP19" s="1562"/>
      <c r="AQ19" s="1562"/>
      <c r="AR19" s="1562"/>
      <c r="AS19" s="1562"/>
      <c r="AT19" s="1562"/>
      <c r="AU19" s="1562"/>
      <c r="AV19" s="1562"/>
      <c r="AW19" s="1562"/>
      <c r="AX19" s="1562"/>
      <c r="AY19" s="1562"/>
      <c r="AZ19" s="1562"/>
      <c r="BA19" s="1562"/>
      <c r="BB19" s="1562"/>
      <c r="BC19" s="1562"/>
      <c r="BD19" s="1563"/>
    </row>
    <row r="20" spans="2:56" ht="14.5" thickBot="1">
      <c r="B20" s="1649"/>
      <c r="C20" s="1650"/>
      <c r="D20" s="1607"/>
      <c r="E20" s="1607"/>
      <c r="F20" s="1608"/>
      <c r="G20" s="1609"/>
      <c r="H20" s="1562"/>
      <c r="I20" s="1562"/>
      <c r="J20" s="1562"/>
      <c r="K20" s="1562"/>
      <c r="L20" s="1562"/>
      <c r="M20" s="1562"/>
      <c r="N20" s="1562"/>
      <c r="O20" s="1562"/>
      <c r="P20" s="1562"/>
      <c r="Q20" s="1562"/>
      <c r="R20" s="1562"/>
      <c r="S20" s="1562"/>
      <c r="T20" s="1562"/>
      <c r="U20" s="1562"/>
      <c r="V20" s="1562"/>
      <c r="W20" s="1562"/>
      <c r="X20" s="1562"/>
      <c r="Y20" s="1562"/>
      <c r="Z20" s="1562"/>
      <c r="AA20" s="1619"/>
      <c r="AB20" s="1620"/>
      <c r="AC20" s="1620"/>
      <c r="AD20" s="1620"/>
      <c r="AE20" s="1620"/>
      <c r="AF20" s="1620"/>
      <c r="AG20" s="1620"/>
      <c r="AH20" s="1623"/>
      <c r="AI20" s="1591"/>
      <c r="AJ20" s="1590"/>
      <c r="AK20" s="1590"/>
      <c r="AL20" s="1590"/>
      <c r="AM20" s="1590"/>
      <c r="AN20" s="1590"/>
      <c r="AO20" s="1592"/>
      <c r="AP20" s="1562"/>
      <c r="AQ20" s="1562"/>
      <c r="AR20" s="1562"/>
      <c r="AS20" s="1562"/>
      <c r="AT20" s="1562"/>
      <c r="AU20" s="1562"/>
      <c r="AV20" s="1562"/>
      <c r="AW20" s="1562"/>
      <c r="AX20" s="1562"/>
      <c r="AY20" s="1562"/>
      <c r="AZ20" s="1562"/>
      <c r="BA20" s="1562"/>
      <c r="BB20" s="1562"/>
      <c r="BC20" s="1562"/>
      <c r="BD20" s="1563"/>
    </row>
    <row r="21" spans="2:56" ht="14.5" thickBot="1">
      <c r="B21" s="1649"/>
      <c r="C21" s="1650"/>
      <c r="D21" s="1607"/>
      <c r="E21" s="1607"/>
      <c r="F21" s="1608"/>
      <c r="G21" s="1609"/>
      <c r="H21" s="1562"/>
      <c r="I21" s="1562"/>
      <c r="J21" s="1562"/>
      <c r="K21" s="1562"/>
      <c r="L21" s="1562"/>
      <c r="M21" s="1562"/>
      <c r="N21" s="1562"/>
      <c r="O21" s="1562"/>
      <c r="P21" s="1562"/>
      <c r="Q21" s="1562"/>
      <c r="R21" s="1562"/>
      <c r="S21" s="1562"/>
      <c r="T21" s="1562"/>
      <c r="U21" s="1562"/>
      <c r="V21" s="1562"/>
      <c r="W21" s="1562"/>
      <c r="X21" s="1562"/>
      <c r="Y21" s="1562"/>
      <c r="Z21" s="1562"/>
      <c r="AA21" s="1619"/>
      <c r="AB21" s="1620"/>
      <c r="AC21" s="1620"/>
      <c r="AD21" s="1620"/>
      <c r="AE21" s="1620"/>
      <c r="AF21" s="1620"/>
      <c r="AG21" s="1620"/>
      <c r="AH21" s="1623"/>
      <c r="AI21" s="1591"/>
      <c r="AJ21" s="1590"/>
      <c r="AK21" s="1590"/>
      <c r="AL21" s="1590"/>
      <c r="AM21" s="1590"/>
      <c r="AN21" s="1590"/>
      <c r="AO21" s="1592"/>
      <c r="AP21" s="1562"/>
      <c r="AQ21" s="1562"/>
      <c r="AR21" s="1562"/>
      <c r="AS21" s="1562"/>
      <c r="AT21" s="1562"/>
      <c r="AU21" s="1562"/>
      <c r="AV21" s="1562"/>
      <c r="AW21" s="1562"/>
      <c r="AX21" s="1562"/>
      <c r="AY21" s="1562"/>
      <c r="AZ21" s="1562"/>
      <c r="BA21" s="1562"/>
      <c r="BB21" s="1562"/>
      <c r="BC21" s="1562"/>
      <c r="BD21" s="1563"/>
    </row>
    <row r="22" spans="2:56" ht="14.5" thickBot="1">
      <c r="B22" s="1649"/>
      <c r="C22" s="1650"/>
      <c r="D22" s="1607"/>
      <c r="E22" s="1607"/>
      <c r="F22" s="1608"/>
      <c r="G22" s="1609"/>
      <c r="H22" s="1562"/>
      <c r="I22" s="1562"/>
      <c r="J22" s="1562"/>
      <c r="K22" s="1562"/>
      <c r="L22" s="1562"/>
      <c r="M22" s="1562"/>
      <c r="N22" s="1562"/>
      <c r="O22" s="1562"/>
      <c r="P22" s="1562"/>
      <c r="Q22" s="1562"/>
      <c r="R22" s="1562"/>
      <c r="S22" s="1562"/>
      <c r="T22" s="1562"/>
      <c r="U22" s="1562"/>
      <c r="V22" s="1562"/>
      <c r="W22" s="1562"/>
      <c r="X22" s="1562"/>
      <c r="Y22" s="1562"/>
      <c r="Z22" s="1562"/>
      <c r="AA22" s="1619"/>
      <c r="AB22" s="1620"/>
      <c r="AC22" s="1620"/>
      <c r="AD22" s="1620"/>
      <c r="AE22" s="1620"/>
      <c r="AF22" s="1620"/>
      <c r="AG22" s="1620"/>
      <c r="AH22" s="1623"/>
      <c r="AI22" s="1573" t="s">
        <v>616</v>
      </c>
      <c r="AJ22" s="1573"/>
      <c r="AK22" s="1573"/>
      <c r="AL22" s="1573"/>
      <c r="AM22" s="1573"/>
      <c r="AN22" s="1573"/>
      <c r="AO22" s="1573"/>
      <c r="AP22" s="1562"/>
      <c r="AQ22" s="1562"/>
      <c r="AR22" s="1562"/>
      <c r="AS22" s="1562"/>
      <c r="AT22" s="1562"/>
      <c r="AU22" s="1562"/>
      <c r="AV22" s="1562"/>
      <c r="AW22" s="1562"/>
      <c r="AX22" s="1562"/>
      <c r="AY22" s="1562"/>
      <c r="AZ22" s="1562"/>
      <c r="BA22" s="1562"/>
      <c r="BB22" s="1562"/>
      <c r="BC22" s="1562"/>
      <c r="BD22" s="1563"/>
    </row>
    <row r="23" spans="2:56" ht="14.5" thickBot="1">
      <c r="B23" s="1649"/>
      <c r="C23" s="1650"/>
      <c r="D23" s="1607"/>
      <c r="E23" s="1607"/>
      <c r="F23" s="1608"/>
      <c r="G23" s="1609"/>
      <c r="H23" s="1562"/>
      <c r="I23" s="1562"/>
      <c r="J23" s="1562"/>
      <c r="K23" s="1562"/>
      <c r="L23" s="1562"/>
      <c r="M23" s="1562"/>
      <c r="N23" s="1562"/>
      <c r="O23" s="1562"/>
      <c r="P23" s="1562"/>
      <c r="Q23" s="1562"/>
      <c r="R23" s="1562"/>
      <c r="S23" s="1562"/>
      <c r="T23" s="1562"/>
      <c r="U23" s="1562"/>
      <c r="V23" s="1562"/>
      <c r="W23" s="1562"/>
      <c r="X23" s="1562"/>
      <c r="Y23" s="1562"/>
      <c r="Z23" s="1562"/>
      <c r="AA23" s="1619"/>
      <c r="AB23" s="1620"/>
      <c r="AC23" s="1620"/>
      <c r="AD23" s="1620"/>
      <c r="AE23" s="1620"/>
      <c r="AF23" s="1620"/>
      <c r="AG23" s="1620"/>
      <c r="AH23" s="1623"/>
      <c r="AI23" s="1573"/>
      <c r="AJ23" s="1573"/>
      <c r="AK23" s="1573"/>
      <c r="AL23" s="1573"/>
      <c r="AM23" s="1573"/>
      <c r="AN23" s="1573"/>
      <c r="AO23" s="1573"/>
      <c r="AP23" s="1562"/>
      <c r="AQ23" s="1562"/>
      <c r="AR23" s="1562"/>
      <c r="AS23" s="1562"/>
      <c r="AT23" s="1562"/>
      <c r="AU23" s="1562"/>
      <c r="AV23" s="1562"/>
      <c r="AW23" s="1562"/>
      <c r="AX23" s="1562"/>
      <c r="AY23" s="1562"/>
      <c r="AZ23" s="1562"/>
      <c r="BA23" s="1562"/>
      <c r="BB23" s="1562"/>
      <c r="BC23" s="1562"/>
      <c r="BD23" s="1563"/>
    </row>
    <row r="24" spans="2:56" ht="14.5" thickBot="1">
      <c r="B24" s="1649"/>
      <c r="C24" s="1650"/>
      <c r="D24" s="1607"/>
      <c r="E24" s="1607"/>
      <c r="F24" s="1608"/>
      <c r="G24" s="1609"/>
      <c r="H24" s="1562"/>
      <c r="I24" s="1562"/>
      <c r="J24" s="1562"/>
      <c r="K24" s="1562"/>
      <c r="L24" s="1562"/>
      <c r="M24" s="1562"/>
      <c r="N24" s="1562"/>
      <c r="O24" s="1562"/>
      <c r="P24" s="1562"/>
      <c r="Q24" s="1562"/>
      <c r="R24" s="1562"/>
      <c r="S24" s="1562"/>
      <c r="T24" s="1562"/>
      <c r="U24" s="1562"/>
      <c r="V24" s="1562"/>
      <c r="W24" s="1562"/>
      <c r="X24" s="1562"/>
      <c r="Y24" s="1562"/>
      <c r="Z24" s="1562"/>
      <c r="AA24" s="1619"/>
      <c r="AB24" s="1620"/>
      <c r="AC24" s="1620"/>
      <c r="AD24" s="1620"/>
      <c r="AE24" s="1620"/>
      <c r="AF24" s="1620"/>
      <c r="AG24" s="1620"/>
      <c r="AH24" s="1623"/>
      <c r="AI24" s="1573"/>
      <c r="AJ24" s="1573"/>
      <c r="AK24" s="1573"/>
      <c r="AL24" s="1573"/>
      <c r="AM24" s="1573"/>
      <c r="AN24" s="1573"/>
      <c r="AO24" s="1573"/>
      <c r="AP24" s="1562"/>
      <c r="AQ24" s="1562"/>
      <c r="AR24" s="1562"/>
      <c r="AS24" s="1562"/>
      <c r="AT24" s="1562"/>
      <c r="AU24" s="1562"/>
      <c r="AV24" s="1562"/>
      <c r="AW24" s="1562"/>
      <c r="AX24" s="1562"/>
      <c r="AY24" s="1562"/>
      <c r="AZ24" s="1562"/>
      <c r="BA24" s="1562"/>
      <c r="BB24" s="1562"/>
      <c r="BC24" s="1562"/>
      <c r="BD24" s="1563"/>
    </row>
    <row r="25" spans="2:56" ht="14.5" thickBot="1">
      <c r="B25" s="1649"/>
      <c r="C25" s="1650"/>
      <c r="D25" s="1607"/>
      <c r="E25" s="1607"/>
      <c r="F25" s="1608"/>
      <c r="G25" s="1609"/>
      <c r="H25" s="1562"/>
      <c r="I25" s="1562"/>
      <c r="J25" s="1562"/>
      <c r="K25" s="1562"/>
      <c r="L25" s="1562"/>
      <c r="M25" s="1562"/>
      <c r="N25" s="1562"/>
      <c r="O25" s="1562"/>
      <c r="P25" s="1562"/>
      <c r="Q25" s="1562"/>
      <c r="R25" s="1562"/>
      <c r="S25" s="1562"/>
      <c r="T25" s="1562"/>
      <c r="U25" s="1562"/>
      <c r="V25" s="1562"/>
      <c r="W25" s="1562"/>
      <c r="X25" s="1562"/>
      <c r="Y25" s="1562"/>
      <c r="Z25" s="1562"/>
      <c r="AA25" s="1619"/>
      <c r="AB25" s="1620"/>
      <c r="AC25" s="1620"/>
      <c r="AD25" s="1620"/>
      <c r="AE25" s="1620"/>
      <c r="AF25" s="1620"/>
      <c r="AG25" s="1620"/>
      <c r="AH25" s="1623"/>
      <c r="AI25" s="1632" t="s">
        <v>617</v>
      </c>
      <c r="AJ25" s="1633"/>
      <c r="AK25" s="1633"/>
      <c r="AL25" s="1633"/>
      <c r="AM25" s="1633"/>
      <c r="AN25" s="1633"/>
      <c r="AO25" s="1633"/>
      <c r="AP25" s="1633"/>
      <c r="AQ25" s="1633"/>
      <c r="AR25" s="1633"/>
      <c r="AS25" s="1633"/>
      <c r="AT25" s="1633"/>
      <c r="AU25" s="1633"/>
      <c r="AV25" s="1633"/>
      <c r="AW25" s="1633"/>
      <c r="AX25" s="1633"/>
      <c r="AY25" s="1633"/>
      <c r="AZ25" s="1633"/>
      <c r="BA25" s="1633"/>
      <c r="BB25" s="1633"/>
      <c r="BC25" s="1633"/>
      <c r="BD25" s="1634"/>
    </row>
    <row r="26" spans="2:56" ht="14.5" thickBot="1">
      <c r="B26" s="1649"/>
      <c r="C26" s="1650"/>
      <c r="D26" s="1607"/>
      <c r="E26" s="1607"/>
      <c r="F26" s="1608"/>
      <c r="G26" s="1609"/>
      <c r="H26" s="1562"/>
      <c r="I26" s="1562"/>
      <c r="J26" s="1562"/>
      <c r="K26" s="1562"/>
      <c r="L26" s="1562"/>
      <c r="M26" s="1562"/>
      <c r="N26" s="1562"/>
      <c r="O26" s="1562"/>
      <c r="P26" s="1562"/>
      <c r="Q26" s="1562"/>
      <c r="R26" s="1562"/>
      <c r="S26" s="1562"/>
      <c r="T26" s="1562"/>
      <c r="U26" s="1562"/>
      <c r="V26" s="1562"/>
      <c r="W26" s="1562"/>
      <c r="X26" s="1562"/>
      <c r="Y26" s="1562"/>
      <c r="Z26" s="1562"/>
      <c r="AA26" s="1619"/>
      <c r="AB26" s="1620"/>
      <c r="AC26" s="1620"/>
      <c r="AD26" s="1620"/>
      <c r="AE26" s="1620"/>
      <c r="AF26" s="1620"/>
      <c r="AG26" s="1620"/>
      <c r="AH26" s="1623"/>
      <c r="AI26" s="1633"/>
      <c r="AJ26" s="1633"/>
      <c r="AK26" s="1633"/>
      <c r="AL26" s="1633"/>
      <c r="AM26" s="1633"/>
      <c r="AN26" s="1633"/>
      <c r="AO26" s="1633"/>
      <c r="AP26" s="1633"/>
      <c r="AQ26" s="1633"/>
      <c r="AR26" s="1633"/>
      <c r="AS26" s="1633"/>
      <c r="AT26" s="1633"/>
      <c r="AU26" s="1633"/>
      <c r="AV26" s="1633"/>
      <c r="AW26" s="1633"/>
      <c r="AX26" s="1633"/>
      <c r="AY26" s="1633"/>
      <c r="AZ26" s="1633"/>
      <c r="BA26" s="1633"/>
      <c r="BB26" s="1633"/>
      <c r="BC26" s="1633"/>
      <c r="BD26" s="1634"/>
    </row>
    <row r="27" spans="2:56" ht="14.5" thickBot="1">
      <c r="B27" s="1649"/>
      <c r="C27" s="1650"/>
      <c r="D27" s="1607"/>
      <c r="E27" s="1607"/>
      <c r="F27" s="1608"/>
      <c r="G27" s="1609"/>
      <c r="H27" s="1562"/>
      <c r="I27" s="1562"/>
      <c r="J27" s="1562"/>
      <c r="K27" s="1562"/>
      <c r="L27" s="1562"/>
      <c r="M27" s="1562"/>
      <c r="N27" s="1562"/>
      <c r="O27" s="1562"/>
      <c r="P27" s="1562"/>
      <c r="Q27" s="1562"/>
      <c r="R27" s="1562"/>
      <c r="S27" s="1562"/>
      <c r="T27" s="1562"/>
      <c r="U27" s="1562"/>
      <c r="V27" s="1562"/>
      <c r="W27" s="1562"/>
      <c r="X27" s="1562"/>
      <c r="Y27" s="1562"/>
      <c r="Z27" s="1562"/>
      <c r="AA27" s="1619"/>
      <c r="AB27" s="1620"/>
      <c r="AC27" s="1620"/>
      <c r="AD27" s="1620"/>
      <c r="AE27" s="1620"/>
      <c r="AF27" s="1620"/>
      <c r="AG27" s="1620"/>
      <c r="AH27" s="1623"/>
      <c r="AI27" s="1633"/>
      <c r="AJ27" s="1633"/>
      <c r="AK27" s="1633"/>
      <c r="AL27" s="1633"/>
      <c r="AM27" s="1633"/>
      <c r="AN27" s="1633"/>
      <c r="AO27" s="1633"/>
      <c r="AP27" s="1633"/>
      <c r="AQ27" s="1633"/>
      <c r="AR27" s="1633"/>
      <c r="AS27" s="1633"/>
      <c r="AT27" s="1633"/>
      <c r="AU27" s="1633"/>
      <c r="AV27" s="1633"/>
      <c r="AW27" s="1633"/>
      <c r="AX27" s="1633"/>
      <c r="AY27" s="1633"/>
      <c r="AZ27" s="1633"/>
      <c r="BA27" s="1633"/>
      <c r="BB27" s="1633"/>
      <c r="BC27" s="1633"/>
      <c r="BD27" s="1634"/>
    </row>
    <row r="28" spans="2:56" ht="14.5" thickBot="1">
      <c r="B28" s="1649"/>
      <c r="C28" s="1650"/>
      <c r="D28" s="1607"/>
      <c r="E28" s="1607"/>
      <c r="F28" s="1608"/>
      <c r="G28" s="1609"/>
      <c r="H28" s="1562"/>
      <c r="I28" s="1562"/>
      <c r="J28" s="1562"/>
      <c r="K28" s="1562"/>
      <c r="L28" s="1562"/>
      <c r="M28" s="1562"/>
      <c r="N28" s="1562"/>
      <c r="O28" s="1562"/>
      <c r="P28" s="1562"/>
      <c r="Q28" s="1562"/>
      <c r="R28" s="1562"/>
      <c r="S28" s="1562"/>
      <c r="T28" s="1562"/>
      <c r="U28" s="1562"/>
      <c r="V28" s="1562"/>
      <c r="W28" s="1562"/>
      <c r="X28" s="1562"/>
      <c r="Y28" s="1562"/>
      <c r="Z28" s="1562"/>
      <c r="AA28" s="1619"/>
      <c r="AB28" s="1620"/>
      <c r="AC28" s="1620"/>
      <c r="AD28" s="1620"/>
      <c r="AE28" s="1620"/>
      <c r="AF28" s="1620"/>
      <c r="AG28" s="1620"/>
      <c r="AH28" s="1623"/>
      <c r="AI28" s="1633"/>
      <c r="AJ28" s="1633"/>
      <c r="AK28" s="1633"/>
      <c r="AL28" s="1633"/>
      <c r="AM28" s="1633"/>
      <c r="AN28" s="1633"/>
      <c r="AO28" s="1633"/>
      <c r="AP28" s="1633"/>
      <c r="AQ28" s="1633"/>
      <c r="AR28" s="1633"/>
      <c r="AS28" s="1633"/>
      <c r="AT28" s="1633"/>
      <c r="AU28" s="1633"/>
      <c r="AV28" s="1633"/>
      <c r="AW28" s="1633"/>
      <c r="AX28" s="1633"/>
      <c r="AY28" s="1633"/>
      <c r="AZ28" s="1633"/>
      <c r="BA28" s="1633"/>
      <c r="BB28" s="1633"/>
      <c r="BC28" s="1633"/>
      <c r="BD28" s="1634"/>
    </row>
    <row r="29" spans="2:56" ht="14.5" thickBot="1">
      <c r="B29" s="1649"/>
      <c r="C29" s="1650"/>
      <c r="D29" s="1607"/>
      <c r="E29" s="1607"/>
      <c r="F29" s="1608"/>
      <c r="G29" s="1609"/>
      <c r="H29" s="1562"/>
      <c r="I29" s="1562"/>
      <c r="J29" s="1562"/>
      <c r="K29" s="1562"/>
      <c r="L29" s="1562"/>
      <c r="M29" s="1562"/>
      <c r="N29" s="1562"/>
      <c r="O29" s="1562"/>
      <c r="P29" s="1562"/>
      <c r="Q29" s="1562"/>
      <c r="R29" s="1562"/>
      <c r="S29" s="1562"/>
      <c r="T29" s="1562"/>
      <c r="U29" s="1562"/>
      <c r="V29" s="1562"/>
      <c r="W29" s="1562"/>
      <c r="X29" s="1562"/>
      <c r="Y29" s="1562"/>
      <c r="Z29" s="1562"/>
      <c r="AA29" s="1619"/>
      <c r="AB29" s="1620"/>
      <c r="AC29" s="1620"/>
      <c r="AD29" s="1620"/>
      <c r="AE29" s="1620"/>
      <c r="AF29" s="1620"/>
      <c r="AG29" s="1620"/>
      <c r="AH29" s="1623"/>
      <c r="AI29" s="1633"/>
      <c r="AJ29" s="1633"/>
      <c r="AK29" s="1633"/>
      <c r="AL29" s="1633"/>
      <c r="AM29" s="1633"/>
      <c r="AN29" s="1633"/>
      <c r="AO29" s="1633"/>
      <c r="AP29" s="1633"/>
      <c r="AQ29" s="1633"/>
      <c r="AR29" s="1633"/>
      <c r="AS29" s="1633"/>
      <c r="AT29" s="1633"/>
      <c r="AU29" s="1633"/>
      <c r="AV29" s="1633"/>
      <c r="AW29" s="1633"/>
      <c r="AX29" s="1633"/>
      <c r="AY29" s="1633"/>
      <c r="AZ29" s="1633"/>
      <c r="BA29" s="1633"/>
      <c r="BB29" s="1633"/>
      <c r="BC29" s="1633"/>
      <c r="BD29" s="1634"/>
    </row>
    <row r="30" spans="2:56" ht="14.5" thickBot="1">
      <c r="B30" s="1649"/>
      <c r="C30" s="1650"/>
      <c r="D30" s="1607"/>
      <c r="E30" s="1607"/>
      <c r="F30" s="1608"/>
      <c r="G30" s="1609"/>
      <c r="H30" s="1562"/>
      <c r="I30" s="1562"/>
      <c r="J30" s="1562"/>
      <c r="K30" s="1562"/>
      <c r="L30" s="1562"/>
      <c r="M30" s="1562"/>
      <c r="N30" s="1562"/>
      <c r="O30" s="1562"/>
      <c r="P30" s="1562"/>
      <c r="Q30" s="1562"/>
      <c r="R30" s="1562"/>
      <c r="S30" s="1562"/>
      <c r="T30" s="1562"/>
      <c r="U30" s="1562"/>
      <c r="V30" s="1562"/>
      <c r="W30" s="1562"/>
      <c r="X30" s="1562"/>
      <c r="Y30" s="1562"/>
      <c r="Z30" s="1562"/>
      <c r="AA30" s="1619"/>
      <c r="AB30" s="1620"/>
      <c r="AC30" s="1620"/>
      <c r="AD30" s="1620"/>
      <c r="AE30" s="1620"/>
      <c r="AF30" s="1620"/>
      <c r="AG30" s="1620"/>
      <c r="AH30" s="1623"/>
      <c r="AI30" s="1633"/>
      <c r="AJ30" s="1633"/>
      <c r="AK30" s="1633"/>
      <c r="AL30" s="1633"/>
      <c r="AM30" s="1633"/>
      <c r="AN30" s="1633"/>
      <c r="AO30" s="1633"/>
      <c r="AP30" s="1633"/>
      <c r="AQ30" s="1633"/>
      <c r="AR30" s="1633"/>
      <c r="AS30" s="1633"/>
      <c r="AT30" s="1633"/>
      <c r="AU30" s="1633"/>
      <c r="AV30" s="1633"/>
      <c r="AW30" s="1633"/>
      <c r="AX30" s="1633"/>
      <c r="AY30" s="1633"/>
      <c r="AZ30" s="1633"/>
      <c r="BA30" s="1633"/>
      <c r="BB30" s="1633"/>
      <c r="BC30" s="1633"/>
      <c r="BD30" s="1634"/>
    </row>
    <row r="31" spans="2:56" ht="14.5" thickBot="1">
      <c r="B31" s="1649"/>
      <c r="C31" s="1650"/>
      <c r="D31" s="1607"/>
      <c r="E31" s="1607"/>
      <c r="F31" s="1608"/>
      <c r="G31" s="1609"/>
      <c r="H31" s="1562"/>
      <c r="I31" s="1562"/>
      <c r="J31" s="1562"/>
      <c r="K31" s="1562"/>
      <c r="L31" s="1562"/>
      <c r="M31" s="1562"/>
      <c r="N31" s="1562"/>
      <c r="O31" s="1562"/>
      <c r="P31" s="1562"/>
      <c r="Q31" s="1562"/>
      <c r="R31" s="1562"/>
      <c r="S31" s="1562"/>
      <c r="T31" s="1562"/>
      <c r="U31" s="1562"/>
      <c r="V31" s="1562"/>
      <c r="W31" s="1562"/>
      <c r="X31" s="1562"/>
      <c r="Y31" s="1562"/>
      <c r="Z31" s="1562"/>
      <c r="AA31" s="1619"/>
      <c r="AB31" s="1620"/>
      <c r="AC31" s="1620"/>
      <c r="AD31" s="1620"/>
      <c r="AE31" s="1620"/>
      <c r="AF31" s="1620"/>
      <c r="AG31" s="1620"/>
      <c r="AH31" s="1623"/>
      <c r="AI31" s="1633"/>
      <c r="AJ31" s="1633"/>
      <c r="AK31" s="1633"/>
      <c r="AL31" s="1633"/>
      <c r="AM31" s="1633"/>
      <c r="AN31" s="1633"/>
      <c r="AO31" s="1633"/>
      <c r="AP31" s="1633"/>
      <c r="AQ31" s="1633"/>
      <c r="AR31" s="1633"/>
      <c r="AS31" s="1633"/>
      <c r="AT31" s="1633"/>
      <c r="AU31" s="1633"/>
      <c r="AV31" s="1633"/>
      <c r="AW31" s="1633"/>
      <c r="AX31" s="1633"/>
      <c r="AY31" s="1633"/>
      <c r="AZ31" s="1633"/>
      <c r="BA31" s="1633"/>
      <c r="BB31" s="1633"/>
      <c r="BC31" s="1633"/>
      <c r="BD31" s="1634"/>
    </row>
    <row r="32" spans="2:56" ht="14.5" thickBot="1">
      <c r="B32" s="1649"/>
      <c r="C32" s="1650"/>
      <c r="D32" s="1607"/>
      <c r="E32" s="1607"/>
      <c r="F32" s="1608"/>
      <c r="G32" s="1609"/>
      <c r="H32" s="1562"/>
      <c r="I32" s="1562"/>
      <c r="J32" s="1562"/>
      <c r="K32" s="1562"/>
      <c r="L32" s="1562"/>
      <c r="M32" s="1562"/>
      <c r="N32" s="1562"/>
      <c r="O32" s="1562"/>
      <c r="P32" s="1562"/>
      <c r="Q32" s="1562"/>
      <c r="R32" s="1562"/>
      <c r="S32" s="1562"/>
      <c r="T32" s="1562"/>
      <c r="U32" s="1562"/>
      <c r="V32" s="1562"/>
      <c r="W32" s="1562"/>
      <c r="X32" s="1562"/>
      <c r="Y32" s="1562"/>
      <c r="Z32" s="1562"/>
      <c r="AA32" s="1619"/>
      <c r="AB32" s="1620"/>
      <c r="AC32" s="1620"/>
      <c r="AD32" s="1620"/>
      <c r="AE32" s="1620"/>
      <c r="AF32" s="1620"/>
      <c r="AG32" s="1620"/>
      <c r="AH32" s="1623"/>
      <c r="AI32" s="1628" t="s">
        <v>550</v>
      </c>
      <c r="AJ32" s="1628"/>
      <c r="AK32" s="1628"/>
      <c r="AL32" s="1628"/>
      <c r="AM32" s="1628"/>
      <c r="AN32" s="1628"/>
      <c r="AO32" s="1628"/>
      <c r="AP32" s="1628" t="s">
        <v>551</v>
      </c>
      <c r="AQ32" s="1628"/>
      <c r="AR32" s="1628"/>
      <c r="AS32" s="1628"/>
      <c r="AT32" s="1628"/>
      <c r="AU32" s="1628" t="s">
        <v>552</v>
      </c>
      <c r="AV32" s="1628"/>
      <c r="AW32" s="1628"/>
      <c r="AX32" s="1628"/>
      <c r="AY32" s="1628"/>
      <c r="AZ32" s="1628" t="s">
        <v>553</v>
      </c>
      <c r="BA32" s="1628"/>
      <c r="BB32" s="1628"/>
      <c r="BC32" s="1628"/>
      <c r="BD32" s="1629"/>
    </row>
    <row r="33" spans="2:56" ht="14.5" thickBot="1">
      <c r="B33" s="1649"/>
      <c r="C33" s="1650"/>
      <c r="D33" s="1607"/>
      <c r="E33" s="1607"/>
      <c r="F33" s="1608"/>
      <c r="G33" s="1609"/>
      <c r="H33" s="1562"/>
      <c r="I33" s="1562"/>
      <c r="J33" s="1562"/>
      <c r="K33" s="1562"/>
      <c r="L33" s="1562"/>
      <c r="M33" s="1562"/>
      <c r="N33" s="1562"/>
      <c r="O33" s="1562"/>
      <c r="P33" s="1562"/>
      <c r="Q33" s="1562"/>
      <c r="R33" s="1562"/>
      <c r="S33" s="1562"/>
      <c r="T33" s="1562"/>
      <c r="U33" s="1562"/>
      <c r="V33" s="1562"/>
      <c r="W33" s="1562"/>
      <c r="X33" s="1562"/>
      <c r="Y33" s="1562"/>
      <c r="Z33" s="1562"/>
      <c r="AA33" s="1619"/>
      <c r="AB33" s="1620"/>
      <c r="AC33" s="1620"/>
      <c r="AD33" s="1620"/>
      <c r="AE33" s="1620"/>
      <c r="AF33" s="1620"/>
      <c r="AG33" s="1620"/>
      <c r="AH33" s="1623"/>
      <c r="AI33" s="1628"/>
      <c r="AJ33" s="1628"/>
      <c r="AK33" s="1628"/>
      <c r="AL33" s="1628"/>
      <c r="AM33" s="1628"/>
      <c r="AN33" s="1628"/>
      <c r="AO33" s="1628"/>
      <c r="AP33" s="1628"/>
      <c r="AQ33" s="1628"/>
      <c r="AR33" s="1628"/>
      <c r="AS33" s="1628"/>
      <c r="AT33" s="1628"/>
      <c r="AU33" s="1628"/>
      <c r="AV33" s="1628"/>
      <c r="AW33" s="1628"/>
      <c r="AX33" s="1628"/>
      <c r="AY33" s="1628"/>
      <c r="AZ33" s="1628"/>
      <c r="BA33" s="1628"/>
      <c r="BB33" s="1628"/>
      <c r="BC33" s="1628"/>
      <c r="BD33" s="1629"/>
    </row>
    <row r="34" spans="2:56" ht="14.5" thickBot="1">
      <c r="B34" s="1649"/>
      <c r="C34" s="1650"/>
      <c r="D34" s="1607"/>
      <c r="E34" s="1607"/>
      <c r="F34" s="1608"/>
      <c r="G34" s="1609"/>
      <c r="H34" s="1562"/>
      <c r="I34" s="1562"/>
      <c r="J34" s="1562"/>
      <c r="K34" s="1562"/>
      <c r="L34" s="1562"/>
      <c r="M34" s="1562"/>
      <c r="N34" s="1562"/>
      <c r="O34" s="1562"/>
      <c r="P34" s="1562"/>
      <c r="Q34" s="1562"/>
      <c r="R34" s="1562"/>
      <c r="S34" s="1562"/>
      <c r="T34" s="1562"/>
      <c r="U34" s="1562"/>
      <c r="V34" s="1562"/>
      <c r="W34" s="1562"/>
      <c r="X34" s="1562"/>
      <c r="Y34" s="1562"/>
      <c r="Z34" s="1562"/>
      <c r="AA34" s="1619"/>
      <c r="AB34" s="1620"/>
      <c r="AC34" s="1620"/>
      <c r="AD34" s="1620"/>
      <c r="AE34" s="1620"/>
      <c r="AF34" s="1620"/>
      <c r="AG34" s="1620"/>
      <c r="AH34" s="1623"/>
      <c r="AI34" s="1573" t="s">
        <v>554</v>
      </c>
      <c r="AJ34" s="1573"/>
      <c r="AK34" s="1573"/>
      <c r="AL34" s="1573"/>
      <c r="AM34" s="1573"/>
      <c r="AN34" s="1573"/>
      <c r="AO34" s="1573"/>
      <c r="AP34" s="1600"/>
      <c r="AQ34" s="1601"/>
      <c r="AR34" s="1590" t="s">
        <v>361</v>
      </c>
      <c r="AS34" s="1630"/>
      <c r="AT34" s="1631"/>
      <c r="AU34" s="1631"/>
      <c r="AV34" s="1600"/>
      <c r="AW34" s="1590" t="s">
        <v>361</v>
      </c>
      <c r="AX34" s="1630"/>
      <c r="AY34" s="1631"/>
      <c r="AZ34" s="1631"/>
      <c r="BA34" s="1600"/>
      <c r="BB34" s="1590" t="s">
        <v>361</v>
      </c>
      <c r="BC34" s="1601"/>
      <c r="BD34" s="1606"/>
    </row>
    <row r="35" spans="2:56" ht="14.5" thickBot="1">
      <c r="B35" s="1649"/>
      <c r="C35" s="1650"/>
      <c r="D35" s="1607"/>
      <c r="E35" s="1607"/>
      <c r="F35" s="1608"/>
      <c r="G35" s="1609"/>
      <c r="H35" s="1562"/>
      <c r="I35" s="1562"/>
      <c r="J35" s="1562"/>
      <c r="K35" s="1562"/>
      <c r="L35" s="1562"/>
      <c r="M35" s="1562"/>
      <c r="N35" s="1562"/>
      <c r="O35" s="1562"/>
      <c r="P35" s="1562"/>
      <c r="Q35" s="1562"/>
      <c r="R35" s="1562"/>
      <c r="S35" s="1562"/>
      <c r="T35" s="1562"/>
      <c r="U35" s="1562"/>
      <c r="V35" s="1562"/>
      <c r="W35" s="1562"/>
      <c r="X35" s="1562"/>
      <c r="Y35" s="1562"/>
      <c r="Z35" s="1562"/>
      <c r="AA35" s="1619"/>
      <c r="AB35" s="1620"/>
      <c r="AC35" s="1620"/>
      <c r="AD35" s="1620"/>
      <c r="AE35" s="1620"/>
      <c r="AF35" s="1620"/>
      <c r="AG35" s="1620"/>
      <c r="AH35" s="1623"/>
      <c r="AI35" s="1573"/>
      <c r="AJ35" s="1573"/>
      <c r="AK35" s="1573"/>
      <c r="AL35" s="1573"/>
      <c r="AM35" s="1573"/>
      <c r="AN35" s="1573"/>
      <c r="AO35" s="1573"/>
      <c r="AP35" s="1600"/>
      <c r="AQ35" s="1601"/>
      <c r="AR35" s="1590"/>
      <c r="AS35" s="1630"/>
      <c r="AT35" s="1631"/>
      <c r="AU35" s="1631"/>
      <c r="AV35" s="1600"/>
      <c r="AW35" s="1590"/>
      <c r="AX35" s="1630"/>
      <c r="AY35" s="1631"/>
      <c r="AZ35" s="1631"/>
      <c r="BA35" s="1600"/>
      <c r="BB35" s="1590"/>
      <c r="BC35" s="1601"/>
      <c r="BD35" s="1606"/>
    </row>
    <row r="36" spans="2:56" ht="14.5" thickBot="1">
      <c r="B36" s="1649"/>
      <c r="C36" s="1650"/>
      <c r="D36" s="1607"/>
      <c r="E36" s="1607"/>
      <c r="F36" s="1608"/>
      <c r="G36" s="1609"/>
      <c r="H36" s="1562"/>
      <c r="I36" s="1562"/>
      <c r="J36" s="1562"/>
      <c r="K36" s="1562"/>
      <c r="L36" s="1562"/>
      <c r="M36" s="1562"/>
      <c r="N36" s="1562"/>
      <c r="O36" s="1562"/>
      <c r="P36" s="1562"/>
      <c r="Q36" s="1562"/>
      <c r="R36" s="1562"/>
      <c r="S36" s="1562"/>
      <c r="T36" s="1562"/>
      <c r="U36" s="1562"/>
      <c r="V36" s="1562"/>
      <c r="W36" s="1562"/>
      <c r="X36" s="1562"/>
      <c r="Y36" s="1562"/>
      <c r="Z36" s="1562"/>
      <c r="AA36" s="1619"/>
      <c r="AB36" s="1620"/>
      <c r="AC36" s="1620"/>
      <c r="AD36" s="1620"/>
      <c r="AE36" s="1620"/>
      <c r="AF36" s="1620"/>
      <c r="AG36" s="1620"/>
      <c r="AH36" s="1623"/>
      <c r="AI36" s="1573"/>
      <c r="AJ36" s="1573"/>
      <c r="AK36" s="1573"/>
      <c r="AL36" s="1573"/>
      <c r="AM36" s="1573"/>
      <c r="AN36" s="1573"/>
      <c r="AO36" s="1573"/>
      <c r="AP36" s="1600"/>
      <c r="AQ36" s="1601"/>
      <c r="AR36" s="1590"/>
      <c r="AS36" s="1630"/>
      <c r="AT36" s="1631"/>
      <c r="AU36" s="1631"/>
      <c r="AV36" s="1600"/>
      <c r="AW36" s="1590"/>
      <c r="AX36" s="1630"/>
      <c r="AY36" s="1631"/>
      <c r="AZ36" s="1631"/>
      <c r="BA36" s="1600"/>
      <c r="BB36" s="1590"/>
      <c r="BC36" s="1601"/>
      <c r="BD36" s="1606"/>
    </row>
    <row r="37" spans="2:56" ht="14.5" thickBot="1">
      <c r="B37" s="1649"/>
      <c r="C37" s="1650"/>
      <c r="D37" s="1607"/>
      <c r="E37" s="1607"/>
      <c r="F37" s="1608"/>
      <c r="G37" s="1609"/>
      <c r="H37" s="1562"/>
      <c r="I37" s="1562"/>
      <c r="J37" s="1562"/>
      <c r="K37" s="1562"/>
      <c r="L37" s="1562"/>
      <c r="M37" s="1562"/>
      <c r="N37" s="1562"/>
      <c r="O37" s="1562"/>
      <c r="P37" s="1562"/>
      <c r="Q37" s="1562"/>
      <c r="R37" s="1562"/>
      <c r="S37" s="1562"/>
      <c r="T37" s="1562"/>
      <c r="U37" s="1562"/>
      <c r="V37" s="1562"/>
      <c r="W37" s="1562"/>
      <c r="X37" s="1562"/>
      <c r="Y37" s="1562"/>
      <c r="Z37" s="1562"/>
      <c r="AA37" s="1619"/>
      <c r="AB37" s="1620"/>
      <c r="AC37" s="1620"/>
      <c r="AD37" s="1620"/>
      <c r="AE37" s="1620"/>
      <c r="AF37" s="1620"/>
      <c r="AG37" s="1620"/>
      <c r="AH37" s="1623"/>
      <c r="AI37" s="1589" t="s">
        <v>613</v>
      </c>
      <c r="AJ37" s="1590"/>
      <c r="AK37" s="1590"/>
      <c r="AL37" s="1590"/>
      <c r="AM37" s="1590"/>
      <c r="AN37" s="1590"/>
      <c r="AO37" s="1592" t="s">
        <v>47</v>
      </c>
      <c r="AP37" s="1562"/>
      <c r="AQ37" s="1562"/>
      <c r="AR37" s="1562"/>
      <c r="AS37" s="1562"/>
      <c r="AT37" s="1562"/>
      <c r="AU37" s="1562"/>
      <c r="AV37" s="1562"/>
      <c r="AW37" s="1562"/>
      <c r="AX37" s="1562"/>
      <c r="AY37" s="1562"/>
      <c r="AZ37" s="1562"/>
      <c r="BA37" s="1562"/>
      <c r="BB37" s="1562"/>
      <c r="BC37" s="1562"/>
      <c r="BD37" s="1563"/>
    </row>
    <row r="38" spans="2:56" ht="14.5" thickBot="1">
      <c r="B38" s="1649"/>
      <c r="C38" s="1650"/>
      <c r="D38" s="1607"/>
      <c r="E38" s="1607"/>
      <c r="F38" s="1608"/>
      <c r="G38" s="1609"/>
      <c r="H38" s="1562"/>
      <c r="I38" s="1562"/>
      <c r="J38" s="1562"/>
      <c r="K38" s="1562"/>
      <c r="L38" s="1562"/>
      <c r="M38" s="1562"/>
      <c r="N38" s="1562"/>
      <c r="O38" s="1562"/>
      <c r="P38" s="1562"/>
      <c r="Q38" s="1562"/>
      <c r="R38" s="1562"/>
      <c r="S38" s="1562"/>
      <c r="T38" s="1562"/>
      <c r="U38" s="1562"/>
      <c r="V38" s="1562"/>
      <c r="W38" s="1562"/>
      <c r="X38" s="1562"/>
      <c r="Y38" s="1562"/>
      <c r="Z38" s="1562"/>
      <c r="AA38" s="1619"/>
      <c r="AB38" s="1620"/>
      <c r="AC38" s="1620"/>
      <c r="AD38" s="1620"/>
      <c r="AE38" s="1620"/>
      <c r="AF38" s="1620"/>
      <c r="AG38" s="1620"/>
      <c r="AH38" s="1623"/>
      <c r="AI38" s="1591"/>
      <c r="AJ38" s="1590"/>
      <c r="AK38" s="1590"/>
      <c r="AL38" s="1590"/>
      <c r="AM38" s="1590"/>
      <c r="AN38" s="1590"/>
      <c r="AO38" s="1592"/>
      <c r="AP38" s="1562"/>
      <c r="AQ38" s="1562"/>
      <c r="AR38" s="1562"/>
      <c r="AS38" s="1562"/>
      <c r="AT38" s="1562"/>
      <c r="AU38" s="1562"/>
      <c r="AV38" s="1562"/>
      <c r="AW38" s="1562"/>
      <c r="AX38" s="1562"/>
      <c r="AY38" s="1562"/>
      <c r="AZ38" s="1562"/>
      <c r="BA38" s="1562"/>
      <c r="BB38" s="1562"/>
      <c r="BC38" s="1562"/>
      <c r="BD38" s="1563"/>
    </row>
    <row r="39" spans="2:56" ht="14.5" thickBot="1">
      <c r="B39" s="1649"/>
      <c r="C39" s="1650"/>
      <c r="D39" s="1607"/>
      <c r="E39" s="1607"/>
      <c r="F39" s="1608"/>
      <c r="G39" s="1609"/>
      <c r="H39" s="1562"/>
      <c r="I39" s="1562"/>
      <c r="J39" s="1562"/>
      <c r="K39" s="1562"/>
      <c r="L39" s="1562"/>
      <c r="M39" s="1562"/>
      <c r="N39" s="1562"/>
      <c r="O39" s="1562"/>
      <c r="P39" s="1562"/>
      <c r="Q39" s="1562"/>
      <c r="R39" s="1562"/>
      <c r="S39" s="1562"/>
      <c r="T39" s="1562"/>
      <c r="U39" s="1562"/>
      <c r="V39" s="1562"/>
      <c r="W39" s="1562"/>
      <c r="X39" s="1562"/>
      <c r="Y39" s="1562"/>
      <c r="Z39" s="1562"/>
      <c r="AA39" s="1619"/>
      <c r="AB39" s="1620"/>
      <c r="AC39" s="1620"/>
      <c r="AD39" s="1620"/>
      <c r="AE39" s="1620"/>
      <c r="AF39" s="1620"/>
      <c r="AG39" s="1620"/>
      <c r="AH39" s="1623"/>
      <c r="AI39" s="1591"/>
      <c r="AJ39" s="1590"/>
      <c r="AK39" s="1590"/>
      <c r="AL39" s="1590"/>
      <c r="AM39" s="1590"/>
      <c r="AN39" s="1590"/>
      <c r="AO39" s="1592"/>
      <c r="AP39" s="1562"/>
      <c r="AQ39" s="1562"/>
      <c r="AR39" s="1562"/>
      <c r="AS39" s="1562"/>
      <c r="AT39" s="1562"/>
      <c r="AU39" s="1562"/>
      <c r="AV39" s="1562"/>
      <c r="AW39" s="1562"/>
      <c r="AX39" s="1562"/>
      <c r="AY39" s="1562"/>
      <c r="AZ39" s="1562"/>
      <c r="BA39" s="1562"/>
      <c r="BB39" s="1562"/>
      <c r="BC39" s="1562"/>
      <c r="BD39" s="1563"/>
    </row>
    <row r="40" spans="2:56" ht="14.5" thickBot="1">
      <c r="B40" s="1649"/>
      <c r="C40" s="1650"/>
      <c r="D40" s="1607"/>
      <c r="E40" s="1607"/>
      <c r="F40" s="1608"/>
      <c r="G40" s="1609"/>
      <c r="H40" s="1562"/>
      <c r="I40" s="1562"/>
      <c r="J40" s="1562"/>
      <c r="K40" s="1562"/>
      <c r="L40" s="1562"/>
      <c r="M40" s="1562"/>
      <c r="N40" s="1562"/>
      <c r="O40" s="1562"/>
      <c r="P40" s="1562"/>
      <c r="Q40" s="1562"/>
      <c r="R40" s="1562"/>
      <c r="S40" s="1562"/>
      <c r="T40" s="1562"/>
      <c r="U40" s="1562"/>
      <c r="V40" s="1562"/>
      <c r="W40" s="1562"/>
      <c r="X40" s="1562"/>
      <c r="Y40" s="1562"/>
      <c r="Z40" s="1562"/>
      <c r="AA40" s="1619"/>
      <c r="AB40" s="1620"/>
      <c r="AC40" s="1620"/>
      <c r="AD40" s="1620"/>
      <c r="AE40" s="1620"/>
      <c r="AF40" s="1620"/>
      <c r="AG40" s="1620"/>
      <c r="AH40" s="1623"/>
      <c r="AI40" s="1591" t="s">
        <v>614</v>
      </c>
      <c r="AJ40" s="1590"/>
      <c r="AK40" s="1590"/>
      <c r="AL40" s="1590"/>
      <c r="AM40" s="1590"/>
      <c r="AN40" s="1590"/>
      <c r="AO40" s="1592" t="s">
        <v>79</v>
      </c>
      <c r="AP40" s="1562"/>
      <c r="AQ40" s="1562"/>
      <c r="AR40" s="1562"/>
      <c r="AS40" s="1562"/>
      <c r="AT40" s="1562"/>
      <c r="AU40" s="1562"/>
      <c r="AV40" s="1562"/>
      <c r="AW40" s="1562"/>
      <c r="AX40" s="1562"/>
      <c r="AY40" s="1562"/>
      <c r="AZ40" s="1562"/>
      <c r="BA40" s="1562"/>
      <c r="BB40" s="1562"/>
      <c r="BC40" s="1562"/>
      <c r="BD40" s="1563"/>
    </row>
    <row r="41" spans="2:56" ht="14.5" thickBot="1">
      <c r="B41" s="1649"/>
      <c r="C41" s="1650"/>
      <c r="D41" s="1607"/>
      <c r="E41" s="1607"/>
      <c r="F41" s="1608"/>
      <c r="G41" s="1609"/>
      <c r="H41" s="1562"/>
      <c r="I41" s="1562"/>
      <c r="J41" s="1562"/>
      <c r="K41" s="1562"/>
      <c r="L41" s="1562"/>
      <c r="M41" s="1562"/>
      <c r="N41" s="1562"/>
      <c r="O41" s="1562"/>
      <c r="P41" s="1562"/>
      <c r="Q41" s="1562"/>
      <c r="R41" s="1562"/>
      <c r="S41" s="1562"/>
      <c r="T41" s="1562"/>
      <c r="U41" s="1562"/>
      <c r="V41" s="1562"/>
      <c r="W41" s="1562"/>
      <c r="X41" s="1562"/>
      <c r="Y41" s="1562"/>
      <c r="Z41" s="1562"/>
      <c r="AA41" s="1619"/>
      <c r="AB41" s="1620"/>
      <c r="AC41" s="1620"/>
      <c r="AD41" s="1620"/>
      <c r="AE41" s="1620"/>
      <c r="AF41" s="1620"/>
      <c r="AG41" s="1620"/>
      <c r="AH41" s="1623"/>
      <c r="AI41" s="1591"/>
      <c r="AJ41" s="1590"/>
      <c r="AK41" s="1590"/>
      <c r="AL41" s="1590"/>
      <c r="AM41" s="1590"/>
      <c r="AN41" s="1590"/>
      <c r="AO41" s="1592"/>
      <c r="AP41" s="1562"/>
      <c r="AQ41" s="1562"/>
      <c r="AR41" s="1562"/>
      <c r="AS41" s="1562"/>
      <c r="AT41" s="1562"/>
      <c r="AU41" s="1562"/>
      <c r="AV41" s="1562"/>
      <c r="AW41" s="1562"/>
      <c r="AX41" s="1562"/>
      <c r="AY41" s="1562"/>
      <c r="AZ41" s="1562"/>
      <c r="BA41" s="1562"/>
      <c r="BB41" s="1562"/>
      <c r="BC41" s="1562"/>
      <c r="BD41" s="1563"/>
    </row>
    <row r="42" spans="2:56" ht="14.5" thickBot="1">
      <c r="B42" s="1649"/>
      <c r="C42" s="1650"/>
      <c r="D42" s="1607"/>
      <c r="E42" s="1607"/>
      <c r="F42" s="1608"/>
      <c r="G42" s="1609"/>
      <c r="H42" s="1562"/>
      <c r="I42" s="1562"/>
      <c r="J42" s="1562"/>
      <c r="K42" s="1562"/>
      <c r="L42" s="1562"/>
      <c r="M42" s="1562"/>
      <c r="N42" s="1562"/>
      <c r="O42" s="1562"/>
      <c r="P42" s="1562"/>
      <c r="Q42" s="1562"/>
      <c r="R42" s="1562"/>
      <c r="S42" s="1562"/>
      <c r="T42" s="1562"/>
      <c r="U42" s="1562"/>
      <c r="V42" s="1562"/>
      <c r="W42" s="1562"/>
      <c r="X42" s="1562"/>
      <c r="Y42" s="1562"/>
      <c r="Z42" s="1562"/>
      <c r="AA42" s="1619"/>
      <c r="AB42" s="1620"/>
      <c r="AC42" s="1620"/>
      <c r="AD42" s="1620"/>
      <c r="AE42" s="1620"/>
      <c r="AF42" s="1620"/>
      <c r="AG42" s="1620"/>
      <c r="AH42" s="1623"/>
      <c r="AI42" s="1591"/>
      <c r="AJ42" s="1590"/>
      <c r="AK42" s="1590"/>
      <c r="AL42" s="1590"/>
      <c r="AM42" s="1590"/>
      <c r="AN42" s="1590"/>
      <c r="AO42" s="1592"/>
      <c r="AP42" s="1562"/>
      <c r="AQ42" s="1562"/>
      <c r="AR42" s="1562"/>
      <c r="AS42" s="1562"/>
      <c r="AT42" s="1562"/>
      <c r="AU42" s="1562"/>
      <c r="AV42" s="1562"/>
      <c r="AW42" s="1562"/>
      <c r="AX42" s="1562"/>
      <c r="AY42" s="1562"/>
      <c r="AZ42" s="1562"/>
      <c r="BA42" s="1562"/>
      <c r="BB42" s="1562"/>
      <c r="BC42" s="1562"/>
      <c r="BD42" s="1563"/>
    </row>
    <row r="43" spans="2:56" ht="14.5" thickBot="1">
      <c r="B43" s="1651"/>
      <c r="C43" s="1652"/>
      <c r="D43" s="1625"/>
      <c r="E43" s="1625"/>
      <c r="F43" s="1626"/>
      <c r="G43" s="1627"/>
      <c r="H43" s="1599"/>
      <c r="I43" s="1599"/>
      <c r="J43" s="1599"/>
      <c r="K43" s="1599"/>
      <c r="L43" s="1599"/>
      <c r="M43" s="1599"/>
      <c r="N43" s="1599"/>
      <c r="O43" s="1599"/>
      <c r="P43" s="1599"/>
      <c r="Q43" s="1599"/>
      <c r="R43" s="1599"/>
      <c r="S43" s="1599"/>
      <c r="T43" s="1599"/>
      <c r="U43" s="1599"/>
      <c r="V43" s="1599"/>
      <c r="W43" s="1599"/>
      <c r="X43" s="1599"/>
      <c r="Y43" s="1599"/>
      <c r="Z43" s="1599"/>
      <c r="AA43" s="1621"/>
      <c r="AB43" s="1622"/>
      <c r="AC43" s="1622"/>
      <c r="AD43" s="1622"/>
      <c r="AE43" s="1622"/>
      <c r="AF43" s="1622"/>
      <c r="AG43" s="1622"/>
      <c r="AH43" s="1624"/>
      <c r="AI43" s="1589" t="s">
        <v>618</v>
      </c>
      <c r="AJ43" s="1590"/>
      <c r="AK43" s="1590"/>
      <c r="AL43" s="1590"/>
      <c r="AM43" s="1590"/>
      <c r="AN43" s="1590"/>
      <c r="AO43" s="1592" t="s">
        <v>48</v>
      </c>
      <c r="AP43" s="1562"/>
      <c r="AQ43" s="1562"/>
      <c r="AR43" s="1562"/>
      <c r="AS43" s="1562"/>
      <c r="AT43" s="1562"/>
      <c r="AU43" s="1562"/>
      <c r="AV43" s="1562"/>
      <c r="AW43" s="1562"/>
      <c r="AX43" s="1562"/>
      <c r="AY43" s="1562"/>
      <c r="AZ43" s="1562"/>
      <c r="BA43" s="1562"/>
      <c r="BB43" s="1562"/>
      <c r="BC43" s="1562"/>
      <c r="BD43" s="1563"/>
    </row>
    <row r="44" spans="2:56" ht="15" thickTop="1" thickBot="1">
      <c r="B44" s="1610" t="s">
        <v>619</v>
      </c>
      <c r="C44" s="1611"/>
      <c r="D44" s="1611"/>
      <c r="E44" s="1611"/>
      <c r="F44" s="1615" t="s">
        <v>555</v>
      </c>
      <c r="G44" s="1615"/>
      <c r="H44" s="1615"/>
      <c r="I44" s="1615"/>
      <c r="J44" s="1615"/>
      <c r="K44" s="1615"/>
      <c r="L44" s="1615"/>
      <c r="M44" s="1616" t="s">
        <v>556</v>
      </c>
      <c r="N44" s="1616"/>
      <c r="O44" s="1616"/>
      <c r="P44" s="1616"/>
      <c r="Q44" s="1616"/>
      <c r="R44" s="1616"/>
      <c r="S44" s="1616"/>
      <c r="T44" s="1616" t="s">
        <v>557</v>
      </c>
      <c r="U44" s="1616"/>
      <c r="V44" s="1616"/>
      <c r="W44" s="1616"/>
      <c r="X44" s="1616"/>
      <c r="Y44" s="1616"/>
      <c r="Z44" s="1616"/>
      <c r="AA44" s="1618" t="s">
        <v>620</v>
      </c>
      <c r="AB44" s="1616"/>
      <c r="AC44" s="1616"/>
      <c r="AD44" s="1616"/>
      <c r="AE44" s="1616"/>
      <c r="AF44" s="1616"/>
      <c r="AG44" s="1616"/>
      <c r="AH44" s="1616"/>
      <c r="AI44" s="1591"/>
      <c r="AJ44" s="1590"/>
      <c r="AK44" s="1590"/>
      <c r="AL44" s="1590"/>
      <c r="AM44" s="1590"/>
      <c r="AN44" s="1590"/>
      <c r="AO44" s="1592"/>
      <c r="AP44" s="1562"/>
      <c r="AQ44" s="1562"/>
      <c r="AR44" s="1562"/>
      <c r="AS44" s="1562"/>
      <c r="AT44" s="1562"/>
      <c r="AU44" s="1562"/>
      <c r="AV44" s="1562"/>
      <c r="AW44" s="1562"/>
      <c r="AX44" s="1562"/>
      <c r="AY44" s="1562"/>
      <c r="AZ44" s="1562"/>
      <c r="BA44" s="1562"/>
      <c r="BB44" s="1562"/>
      <c r="BC44" s="1562"/>
      <c r="BD44" s="1563"/>
    </row>
    <row r="45" spans="2:56" ht="14.5" thickBot="1">
      <c r="B45" s="1612"/>
      <c r="C45" s="1607"/>
      <c r="D45" s="1607"/>
      <c r="E45" s="1607"/>
      <c r="F45" s="1573"/>
      <c r="G45" s="1573"/>
      <c r="H45" s="1573"/>
      <c r="I45" s="1573"/>
      <c r="J45" s="1573"/>
      <c r="K45" s="1573"/>
      <c r="L45" s="1573"/>
      <c r="M45" s="1617"/>
      <c r="N45" s="1617"/>
      <c r="O45" s="1617"/>
      <c r="P45" s="1617"/>
      <c r="Q45" s="1617"/>
      <c r="R45" s="1617"/>
      <c r="S45" s="1617"/>
      <c r="T45" s="1617"/>
      <c r="U45" s="1617"/>
      <c r="V45" s="1617"/>
      <c r="W45" s="1617"/>
      <c r="X45" s="1617"/>
      <c r="Y45" s="1617"/>
      <c r="Z45" s="1617"/>
      <c r="AA45" s="1617"/>
      <c r="AB45" s="1617"/>
      <c r="AC45" s="1617"/>
      <c r="AD45" s="1617"/>
      <c r="AE45" s="1617"/>
      <c r="AF45" s="1617"/>
      <c r="AG45" s="1617"/>
      <c r="AH45" s="1617"/>
      <c r="AI45" s="1591"/>
      <c r="AJ45" s="1590"/>
      <c r="AK45" s="1590"/>
      <c r="AL45" s="1590"/>
      <c r="AM45" s="1590"/>
      <c r="AN45" s="1590"/>
      <c r="AO45" s="1592"/>
      <c r="AP45" s="1562"/>
      <c r="AQ45" s="1562"/>
      <c r="AR45" s="1562"/>
      <c r="AS45" s="1562"/>
      <c r="AT45" s="1562"/>
      <c r="AU45" s="1562"/>
      <c r="AV45" s="1562"/>
      <c r="AW45" s="1562"/>
      <c r="AX45" s="1562"/>
      <c r="AY45" s="1562"/>
      <c r="AZ45" s="1562"/>
      <c r="BA45" s="1562"/>
      <c r="BB45" s="1562"/>
      <c r="BC45" s="1562"/>
      <c r="BD45" s="1563"/>
    </row>
    <row r="46" spans="2:56" ht="14.5" thickBot="1">
      <c r="B46" s="1612"/>
      <c r="C46" s="1607"/>
      <c r="D46" s="1607"/>
      <c r="E46" s="1607"/>
      <c r="F46" s="1573"/>
      <c r="G46" s="1573"/>
      <c r="H46" s="1573"/>
      <c r="I46" s="1573"/>
      <c r="J46" s="1573"/>
      <c r="K46" s="1573"/>
      <c r="L46" s="1573"/>
      <c r="M46" s="1617"/>
      <c r="N46" s="1617"/>
      <c r="O46" s="1617"/>
      <c r="P46" s="1617"/>
      <c r="Q46" s="1617"/>
      <c r="R46" s="1617"/>
      <c r="S46" s="1617"/>
      <c r="T46" s="1617"/>
      <c r="U46" s="1617"/>
      <c r="V46" s="1617"/>
      <c r="W46" s="1617"/>
      <c r="X46" s="1617"/>
      <c r="Y46" s="1617"/>
      <c r="Z46" s="1617"/>
      <c r="AA46" s="1617"/>
      <c r="AB46" s="1617"/>
      <c r="AC46" s="1617"/>
      <c r="AD46" s="1617"/>
      <c r="AE46" s="1617"/>
      <c r="AF46" s="1617"/>
      <c r="AG46" s="1617"/>
      <c r="AH46" s="1617"/>
      <c r="AI46" s="1589" t="s">
        <v>621</v>
      </c>
      <c r="AJ46" s="1590"/>
      <c r="AK46" s="1590"/>
      <c r="AL46" s="1590"/>
      <c r="AM46" s="1590"/>
      <c r="AN46" s="1590"/>
      <c r="AO46" s="1592" t="s">
        <v>50</v>
      </c>
      <c r="AP46" s="1562"/>
      <c r="AQ46" s="1562"/>
      <c r="AR46" s="1562"/>
      <c r="AS46" s="1562"/>
      <c r="AT46" s="1562"/>
      <c r="AU46" s="1562"/>
      <c r="AV46" s="1562"/>
      <c r="AW46" s="1562"/>
      <c r="AX46" s="1562"/>
      <c r="AY46" s="1562"/>
      <c r="AZ46" s="1562"/>
      <c r="BA46" s="1562"/>
      <c r="BB46" s="1562"/>
      <c r="BC46" s="1562"/>
      <c r="BD46" s="1563"/>
    </row>
    <row r="47" spans="2:56" ht="14.5" thickBot="1">
      <c r="B47" s="1612"/>
      <c r="C47" s="1607"/>
      <c r="D47" s="1607"/>
      <c r="E47" s="1607"/>
      <c r="F47" s="1573"/>
      <c r="G47" s="1573"/>
      <c r="H47" s="1573"/>
      <c r="I47" s="1573"/>
      <c r="J47" s="1573"/>
      <c r="K47" s="1573"/>
      <c r="L47" s="1573"/>
      <c r="M47" s="1617"/>
      <c r="N47" s="1617"/>
      <c r="O47" s="1617"/>
      <c r="P47" s="1617"/>
      <c r="Q47" s="1617"/>
      <c r="R47" s="1617"/>
      <c r="S47" s="1617"/>
      <c r="T47" s="1617"/>
      <c r="U47" s="1617"/>
      <c r="V47" s="1617"/>
      <c r="W47" s="1617"/>
      <c r="X47" s="1617"/>
      <c r="Y47" s="1617"/>
      <c r="Z47" s="1617"/>
      <c r="AA47" s="1617"/>
      <c r="AB47" s="1617"/>
      <c r="AC47" s="1617"/>
      <c r="AD47" s="1617"/>
      <c r="AE47" s="1617"/>
      <c r="AF47" s="1617"/>
      <c r="AG47" s="1617"/>
      <c r="AH47" s="1617"/>
      <c r="AI47" s="1591"/>
      <c r="AJ47" s="1590"/>
      <c r="AK47" s="1590"/>
      <c r="AL47" s="1590"/>
      <c r="AM47" s="1590"/>
      <c r="AN47" s="1590"/>
      <c r="AO47" s="1592"/>
      <c r="AP47" s="1562"/>
      <c r="AQ47" s="1562"/>
      <c r="AR47" s="1562"/>
      <c r="AS47" s="1562"/>
      <c r="AT47" s="1562"/>
      <c r="AU47" s="1562"/>
      <c r="AV47" s="1562"/>
      <c r="AW47" s="1562"/>
      <c r="AX47" s="1562"/>
      <c r="AY47" s="1562"/>
      <c r="AZ47" s="1562"/>
      <c r="BA47" s="1562"/>
      <c r="BB47" s="1562"/>
      <c r="BC47" s="1562"/>
      <c r="BD47" s="1563"/>
    </row>
    <row r="48" spans="2:56" ht="14.5" thickBot="1">
      <c r="B48" s="1612"/>
      <c r="C48" s="1607"/>
      <c r="D48" s="1607"/>
      <c r="E48" s="1607"/>
      <c r="F48" s="1573"/>
      <c r="G48" s="1573"/>
      <c r="H48" s="1573"/>
      <c r="I48" s="1573"/>
      <c r="J48" s="1573"/>
      <c r="K48" s="1573"/>
      <c r="L48" s="1573"/>
      <c r="M48" s="1617"/>
      <c r="N48" s="1617"/>
      <c r="O48" s="1617"/>
      <c r="P48" s="1617"/>
      <c r="Q48" s="1617"/>
      <c r="R48" s="1617"/>
      <c r="S48" s="1617"/>
      <c r="T48" s="1617"/>
      <c r="U48" s="1617"/>
      <c r="V48" s="1617"/>
      <c r="W48" s="1617"/>
      <c r="X48" s="1617"/>
      <c r="Y48" s="1617"/>
      <c r="Z48" s="1617"/>
      <c r="AA48" s="1617"/>
      <c r="AB48" s="1617"/>
      <c r="AC48" s="1617"/>
      <c r="AD48" s="1617"/>
      <c r="AE48" s="1617"/>
      <c r="AF48" s="1617"/>
      <c r="AG48" s="1617"/>
      <c r="AH48" s="1617"/>
      <c r="AI48" s="1591"/>
      <c r="AJ48" s="1590"/>
      <c r="AK48" s="1590"/>
      <c r="AL48" s="1590"/>
      <c r="AM48" s="1590"/>
      <c r="AN48" s="1590"/>
      <c r="AO48" s="1592"/>
      <c r="AP48" s="1562"/>
      <c r="AQ48" s="1562"/>
      <c r="AR48" s="1562"/>
      <c r="AS48" s="1562"/>
      <c r="AT48" s="1562"/>
      <c r="AU48" s="1562"/>
      <c r="AV48" s="1562"/>
      <c r="AW48" s="1562"/>
      <c r="AX48" s="1562"/>
      <c r="AY48" s="1562"/>
      <c r="AZ48" s="1562"/>
      <c r="BA48" s="1562"/>
      <c r="BB48" s="1562"/>
      <c r="BC48" s="1562"/>
      <c r="BD48" s="1563"/>
    </row>
    <row r="49" spans="2:56" ht="14.5" thickBot="1">
      <c r="B49" s="1612"/>
      <c r="C49" s="1607"/>
      <c r="D49" s="1607"/>
      <c r="E49" s="1607"/>
      <c r="F49" s="1600"/>
      <c r="G49" s="1601"/>
      <c r="H49" s="1601"/>
      <c r="I49" s="1604" t="s">
        <v>12</v>
      </c>
      <c r="J49" s="1601"/>
      <c r="K49" s="1601"/>
      <c r="L49" s="1593" t="s">
        <v>40</v>
      </c>
      <c r="M49" s="1600"/>
      <c r="N49" s="1601"/>
      <c r="O49" s="1601"/>
      <c r="P49" s="1604" t="s">
        <v>12</v>
      </c>
      <c r="Q49" s="1601"/>
      <c r="R49" s="1601"/>
      <c r="S49" s="1593" t="s">
        <v>40</v>
      </c>
      <c r="T49" s="1595" t="s">
        <v>558</v>
      </c>
      <c r="U49" s="1596"/>
      <c r="V49" s="1596"/>
      <c r="W49" s="1597" t="s">
        <v>12</v>
      </c>
      <c r="X49" s="1596"/>
      <c r="Y49" s="1596"/>
      <c r="Z49" s="1598" t="s">
        <v>40</v>
      </c>
      <c r="AA49" s="1577"/>
      <c r="AB49" s="1578"/>
      <c r="AC49" s="1578"/>
      <c r="AD49" s="1578"/>
      <c r="AE49" s="1578"/>
      <c r="AF49" s="1578"/>
      <c r="AG49" s="1579"/>
      <c r="AH49" s="1586" t="s">
        <v>622</v>
      </c>
      <c r="AI49" s="1589" t="s">
        <v>623</v>
      </c>
      <c r="AJ49" s="1590"/>
      <c r="AK49" s="1590"/>
      <c r="AL49" s="1590"/>
      <c r="AM49" s="1590"/>
      <c r="AN49" s="1590"/>
      <c r="AO49" s="1592" t="s">
        <v>99</v>
      </c>
      <c r="AP49" s="1562"/>
      <c r="AQ49" s="1562"/>
      <c r="AR49" s="1562"/>
      <c r="AS49" s="1562"/>
      <c r="AT49" s="1562"/>
      <c r="AU49" s="1562"/>
      <c r="AV49" s="1562"/>
      <c r="AW49" s="1562"/>
      <c r="AX49" s="1562"/>
      <c r="AY49" s="1562"/>
      <c r="AZ49" s="1562"/>
      <c r="BA49" s="1562"/>
      <c r="BB49" s="1562"/>
      <c r="BC49" s="1562"/>
      <c r="BD49" s="1563"/>
    </row>
    <row r="50" spans="2:56" ht="14" customHeight="1" thickBot="1">
      <c r="B50" s="1612"/>
      <c r="C50" s="1607"/>
      <c r="D50" s="1607"/>
      <c r="E50" s="1607"/>
      <c r="F50" s="1600"/>
      <c r="G50" s="1601"/>
      <c r="H50" s="1601"/>
      <c r="I50" s="1604"/>
      <c r="J50" s="1601"/>
      <c r="K50" s="1601"/>
      <c r="L50" s="1593"/>
      <c r="M50" s="1600"/>
      <c r="N50" s="1601"/>
      <c r="O50" s="1601"/>
      <c r="P50" s="1604"/>
      <c r="Q50" s="1601"/>
      <c r="R50" s="1601"/>
      <c r="S50" s="1593"/>
      <c r="T50" s="1564"/>
      <c r="U50" s="1566"/>
      <c r="V50" s="1566"/>
      <c r="W50" s="1568"/>
      <c r="X50" s="1566"/>
      <c r="Y50" s="1566"/>
      <c r="Z50" s="1570"/>
      <c r="AA50" s="1580"/>
      <c r="AB50" s="1581"/>
      <c r="AC50" s="1581"/>
      <c r="AD50" s="1581"/>
      <c r="AE50" s="1581"/>
      <c r="AF50" s="1581"/>
      <c r="AG50" s="1582"/>
      <c r="AH50" s="1587"/>
      <c r="AI50" s="1591"/>
      <c r="AJ50" s="1590"/>
      <c r="AK50" s="1590"/>
      <c r="AL50" s="1590"/>
      <c r="AM50" s="1590"/>
      <c r="AN50" s="1590"/>
      <c r="AO50" s="1592"/>
      <c r="AP50" s="1562"/>
      <c r="AQ50" s="1562"/>
      <c r="AR50" s="1562"/>
      <c r="AS50" s="1562"/>
      <c r="AT50" s="1562"/>
      <c r="AU50" s="1562"/>
      <c r="AV50" s="1562"/>
      <c r="AW50" s="1562"/>
      <c r="AX50" s="1562"/>
      <c r="AY50" s="1562"/>
      <c r="AZ50" s="1562"/>
      <c r="BA50" s="1562"/>
      <c r="BB50" s="1562"/>
      <c r="BC50" s="1562"/>
      <c r="BD50" s="1563"/>
    </row>
    <row r="51" spans="2:56" ht="14" customHeight="1" thickBot="1">
      <c r="B51" s="1612"/>
      <c r="C51" s="1607"/>
      <c r="D51" s="1607"/>
      <c r="E51" s="1607"/>
      <c r="F51" s="1600"/>
      <c r="G51" s="1601"/>
      <c r="H51" s="1601"/>
      <c r="I51" s="1604"/>
      <c r="J51" s="1601"/>
      <c r="K51" s="1601"/>
      <c r="L51" s="1593"/>
      <c r="M51" s="1600"/>
      <c r="N51" s="1601"/>
      <c r="O51" s="1601"/>
      <c r="P51" s="1604"/>
      <c r="Q51" s="1601"/>
      <c r="R51" s="1601"/>
      <c r="S51" s="1593"/>
      <c r="T51" s="1564"/>
      <c r="U51" s="1566"/>
      <c r="V51" s="1566"/>
      <c r="W51" s="1568"/>
      <c r="X51" s="1566"/>
      <c r="Y51" s="1566"/>
      <c r="Z51" s="1570"/>
      <c r="AA51" s="1580"/>
      <c r="AB51" s="1581"/>
      <c r="AC51" s="1581"/>
      <c r="AD51" s="1581"/>
      <c r="AE51" s="1581"/>
      <c r="AF51" s="1581"/>
      <c r="AG51" s="1582"/>
      <c r="AH51" s="1587"/>
      <c r="AI51" s="1591"/>
      <c r="AJ51" s="1590"/>
      <c r="AK51" s="1590"/>
      <c r="AL51" s="1590"/>
      <c r="AM51" s="1590"/>
      <c r="AN51" s="1590"/>
      <c r="AO51" s="1592"/>
      <c r="AP51" s="1562"/>
      <c r="AQ51" s="1562"/>
      <c r="AR51" s="1562"/>
      <c r="AS51" s="1562"/>
      <c r="AT51" s="1562"/>
      <c r="AU51" s="1562"/>
      <c r="AV51" s="1562"/>
      <c r="AW51" s="1562"/>
      <c r="AX51" s="1562"/>
      <c r="AY51" s="1562"/>
      <c r="AZ51" s="1562"/>
      <c r="BA51" s="1562"/>
      <c r="BB51" s="1562"/>
      <c r="BC51" s="1562"/>
      <c r="BD51" s="1563"/>
    </row>
    <row r="52" spans="2:56" ht="14" customHeight="1" thickBot="1">
      <c r="B52" s="1612"/>
      <c r="C52" s="1607"/>
      <c r="D52" s="1607"/>
      <c r="E52" s="1607"/>
      <c r="F52" s="1600"/>
      <c r="G52" s="1601"/>
      <c r="H52" s="1601"/>
      <c r="I52" s="1604"/>
      <c r="J52" s="1601"/>
      <c r="K52" s="1601"/>
      <c r="L52" s="1593"/>
      <c r="M52" s="1600"/>
      <c r="N52" s="1601"/>
      <c r="O52" s="1601"/>
      <c r="P52" s="1604"/>
      <c r="Q52" s="1601"/>
      <c r="R52" s="1601"/>
      <c r="S52" s="1593"/>
      <c r="T52" s="1564" t="s">
        <v>559</v>
      </c>
      <c r="U52" s="1566"/>
      <c r="V52" s="1566"/>
      <c r="W52" s="1568" t="s">
        <v>12</v>
      </c>
      <c r="X52" s="1566"/>
      <c r="Y52" s="1566"/>
      <c r="Z52" s="1570" t="s">
        <v>40</v>
      </c>
      <c r="AA52" s="1580"/>
      <c r="AB52" s="1581"/>
      <c r="AC52" s="1581"/>
      <c r="AD52" s="1581"/>
      <c r="AE52" s="1581"/>
      <c r="AF52" s="1581"/>
      <c r="AG52" s="1582"/>
      <c r="AH52" s="1587"/>
      <c r="AI52" s="1572" t="s">
        <v>624</v>
      </c>
      <c r="AJ52" s="1573"/>
      <c r="AK52" s="1573"/>
      <c r="AL52" s="1573"/>
      <c r="AM52" s="1573"/>
      <c r="AN52" s="1573"/>
      <c r="AO52" s="1573"/>
      <c r="AP52" s="1562"/>
      <c r="AQ52" s="1562"/>
      <c r="AR52" s="1562"/>
      <c r="AS52" s="1562"/>
      <c r="AT52" s="1562"/>
      <c r="AU52" s="1562"/>
      <c r="AV52" s="1562"/>
      <c r="AW52" s="1562"/>
      <c r="AX52" s="1562"/>
      <c r="AY52" s="1562"/>
      <c r="AZ52" s="1562"/>
      <c r="BA52" s="1562"/>
      <c r="BB52" s="1562"/>
      <c r="BC52" s="1562"/>
      <c r="BD52" s="1563"/>
    </row>
    <row r="53" spans="2:56" ht="14" customHeight="1" thickBot="1">
      <c r="B53" s="1612"/>
      <c r="C53" s="1607"/>
      <c r="D53" s="1607"/>
      <c r="E53" s="1607"/>
      <c r="F53" s="1600"/>
      <c r="G53" s="1601"/>
      <c r="H53" s="1601"/>
      <c r="I53" s="1604"/>
      <c r="J53" s="1601"/>
      <c r="K53" s="1601"/>
      <c r="L53" s="1593"/>
      <c r="M53" s="1600"/>
      <c r="N53" s="1601"/>
      <c r="O53" s="1601"/>
      <c r="P53" s="1604"/>
      <c r="Q53" s="1601"/>
      <c r="R53" s="1601"/>
      <c r="S53" s="1593"/>
      <c r="T53" s="1564"/>
      <c r="U53" s="1566"/>
      <c r="V53" s="1566"/>
      <c r="W53" s="1568"/>
      <c r="X53" s="1566"/>
      <c r="Y53" s="1566"/>
      <c r="Z53" s="1570"/>
      <c r="AA53" s="1580"/>
      <c r="AB53" s="1581"/>
      <c r="AC53" s="1581"/>
      <c r="AD53" s="1581"/>
      <c r="AE53" s="1581"/>
      <c r="AF53" s="1581"/>
      <c r="AG53" s="1582"/>
      <c r="AH53" s="1587"/>
      <c r="AI53" s="1573"/>
      <c r="AJ53" s="1573"/>
      <c r="AK53" s="1573"/>
      <c r="AL53" s="1573"/>
      <c r="AM53" s="1573"/>
      <c r="AN53" s="1573"/>
      <c r="AO53" s="1573"/>
      <c r="AP53" s="1562"/>
      <c r="AQ53" s="1562"/>
      <c r="AR53" s="1562"/>
      <c r="AS53" s="1562"/>
      <c r="AT53" s="1562"/>
      <c r="AU53" s="1562"/>
      <c r="AV53" s="1562"/>
      <c r="AW53" s="1562"/>
      <c r="AX53" s="1562"/>
      <c r="AY53" s="1562"/>
      <c r="AZ53" s="1562"/>
      <c r="BA53" s="1562"/>
      <c r="BB53" s="1562"/>
      <c r="BC53" s="1562"/>
      <c r="BD53" s="1563"/>
    </row>
    <row r="54" spans="2:56" ht="14" customHeight="1" thickBot="1">
      <c r="B54" s="1613"/>
      <c r="C54" s="1614"/>
      <c r="D54" s="1614"/>
      <c r="E54" s="1614"/>
      <c r="F54" s="1602"/>
      <c r="G54" s="1603"/>
      <c r="H54" s="1603"/>
      <c r="I54" s="1605"/>
      <c r="J54" s="1603"/>
      <c r="K54" s="1603"/>
      <c r="L54" s="1594"/>
      <c r="M54" s="1602"/>
      <c r="N54" s="1603"/>
      <c r="O54" s="1603"/>
      <c r="P54" s="1605"/>
      <c r="Q54" s="1603"/>
      <c r="R54" s="1603"/>
      <c r="S54" s="1594"/>
      <c r="T54" s="1565"/>
      <c r="U54" s="1567"/>
      <c r="V54" s="1567"/>
      <c r="W54" s="1569"/>
      <c r="X54" s="1567"/>
      <c r="Y54" s="1567"/>
      <c r="Z54" s="1571"/>
      <c r="AA54" s="1583"/>
      <c r="AB54" s="1584"/>
      <c r="AC54" s="1584"/>
      <c r="AD54" s="1584"/>
      <c r="AE54" s="1584"/>
      <c r="AF54" s="1584"/>
      <c r="AG54" s="1585"/>
      <c r="AH54" s="1588"/>
      <c r="AI54" s="1574"/>
      <c r="AJ54" s="1574"/>
      <c r="AK54" s="1574"/>
      <c r="AL54" s="1574"/>
      <c r="AM54" s="1574"/>
      <c r="AN54" s="1574"/>
      <c r="AO54" s="1574"/>
      <c r="AP54" s="1575"/>
      <c r="AQ54" s="1575"/>
      <c r="AR54" s="1575"/>
      <c r="AS54" s="1575"/>
      <c r="AT54" s="1575"/>
      <c r="AU54" s="1575"/>
      <c r="AV54" s="1575"/>
      <c r="AW54" s="1575"/>
      <c r="AX54" s="1575"/>
      <c r="AY54" s="1575"/>
      <c r="AZ54" s="1575"/>
      <c r="BA54" s="1575"/>
      <c r="BB54" s="1575"/>
      <c r="BC54" s="1575"/>
      <c r="BD54" s="1576"/>
    </row>
    <row r="55" spans="2:56" ht="14.5" thickTop="1"/>
    <row r="57" spans="2:56" ht="16" customHeight="1"/>
    <row r="58" spans="2:56" ht="16" customHeight="1"/>
    <row r="59" spans="2:56" ht="16" customHeight="1">
      <c r="B59" s="5" t="s">
        <v>625</v>
      </c>
      <c r="C59" s="5" t="s">
        <v>626</v>
      </c>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row>
    <row r="60" spans="2:56" ht="16" customHeight="1">
      <c r="B60" s="268"/>
      <c r="C60" s="1554" t="s">
        <v>13</v>
      </c>
      <c r="D60" s="1554"/>
      <c r="E60" s="1554"/>
      <c r="F60" s="1554"/>
      <c r="G60" s="1554"/>
      <c r="H60" s="1554"/>
      <c r="I60" s="1554"/>
      <c r="J60" s="1554"/>
      <c r="K60" s="1554"/>
      <c r="L60" s="1554"/>
      <c r="M60" s="1554"/>
      <c r="N60" s="1554"/>
      <c r="O60" s="1554"/>
      <c r="P60" s="1554"/>
      <c r="Q60" s="1554"/>
      <c r="R60" s="1554"/>
      <c r="S60" s="1554"/>
      <c r="T60" s="1554"/>
      <c r="U60" s="1554"/>
      <c r="V60" s="1554"/>
      <c r="W60" s="1554"/>
      <c r="X60" s="1554"/>
      <c r="Y60" s="1554" t="s">
        <v>627</v>
      </c>
      <c r="Z60" s="1554"/>
      <c r="AA60" s="1554"/>
      <c r="AB60" s="1554"/>
      <c r="AC60" s="1554"/>
      <c r="AD60" s="1554"/>
      <c r="AE60" s="1554"/>
      <c r="AF60" s="1554"/>
      <c r="AG60" s="1554"/>
      <c r="AH60" s="1554"/>
      <c r="AI60" s="1554"/>
      <c r="AJ60" s="1554"/>
      <c r="AK60" s="1554"/>
      <c r="AL60" s="1554"/>
      <c r="AM60" s="1554"/>
      <c r="AN60" s="1554"/>
      <c r="AO60" s="5"/>
    </row>
    <row r="61" spans="2:56" ht="16" customHeight="1">
      <c r="B61" s="268"/>
      <c r="C61" s="269" t="s">
        <v>47</v>
      </c>
      <c r="D61" s="1559" t="s">
        <v>628</v>
      </c>
      <c r="E61" s="1559"/>
      <c r="F61" s="1559"/>
      <c r="G61" s="1559"/>
      <c r="H61" s="1559"/>
      <c r="I61" s="1559"/>
      <c r="J61" s="1559"/>
      <c r="K61" s="1559"/>
      <c r="L61" s="1559"/>
      <c r="M61" s="1559"/>
      <c r="N61" s="1559"/>
      <c r="O61" s="1559"/>
      <c r="P61" s="1559"/>
      <c r="Q61" s="1559"/>
      <c r="R61" s="1559"/>
      <c r="S61" s="1559"/>
      <c r="T61" s="1559"/>
      <c r="U61" s="1559"/>
      <c r="V61" s="1559"/>
      <c r="W61" s="1559"/>
      <c r="X61" s="1559"/>
      <c r="Y61" s="1559" t="s">
        <v>629</v>
      </c>
      <c r="Z61" s="1559"/>
      <c r="AA61" s="1559"/>
      <c r="AB61" s="1559"/>
      <c r="AC61" s="1559"/>
      <c r="AD61" s="1559"/>
      <c r="AE61" s="1559"/>
      <c r="AF61" s="1559"/>
      <c r="AG61" s="1559"/>
      <c r="AH61" s="1559"/>
      <c r="AI61" s="1559"/>
      <c r="AJ61" s="1559"/>
      <c r="AK61" s="1559"/>
      <c r="AL61" s="1559"/>
      <c r="AM61" s="1559"/>
      <c r="AN61" s="1559"/>
      <c r="AO61" s="5"/>
    </row>
    <row r="62" spans="2:56" ht="16" customHeight="1">
      <c r="B62" s="268"/>
      <c r="C62" s="270" t="s">
        <v>79</v>
      </c>
      <c r="D62" s="1561" t="s">
        <v>630</v>
      </c>
      <c r="E62" s="1561"/>
      <c r="F62" s="1561"/>
      <c r="G62" s="1561"/>
      <c r="H62" s="1561"/>
      <c r="I62" s="1561"/>
      <c r="J62" s="1561"/>
      <c r="K62" s="1561"/>
      <c r="L62" s="1561"/>
      <c r="M62" s="1561"/>
      <c r="N62" s="1559" t="s">
        <v>631</v>
      </c>
      <c r="O62" s="1559"/>
      <c r="P62" s="1559"/>
      <c r="Q62" s="1559"/>
      <c r="R62" s="1559"/>
      <c r="S62" s="1559"/>
      <c r="T62" s="1559"/>
      <c r="U62" s="1559"/>
      <c r="V62" s="1559"/>
      <c r="W62" s="1559"/>
      <c r="X62" s="1559"/>
      <c r="Y62" s="1559" t="s">
        <v>632</v>
      </c>
      <c r="Z62" s="1559"/>
      <c r="AA62" s="1559"/>
      <c r="AB62" s="1559"/>
      <c r="AC62" s="1559"/>
      <c r="AD62" s="1559"/>
      <c r="AE62" s="1559"/>
      <c r="AF62" s="1559"/>
      <c r="AG62" s="1559"/>
      <c r="AH62" s="1559"/>
      <c r="AI62" s="1559"/>
      <c r="AJ62" s="1559"/>
      <c r="AK62" s="1559"/>
      <c r="AL62" s="1559"/>
      <c r="AM62" s="1559"/>
      <c r="AN62" s="1559"/>
      <c r="AO62" s="5"/>
    </row>
    <row r="63" spans="2:56" ht="16" customHeight="1">
      <c r="B63" s="268"/>
      <c r="C63" s="1560"/>
      <c r="D63" s="1561"/>
      <c r="E63" s="1561"/>
      <c r="F63" s="1561"/>
      <c r="G63" s="1561"/>
      <c r="H63" s="1561"/>
      <c r="I63" s="1561"/>
      <c r="J63" s="1561"/>
      <c r="K63" s="1561"/>
      <c r="L63" s="1561"/>
      <c r="M63" s="1561"/>
      <c r="N63" s="1559" t="s">
        <v>633</v>
      </c>
      <c r="O63" s="1559"/>
      <c r="P63" s="1559"/>
      <c r="Q63" s="1559"/>
      <c r="R63" s="1559"/>
      <c r="S63" s="1559"/>
      <c r="T63" s="1559"/>
      <c r="U63" s="1559"/>
      <c r="V63" s="1559"/>
      <c r="W63" s="1559"/>
      <c r="X63" s="1559"/>
      <c r="Y63" s="1559" t="s">
        <v>634</v>
      </c>
      <c r="Z63" s="1559"/>
      <c r="AA63" s="1559"/>
      <c r="AB63" s="1559"/>
      <c r="AC63" s="1559"/>
      <c r="AD63" s="1559"/>
      <c r="AE63" s="1559"/>
      <c r="AF63" s="1559"/>
      <c r="AG63" s="1559"/>
      <c r="AH63" s="1559"/>
      <c r="AI63" s="1559"/>
      <c r="AJ63" s="1559"/>
      <c r="AK63" s="1559"/>
      <c r="AL63" s="1559"/>
      <c r="AM63" s="1559"/>
      <c r="AN63" s="1559"/>
      <c r="AO63" s="5"/>
    </row>
    <row r="64" spans="2:56" ht="16" customHeight="1">
      <c r="B64" s="268"/>
      <c r="C64" s="1560"/>
      <c r="D64" s="1560"/>
      <c r="E64" s="1560"/>
      <c r="F64" s="1560"/>
      <c r="G64" s="1560"/>
      <c r="H64" s="1560"/>
      <c r="I64" s="1560"/>
      <c r="J64" s="1560"/>
      <c r="K64" s="1560"/>
      <c r="L64" s="1560"/>
      <c r="M64" s="1560"/>
      <c r="N64" s="1559" t="s">
        <v>635</v>
      </c>
      <c r="O64" s="1559"/>
      <c r="P64" s="1559"/>
      <c r="Q64" s="1559"/>
      <c r="R64" s="1559"/>
      <c r="S64" s="1559"/>
      <c r="T64" s="1559"/>
      <c r="U64" s="1559"/>
      <c r="V64" s="1559"/>
      <c r="W64" s="1559"/>
      <c r="X64" s="1559"/>
      <c r="Y64" s="1559" t="s">
        <v>636</v>
      </c>
      <c r="Z64" s="1559"/>
      <c r="AA64" s="1559"/>
      <c r="AB64" s="1559"/>
      <c r="AC64" s="1559"/>
      <c r="AD64" s="1559"/>
      <c r="AE64" s="1559"/>
      <c r="AF64" s="1559"/>
      <c r="AG64" s="1559"/>
      <c r="AH64" s="1559"/>
      <c r="AI64" s="1559"/>
      <c r="AJ64" s="1559"/>
      <c r="AK64" s="1559"/>
      <c r="AL64" s="1559"/>
      <c r="AM64" s="1559"/>
      <c r="AN64" s="1559"/>
      <c r="AO64" s="5"/>
    </row>
    <row r="65" spans="2:41" ht="16" customHeight="1">
      <c r="B65" s="268"/>
      <c r="C65" s="1560"/>
      <c r="D65" s="1560"/>
      <c r="E65" s="1560"/>
      <c r="F65" s="1560"/>
      <c r="G65" s="1560"/>
      <c r="H65" s="1560"/>
      <c r="I65" s="1560"/>
      <c r="J65" s="1560"/>
      <c r="K65" s="1560"/>
      <c r="L65" s="1560"/>
      <c r="M65" s="1560"/>
      <c r="N65" s="1559" t="s">
        <v>637</v>
      </c>
      <c r="O65" s="1559"/>
      <c r="P65" s="1559"/>
      <c r="Q65" s="1559"/>
      <c r="R65" s="1559"/>
      <c r="S65" s="1559"/>
      <c r="T65" s="1559"/>
      <c r="U65" s="1559"/>
      <c r="V65" s="1559"/>
      <c r="W65" s="1559"/>
      <c r="X65" s="1559"/>
      <c r="Y65" s="1559" t="s">
        <v>638</v>
      </c>
      <c r="Z65" s="1559"/>
      <c r="AA65" s="1559"/>
      <c r="AB65" s="1559"/>
      <c r="AC65" s="1559"/>
      <c r="AD65" s="1559"/>
      <c r="AE65" s="1559"/>
      <c r="AF65" s="1559"/>
      <c r="AG65" s="1559"/>
      <c r="AH65" s="1559"/>
      <c r="AI65" s="1559"/>
      <c r="AJ65" s="1559"/>
      <c r="AK65" s="1559"/>
      <c r="AL65" s="1559"/>
      <c r="AM65" s="1559"/>
      <c r="AN65" s="1559"/>
      <c r="AO65" s="5"/>
    </row>
    <row r="66" spans="2:41" ht="16" customHeight="1">
      <c r="B66" s="268"/>
      <c r="C66" s="1560"/>
      <c r="D66" s="1560"/>
      <c r="E66" s="1560"/>
      <c r="F66" s="1560"/>
      <c r="G66" s="1560"/>
      <c r="H66" s="1560"/>
      <c r="I66" s="1560"/>
      <c r="J66" s="1560"/>
      <c r="K66" s="1560"/>
      <c r="L66" s="1560"/>
      <c r="M66" s="1560"/>
      <c r="N66" s="1559" t="s">
        <v>639</v>
      </c>
      <c r="O66" s="1559"/>
      <c r="P66" s="1559"/>
      <c r="Q66" s="1559"/>
      <c r="R66" s="1559"/>
      <c r="S66" s="1559"/>
      <c r="T66" s="1559"/>
      <c r="U66" s="1559"/>
      <c r="V66" s="1559"/>
      <c r="W66" s="1559"/>
      <c r="X66" s="1559"/>
      <c r="Y66" s="1559" t="s">
        <v>640</v>
      </c>
      <c r="Z66" s="1559"/>
      <c r="AA66" s="1559"/>
      <c r="AB66" s="1559"/>
      <c r="AC66" s="1559"/>
      <c r="AD66" s="1559"/>
      <c r="AE66" s="1559"/>
      <c r="AF66" s="1559"/>
      <c r="AG66" s="1559"/>
      <c r="AH66" s="1559"/>
      <c r="AI66" s="1559"/>
      <c r="AJ66" s="1559"/>
      <c r="AK66" s="1559"/>
      <c r="AL66" s="1559"/>
      <c r="AM66" s="1559"/>
      <c r="AN66" s="1559"/>
      <c r="AO66" s="5"/>
    </row>
    <row r="67" spans="2:41" ht="16" customHeight="1">
      <c r="B67" s="268"/>
      <c r="C67" s="1560"/>
      <c r="D67" s="1560"/>
      <c r="E67" s="1560"/>
      <c r="F67" s="1560"/>
      <c r="G67" s="1560"/>
      <c r="H67" s="1560"/>
      <c r="I67" s="1560"/>
      <c r="J67" s="1560"/>
      <c r="K67" s="1560"/>
      <c r="L67" s="1560"/>
      <c r="M67" s="1560"/>
      <c r="N67" s="1559" t="s">
        <v>641</v>
      </c>
      <c r="O67" s="1559"/>
      <c r="P67" s="1559"/>
      <c r="Q67" s="1559"/>
      <c r="R67" s="1559"/>
      <c r="S67" s="1559"/>
      <c r="T67" s="1559"/>
      <c r="U67" s="1559"/>
      <c r="V67" s="1559"/>
      <c r="W67" s="1559"/>
      <c r="X67" s="1559"/>
      <c r="Y67" s="1559" t="s">
        <v>642</v>
      </c>
      <c r="Z67" s="1559"/>
      <c r="AA67" s="1559"/>
      <c r="AB67" s="1559"/>
      <c r="AC67" s="1559"/>
      <c r="AD67" s="1559"/>
      <c r="AE67" s="1559"/>
      <c r="AF67" s="1559"/>
      <c r="AG67" s="1559"/>
      <c r="AH67" s="1559"/>
      <c r="AI67" s="1559"/>
      <c r="AJ67" s="1559"/>
      <c r="AK67" s="1559"/>
      <c r="AL67" s="1559"/>
      <c r="AM67" s="1559"/>
      <c r="AN67" s="1559"/>
      <c r="AO67" s="5"/>
    </row>
    <row r="68" spans="2:41" ht="16" customHeight="1">
      <c r="B68" s="268"/>
      <c r="C68" s="1560"/>
      <c r="D68" s="1560"/>
      <c r="E68" s="1560"/>
      <c r="F68" s="1560"/>
      <c r="G68" s="1560"/>
      <c r="H68" s="1560"/>
      <c r="I68" s="1560"/>
      <c r="J68" s="1560"/>
      <c r="K68" s="1560"/>
      <c r="L68" s="1560"/>
      <c r="M68" s="1560"/>
      <c r="N68" s="1559" t="s">
        <v>643</v>
      </c>
      <c r="O68" s="1559"/>
      <c r="P68" s="1559"/>
      <c r="Q68" s="1559"/>
      <c r="R68" s="1559"/>
      <c r="S68" s="1559"/>
      <c r="T68" s="1559"/>
      <c r="U68" s="1559"/>
      <c r="V68" s="1559"/>
      <c r="W68" s="1559"/>
      <c r="X68" s="1559"/>
      <c r="Y68" s="1559" t="s">
        <v>644</v>
      </c>
      <c r="Z68" s="1559"/>
      <c r="AA68" s="1559"/>
      <c r="AB68" s="1559"/>
      <c r="AC68" s="1559"/>
      <c r="AD68" s="1559"/>
      <c r="AE68" s="1559"/>
      <c r="AF68" s="1559"/>
      <c r="AG68" s="1559"/>
      <c r="AH68" s="1559"/>
      <c r="AI68" s="1559"/>
      <c r="AJ68" s="1559"/>
      <c r="AK68" s="1559"/>
      <c r="AL68" s="1559"/>
      <c r="AM68" s="1559"/>
      <c r="AN68" s="1559"/>
      <c r="AO68" s="5"/>
    </row>
    <row r="69" spans="2:41" ht="16" customHeight="1">
      <c r="B69" s="268"/>
      <c r="C69" s="1560"/>
      <c r="D69" s="1560"/>
      <c r="E69" s="1560"/>
      <c r="F69" s="1560"/>
      <c r="G69" s="1560"/>
      <c r="H69" s="1560"/>
      <c r="I69" s="1560"/>
      <c r="J69" s="1560"/>
      <c r="K69" s="1560"/>
      <c r="L69" s="1560"/>
      <c r="M69" s="1560"/>
      <c r="N69" s="1559" t="s">
        <v>645</v>
      </c>
      <c r="O69" s="1559"/>
      <c r="P69" s="1559"/>
      <c r="Q69" s="1559"/>
      <c r="R69" s="1559"/>
      <c r="S69" s="1559"/>
      <c r="T69" s="1559"/>
      <c r="U69" s="1559"/>
      <c r="V69" s="1559"/>
      <c r="W69" s="1559"/>
      <c r="X69" s="1559"/>
      <c r="Y69" s="1559" t="s">
        <v>646</v>
      </c>
      <c r="Z69" s="1559"/>
      <c r="AA69" s="1559"/>
      <c r="AB69" s="1559"/>
      <c r="AC69" s="1559"/>
      <c r="AD69" s="1559"/>
      <c r="AE69" s="1559"/>
      <c r="AF69" s="1559"/>
      <c r="AG69" s="1559"/>
      <c r="AH69" s="1559"/>
      <c r="AI69" s="1559"/>
      <c r="AJ69" s="1559"/>
      <c r="AK69" s="1559"/>
      <c r="AL69" s="1559"/>
      <c r="AM69" s="1559"/>
      <c r="AN69" s="1559"/>
      <c r="AO69" s="5"/>
    </row>
    <row r="70" spans="2:41" ht="16" customHeight="1">
      <c r="B70" s="268"/>
      <c r="C70" s="269" t="s">
        <v>48</v>
      </c>
      <c r="D70" s="1559" t="s">
        <v>647</v>
      </c>
      <c r="E70" s="1559"/>
      <c r="F70" s="1559"/>
      <c r="G70" s="1559"/>
      <c r="H70" s="1559"/>
      <c r="I70" s="1559"/>
      <c r="J70" s="1559"/>
      <c r="K70" s="1559"/>
      <c r="L70" s="1559"/>
      <c r="M70" s="1559"/>
      <c r="N70" s="1559"/>
      <c r="O70" s="1559"/>
      <c r="P70" s="1559"/>
      <c r="Q70" s="1559"/>
      <c r="R70" s="1559"/>
      <c r="S70" s="1559"/>
      <c r="T70" s="1559"/>
      <c r="U70" s="1559"/>
      <c r="V70" s="1559"/>
      <c r="W70" s="1559"/>
      <c r="X70" s="1559"/>
      <c r="Y70" s="1559" t="s">
        <v>629</v>
      </c>
      <c r="Z70" s="1559"/>
      <c r="AA70" s="1559"/>
      <c r="AB70" s="1559"/>
      <c r="AC70" s="1559"/>
      <c r="AD70" s="1559"/>
      <c r="AE70" s="1559"/>
      <c r="AF70" s="1559"/>
      <c r="AG70" s="1559"/>
      <c r="AH70" s="1559"/>
      <c r="AI70" s="1559"/>
      <c r="AJ70" s="1559"/>
      <c r="AK70" s="1559"/>
      <c r="AL70" s="1559"/>
      <c r="AM70" s="1559"/>
      <c r="AN70" s="1559"/>
      <c r="AO70" s="5"/>
    </row>
    <row r="71" spans="2:41" ht="16" customHeight="1">
      <c r="B71" s="268"/>
      <c r="C71" s="269" t="s">
        <v>50</v>
      </c>
      <c r="D71" s="1559" t="s">
        <v>648</v>
      </c>
      <c r="E71" s="1559"/>
      <c r="F71" s="1559"/>
      <c r="G71" s="1559"/>
      <c r="H71" s="1559"/>
      <c r="I71" s="1559"/>
      <c r="J71" s="1559"/>
      <c r="K71" s="1559"/>
      <c r="L71" s="1559"/>
      <c r="M71" s="1559"/>
      <c r="N71" s="1559"/>
      <c r="O71" s="1559"/>
      <c r="P71" s="1559"/>
      <c r="Q71" s="1559"/>
      <c r="R71" s="1559"/>
      <c r="S71" s="1559"/>
      <c r="T71" s="1559"/>
      <c r="U71" s="1559"/>
      <c r="V71" s="1559"/>
      <c r="W71" s="1559"/>
      <c r="X71" s="1559"/>
      <c r="Y71" s="1559" t="s">
        <v>649</v>
      </c>
      <c r="Z71" s="1559"/>
      <c r="AA71" s="1559"/>
      <c r="AB71" s="1559"/>
      <c r="AC71" s="1559"/>
      <c r="AD71" s="1559"/>
      <c r="AE71" s="1559"/>
      <c r="AF71" s="1559"/>
      <c r="AG71" s="1559"/>
      <c r="AH71" s="1559"/>
      <c r="AI71" s="1559"/>
      <c r="AJ71" s="1559"/>
      <c r="AK71" s="1559"/>
      <c r="AL71" s="1559"/>
      <c r="AM71" s="1559"/>
      <c r="AN71" s="1559"/>
      <c r="AO71" s="5"/>
    </row>
    <row r="72" spans="2:41" ht="16" customHeight="1">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row>
    <row r="73" spans="2:41" ht="16" customHeight="1">
      <c r="B73" s="5"/>
      <c r="C73" s="5" t="s">
        <v>650</v>
      </c>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row>
    <row r="74" spans="2:41" ht="16" customHeight="1">
      <c r="B74" s="5"/>
      <c r="C74" t="s">
        <v>651</v>
      </c>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row>
    <row r="75" spans="2:41" ht="16" customHeight="1">
      <c r="B75" s="5"/>
      <c r="C75" s="1554" t="s">
        <v>12</v>
      </c>
      <c r="D75" s="1554" t="s">
        <v>652</v>
      </c>
      <c r="E75" s="1554"/>
      <c r="F75" s="1554"/>
      <c r="G75" s="1554" t="s">
        <v>653</v>
      </c>
      <c r="H75" s="1554"/>
      <c r="I75" s="1554"/>
      <c r="J75" s="1554"/>
      <c r="K75" s="1554"/>
      <c r="L75" s="1554" t="s">
        <v>654</v>
      </c>
      <c r="M75" s="1554"/>
      <c r="N75" s="1554"/>
      <c r="O75" s="1554" t="s">
        <v>655</v>
      </c>
      <c r="P75" s="1554"/>
      <c r="Q75" s="1554"/>
      <c r="R75" s="1554" t="s">
        <v>656</v>
      </c>
      <c r="S75" s="1554"/>
      <c r="T75" s="1554"/>
      <c r="U75" s="5"/>
      <c r="V75" s="5"/>
      <c r="W75" s="5"/>
      <c r="X75" s="5"/>
      <c r="Y75" s="5"/>
      <c r="Z75" s="5"/>
      <c r="AA75" s="5"/>
      <c r="AB75" s="5"/>
      <c r="AC75" s="5"/>
      <c r="AD75" s="5"/>
      <c r="AE75" s="5"/>
      <c r="AF75" s="5"/>
      <c r="AG75" s="5"/>
      <c r="AH75" s="5"/>
      <c r="AI75" s="5"/>
      <c r="AJ75" s="5"/>
      <c r="AK75" s="5"/>
      <c r="AL75" s="5"/>
      <c r="AM75" s="5"/>
      <c r="AN75" s="5"/>
      <c r="AO75" s="5"/>
    </row>
    <row r="76" spans="2:41" ht="16" customHeight="1">
      <c r="B76" s="5"/>
      <c r="C76" s="1554"/>
      <c r="D76" s="1558" t="s">
        <v>657</v>
      </c>
      <c r="E76" s="1558"/>
      <c r="F76" s="1558"/>
      <c r="G76" s="1558" t="s">
        <v>658</v>
      </c>
      <c r="H76" s="1558"/>
      <c r="I76" s="1558" t="s">
        <v>657</v>
      </c>
      <c r="J76" s="1558"/>
      <c r="K76" s="1558"/>
      <c r="L76" s="1558" t="s">
        <v>657</v>
      </c>
      <c r="M76" s="1558"/>
      <c r="N76" s="1558"/>
      <c r="O76" s="1554"/>
      <c r="P76" s="1554"/>
      <c r="Q76" s="1554"/>
      <c r="R76" s="1554"/>
      <c r="S76" s="1554"/>
      <c r="T76" s="1554"/>
      <c r="U76" s="5"/>
      <c r="V76" s="5"/>
      <c r="W76" s="5"/>
      <c r="X76" s="5"/>
      <c r="Y76" s="5"/>
      <c r="Z76" s="5"/>
      <c r="AA76" s="5"/>
      <c r="AB76" s="5"/>
      <c r="AC76" s="5"/>
      <c r="AD76" s="5"/>
      <c r="AE76" s="5"/>
      <c r="AF76" s="5"/>
      <c r="AG76" s="5"/>
      <c r="AH76" s="5"/>
      <c r="AI76" s="5"/>
      <c r="AJ76" s="5"/>
      <c r="AK76" s="5"/>
      <c r="AL76" s="5"/>
      <c r="AM76" s="5"/>
      <c r="AN76" s="5"/>
      <c r="AO76" s="5"/>
    </row>
    <row r="77" spans="2:41" ht="16" customHeight="1">
      <c r="B77" s="5"/>
      <c r="C77" s="269">
        <v>1</v>
      </c>
      <c r="D77" s="1280"/>
      <c r="E77" s="1280"/>
      <c r="F77" s="1280"/>
      <c r="G77" s="1280"/>
      <c r="H77" s="1280"/>
      <c r="I77" s="1280"/>
      <c r="J77" s="1280"/>
      <c r="K77" s="1280"/>
      <c r="L77" s="1280"/>
      <c r="M77" s="1280"/>
      <c r="N77" s="1280"/>
      <c r="O77" s="1557">
        <f t="shared" ref="O77:O88" si="0">IF(U77&lt;&gt;1,D77+I77+L77,0)</f>
        <v>0</v>
      </c>
      <c r="P77" s="1557"/>
      <c r="Q77" s="1557"/>
      <c r="R77" s="1557">
        <f t="shared" ref="R77:R88" si="1">IF(U77&lt;&gt;1,AE77,IF(D77&gt;0,V77,IF(I77&gt;0,Y77,IF(L77&gt;0,AB77,0))))</f>
        <v>0</v>
      </c>
      <c r="S77" s="1557"/>
      <c r="T77" s="1557"/>
      <c r="U77" s="5">
        <f t="shared" ref="U77:U88" si="2">IF(D77&gt;0,IF(I77&gt;0,3,IF(L77&gt;0,5,1)),IF(I77&gt;0,IF(L77&gt;0,7,1),1))</f>
        <v>1</v>
      </c>
      <c r="V77" s="1556">
        <f t="shared" ref="V77:V88" si="3">IF(D77&gt;0,IF(D77&gt;150000,D77-150000,0),0)</f>
        <v>0</v>
      </c>
      <c r="W77" s="1556"/>
      <c r="X77" s="1556"/>
      <c r="Y77" s="1556">
        <f t="shared" ref="Y77:Y88" si="4">IF(G77&gt;0,IF(G77&gt;=55,IF(I77&gt;31600,I77-31600,0),IF(G77&gt;=45,IF(I77&gt;28000,I77-28000,0),IF(G77&gt;=35,IF(I77&gt;24400,I77-24400,0),IF(G77&gt;=25,IF(I77&gt;18700,I77-18700,0),IF(G77&gt;=15,IF(I77&gt;12900,I77-12900,0),IF(G77&gt;=10,IF(I77&gt;7100,I77-7100,0),IF(G77&gt;=2,IF(I77&gt;4200,I77-4200,0),I77))))))),0)</f>
        <v>0</v>
      </c>
      <c r="Z77" s="1556"/>
      <c r="AA77" s="1556"/>
      <c r="AB77" s="1556">
        <f t="shared" ref="AB77:AB88" si="5">IF(L77&gt;0,IF(L77&gt;150000,L77-150000,0),0)</f>
        <v>0</v>
      </c>
      <c r="AC77" s="1556"/>
      <c r="AD77" s="1556"/>
      <c r="AE77" s="1556">
        <f t="shared" ref="AE77:AE88" si="6">IF(U77&lt;&gt;1,IF(O77&gt;150000,O77-150000,0),0)</f>
        <v>0</v>
      </c>
      <c r="AF77" s="1556"/>
      <c r="AG77" s="1556"/>
      <c r="AH77" s="5"/>
      <c r="AI77" s="5"/>
      <c r="AJ77" s="5"/>
      <c r="AK77" s="5"/>
      <c r="AL77" s="5"/>
      <c r="AM77" s="5"/>
      <c r="AN77" s="5"/>
      <c r="AO77" s="5"/>
    </row>
    <row r="78" spans="2:41" ht="16" customHeight="1">
      <c r="B78" s="5"/>
      <c r="C78" s="269">
        <v>2</v>
      </c>
      <c r="D78" s="1280"/>
      <c r="E78" s="1280"/>
      <c r="F78" s="1280"/>
      <c r="G78" s="1280"/>
      <c r="H78" s="1280"/>
      <c r="I78" s="1280"/>
      <c r="J78" s="1280"/>
      <c r="K78" s="1280"/>
      <c r="L78" s="1280"/>
      <c r="M78" s="1280"/>
      <c r="N78" s="1280"/>
      <c r="O78" s="1557">
        <f t="shared" si="0"/>
        <v>0</v>
      </c>
      <c r="P78" s="1557"/>
      <c r="Q78" s="1557"/>
      <c r="R78" s="1557">
        <f t="shared" si="1"/>
        <v>0</v>
      </c>
      <c r="S78" s="1557"/>
      <c r="T78" s="1557"/>
      <c r="U78" s="5">
        <f t="shared" si="2"/>
        <v>1</v>
      </c>
      <c r="V78" s="1556">
        <f t="shared" si="3"/>
        <v>0</v>
      </c>
      <c r="W78" s="1556"/>
      <c r="X78" s="1556"/>
      <c r="Y78" s="1556">
        <f t="shared" si="4"/>
        <v>0</v>
      </c>
      <c r="Z78" s="1556"/>
      <c r="AA78" s="1556"/>
      <c r="AB78" s="1556">
        <f t="shared" si="5"/>
        <v>0</v>
      </c>
      <c r="AC78" s="1556"/>
      <c r="AD78" s="1556"/>
      <c r="AE78" s="1556">
        <f t="shared" si="6"/>
        <v>0</v>
      </c>
      <c r="AF78" s="1556"/>
      <c r="AG78" s="1556"/>
      <c r="AH78" s="5"/>
      <c r="AI78" s="5"/>
      <c r="AJ78" s="5"/>
      <c r="AK78" s="5"/>
      <c r="AL78" s="5"/>
      <c r="AM78" s="5"/>
      <c r="AN78" s="5"/>
      <c r="AO78" s="5"/>
    </row>
    <row r="79" spans="2:41" ht="16" customHeight="1">
      <c r="B79" s="5"/>
      <c r="C79" s="269">
        <v>3</v>
      </c>
      <c r="D79" s="1280"/>
      <c r="E79" s="1280"/>
      <c r="F79" s="1280"/>
      <c r="G79" s="1280"/>
      <c r="H79" s="1280"/>
      <c r="I79" s="1280"/>
      <c r="J79" s="1280"/>
      <c r="K79" s="1280"/>
      <c r="L79" s="1280"/>
      <c r="M79" s="1280"/>
      <c r="N79" s="1280"/>
      <c r="O79" s="1557">
        <f t="shared" si="0"/>
        <v>0</v>
      </c>
      <c r="P79" s="1557"/>
      <c r="Q79" s="1557"/>
      <c r="R79" s="1557">
        <f t="shared" si="1"/>
        <v>0</v>
      </c>
      <c r="S79" s="1557"/>
      <c r="T79" s="1557"/>
      <c r="U79" s="5">
        <f t="shared" si="2"/>
        <v>1</v>
      </c>
      <c r="V79" s="1556">
        <f t="shared" si="3"/>
        <v>0</v>
      </c>
      <c r="W79" s="1556"/>
      <c r="X79" s="1556"/>
      <c r="Y79" s="1556">
        <f t="shared" si="4"/>
        <v>0</v>
      </c>
      <c r="Z79" s="1556"/>
      <c r="AA79" s="1556"/>
      <c r="AB79" s="1556">
        <f t="shared" si="5"/>
        <v>0</v>
      </c>
      <c r="AC79" s="1556"/>
      <c r="AD79" s="1556"/>
      <c r="AE79" s="1556">
        <f t="shared" si="6"/>
        <v>0</v>
      </c>
      <c r="AF79" s="1556"/>
      <c r="AG79" s="1556"/>
      <c r="AH79" s="5"/>
      <c r="AI79" s="5"/>
      <c r="AJ79" s="5"/>
      <c r="AK79" s="5"/>
      <c r="AL79" s="5"/>
      <c r="AM79" s="5"/>
      <c r="AN79" s="5"/>
      <c r="AO79" s="5"/>
    </row>
    <row r="80" spans="2:41" ht="16" customHeight="1">
      <c r="B80" s="5"/>
      <c r="C80" s="269">
        <v>4</v>
      </c>
      <c r="D80" s="1280"/>
      <c r="E80" s="1280"/>
      <c r="F80" s="1280"/>
      <c r="G80" s="1280"/>
      <c r="H80" s="1280"/>
      <c r="I80" s="1280"/>
      <c r="J80" s="1280"/>
      <c r="K80" s="1280"/>
      <c r="L80" s="1280"/>
      <c r="M80" s="1280"/>
      <c r="N80" s="1280"/>
      <c r="O80" s="1557">
        <f t="shared" si="0"/>
        <v>0</v>
      </c>
      <c r="P80" s="1557"/>
      <c r="Q80" s="1557"/>
      <c r="R80" s="1557">
        <f t="shared" si="1"/>
        <v>0</v>
      </c>
      <c r="S80" s="1557"/>
      <c r="T80" s="1557"/>
      <c r="U80" s="5">
        <f t="shared" si="2"/>
        <v>1</v>
      </c>
      <c r="V80" s="1556">
        <f t="shared" si="3"/>
        <v>0</v>
      </c>
      <c r="W80" s="1556"/>
      <c r="X80" s="1556"/>
      <c r="Y80" s="1556">
        <f t="shared" si="4"/>
        <v>0</v>
      </c>
      <c r="Z80" s="1556"/>
      <c r="AA80" s="1556"/>
      <c r="AB80" s="1556">
        <f t="shared" si="5"/>
        <v>0</v>
      </c>
      <c r="AC80" s="1556"/>
      <c r="AD80" s="1556"/>
      <c r="AE80" s="1556">
        <f t="shared" si="6"/>
        <v>0</v>
      </c>
      <c r="AF80" s="1556"/>
      <c r="AG80" s="1556"/>
      <c r="AH80" s="5"/>
      <c r="AI80" s="5"/>
      <c r="AJ80" s="5"/>
      <c r="AK80" s="5"/>
      <c r="AL80" s="5"/>
      <c r="AM80" s="5"/>
      <c r="AN80" s="5"/>
      <c r="AO80" s="5"/>
    </row>
    <row r="81" spans="2:41" ht="16" customHeight="1">
      <c r="B81" s="5"/>
      <c r="C81" s="269">
        <v>5</v>
      </c>
      <c r="D81" s="1280"/>
      <c r="E81" s="1280"/>
      <c r="F81" s="1280"/>
      <c r="G81" s="1280"/>
      <c r="H81" s="1280"/>
      <c r="I81" s="1280"/>
      <c r="J81" s="1280"/>
      <c r="K81" s="1280"/>
      <c r="L81" s="1280"/>
      <c r="M81" s="1280"/>
      <c r="N81" s="1280"/>
      <c r="O81" s="1557">
        <f t="shared" si="0"/>
        <v>0</v>
      </c>
      <c r="P81" s="1557"/>
      <c r="Q81" s="1557"/>
      <c r="R81" s="1557">
        <f t="shared" si="1"/>
        <v>0</v>
      </c>
      <c r="S81" s="1557"/>
      <c r="T81" s="1557"/>
      <c r="U81" s="5">
        <f t="shared" si="2"/>
        <v>1</v>
      </c>
      <c r="V81" s="1556">
        <f t="shared" si="3"/>
        <v>0</v>
      </c>
      <c r="W81" s="1556"/>
      <c r="X81" s="1556"/>
      <c r="Y81" s="1556">
        <f t="shared" si="4"/>
        <v>0</v>
      </c>
      <c r="Z81" s="1556"/>
      <c r="AA81" s="1556"/>
      <c r="AB81" s="1556">
        <f t="shared" si="5"/>
        <v>0</v>
      </c>
      <c r="AC81" s="1556"/>
      <c r="AD81" s="1556"/>
      <c r="AE81" s="1556">
        <f t="shared" si="6"/>
        <v>0</v>
      </c>
      <c r="AF81" s="1556"/>
      <c r="AG81" s="1556"/>
      <c r="AH81" s="5"/>
      <c r="AI81" s="5"/>
      <c r="AJ81" s="5"/>
      <c r="AK81" s="5"/>
      <c r="AL81" s="5"/>
      <c r="AM81" s="5"/>
      <c r="AN81" s="5"/>
      <c r="AO81" s="5"/>
    </row>
    <row r="82" spans="2:41" ht="16" customHeight="1">
      <c r="B82" s="5"/>
      <c r="C82" s="269">
        <v>6</v>
      </c>
      <c r="D82" s="1280"/>
      <c r="E82" s="1280"/>
      <c r="F82" s="1280"/>
      <c r="G82" s="1280"/>
      <c r="H82" s="1280"/>
      <c r="I82" s="1280"/>
      <c r="J82" s="1280"/>
      <c r="K82" s="1280"/>
      <c r="L82" s="1280"/>
      <c r="M82" s="1280"/>
      <c r="N82" s="1280"/>
      <c r="O82" s="1557">
        <f t="shared" si="0"/>
        <v>0</v>
      </c>
      <c r="P82" s="1557"/>
      <c r="Q82" s="1557"/>
      <c r="R82" s="1557">
        <f t="shared" si="1"/>
        <v>0</v>
      </c>
      <c r="S82" s="1557"/>
      <c r="T82" s="1557"/>
      <c r="U82" s="5">
        <f t="shared" si="2"/>
        <v>1</v>
      </c>
      <c r="V82" s="1556">
        <f t="shared" si="3"/>
        <v>0</v>
      </c>
      <c r="W82" s="1556"/>
      <c r="X82" s="1556"/>
      <c r="Y82" s="1556">
        <f t="shared" si="4"/>
        <v>0</v>
      </c>
      <c r="Z82" s="1556"/>
      <c r="AA82" s="1556"/>
      <c r="AB82" s="1556">
        <f t="shared" si="5"/>
        <v>0</v>
      </c>
      <c r="AC82" s="1556"/>
      <c r="AD82" s="1556"/>
      <c r="AE82" s="1556">
        <f t="shared" si="6"/>
        <v>0</v>
      </c>
      <c r="AF82" s="1556"/>
      <c r="AG82" s="1556"/>
      <c r="AH82" s="5"/>
      <c r="AI82" s="5"/>
      <c r="AJ82" s="5"/>
      <c r="AK82" s="5"/>
      <c r="AL82" s="5"/>
      <c r="AM82" s="5"/>
      <c r="AN82" s="5"/>
      <c r="AO82" s="5"/>
    </row>
    <row r="83" spans="2:41" ht="16" customHeight="1">
      <c r="B83" s="5"/>
      <c r="C83" s="269">
        <v>7</v>
      </c>
      <c r="D83" s="1280"/>
      <c r="E83" s="1280"/>
      <c r="F83" s="1280"/>
      <c r="G83" s="1280"/>
      <c r="H83" s="1280"/>
      <c r="I83" s="1280"/>
      <c r="J83" s="1280"/>
      <c r="K83" s="1280"/>
      <c r="L83" s="1280"/>
      <c r="M83" s="1280"/>
      <c r="N83" s="1280"/>
      <c r="O83" s="1557">
        <f t="shared" si="0"/>
        <v>0</v>
      </c>
      <c r="P83" s="1557"/>
      <c r="Q83" s="1557"/>
      <c r="R83" s="1557">
        <f t="shared" si="1"/>
        <v>0</v>
      </c>
      <c r="S83" s="1557"/>
      <c r="T83" s="1557"/>
      <c r="U83" s="5">
        <f t="shared" si="2"/>
        <v>1</v>
      </c>
      <c r="V83" s="1556">
        <f t="shared" si="3"/>
        <v>0</v>
      </c>
      <c r="W83" s="1556"/>
      <c r="X83" s="1556"/>
      <c r="Y83" s="1556">
        <f t="shared" si="4"/>
        <v>0</v>
      </c>
      <c r="Z83" s="1556"/>
      <c r="AA83" s="1556"/>
      <c r="AB83" s="1556">
        <f t="shared" si="5"/>
        <v>0</v>
      </c>
      <c r="AC83" s="1556"/>
      <c r="AD83" s="1556"/>
      <c r="AE83" s="1556">
        <f t="shared" si="6"/>
        <v>0</v>
      </c>
      <c r="AF83" s="1556"/>
      <c r="AG83" s="1556"/>
      <c r="AH83" s="5"/>
      <c r="AI83" s="5"/>
      <c r="AJ83" s="5"/>
      <c r="AK83" s="5"/>
      <c r="AL83" s="5"/>
      <c r="AM83" s="5"/>
      <c r="AN83" s="5"/>
      <c r="AO83" s="5"/>
    </row>
    <row r="84" spans="2:41" ht="16" customHeight="1">
      <c r="B84" s="5"/>
      <c r="C84" s="269">
        <v>8</v>
      </c>
      <c r="D84" s="1280"/>
      <c r="E84" s="1280"/>
      <c r="F84" s="1280"/>
      <c r="G84" s="1280"/>
      <c r="H84" s="1280"/>
      <c r="I84" s="1280"/>
      <c r="J84" s="1280"/>
      <c r="K84" s="1280"/>
      <c r="L84" s="1280"/>
      <c r="M84" s="1280"/>
      <c r="N84" s="1280"/>
      <c r="O84" s="1557">
        <f t="shared" si="0"/>
        <v>0</v>
      </c>
      <c r="P84" s="1557"/>
      <c r="Q84" s="1557"/>
      <c r="R84" s="1557">
        <f t="shared" si="1"/>
        <v>0</v>
      </c>
      <c r="S84" s="1557"/>
      <c r="T84" s="1557"/>
      <c r="U84" s="5">
        <f t="shared" si="2"/>
        <v>1</v>
      </c>
      <c r="V84" s="1556">
        <f t="shared" si="3"/>
        <v>0</v>
      </c>
      <c r="W84" s="1556"/>
      <c r="X84" s="1556"/>
      <c r="Y84" s="1556">
        <f t="shared" si="4"/>
        <v>0</v>
      </c>
      <c r="Z84" s="1556"/>
      <c r="AA84" s="1556"/>
      <c r="AB84" s="1556">
        <f t="shared" si="5"/>
        <v>0</v>
      </c>
      <c r="AC84" s="1556"/>
      <c r="AD84" s="1556"/>
      <c r="AE84" s="1556">
        <f t="shared" si="6"/>
        <v>0</v>
      </c>
      <c r="AF84" s="1556"/>
      <c r="AG84" s="1556"/>
      <c r="AH84" s="5"/>
      <c r="AI84" s="5"/>
      <c r="AJ84" s="5"/>
      <c r="AK84" s="5"/>
      <c r="AL84" s="5"/>
      <c r="AM84" s="5"/>
      <c r="AN84" s="5"/>
      <c r="AO84" s="5"/>
    </row>
    <row r="85" spans="2:41" ht="16" customHeight="1">
      <c r="B85" s="5"/>
      <c r="C85" s="269">
        <v>9</v>
      </c>
      <c r="D85" s="1280"/>
      <c r="E85" s="1280"/>
      <c r="F85" s="1280"/>
      <c r="G85" s="1280"/>
      <c r="H85" s="1280"/>
      <c r="I85" s="1280"/>
      <c r="J85" s="1280"/>
      <c r="K85" s="1280"/>
      <c r="L85" s="1280"/>
      <c r="M85" s="1280"/>
      <c r="N85" s="1280"/>
      <c r="O85" s="1557">
        <f t="shared" si="0"/>
        <v>0</v>
      </c>
      <c r="P85" s="1557"/>
      <c r="Q85" s="1557"/>
      <c r="R85" s="1557">
        <f t="shared" si="1"/>
        <v>0</v>
      </c>
      <c r="S85" s="1557"/>
      <c r="T85" s="1557"/>
      <c r="U85" s="5">
        <f t="shared" si="2"/>
        <v>1</v>
      </c>
      <c r="V85" s="1556">
        <f t="shared" si="3"/>
        <v>0</v>
      </c>
      <c r="W85" s="1556"/>
      <c r="X85" s="1556"/>
      <c r="Y85" s="1556">
        <f t="shared" si="4"/>
        <v>0</v>
      </c>
      <c r="Z85" s="1556"/>
      <c r="AA85" s="1556"/>
      <c r="AB85" s="1556">
        <f t="shared" si="5"/>
        <v>0</v>
      </c>
      <c r="AC85" s="1556"/>
      <c r="AD85" s="1556"/>
      <c r="AE85" s="1556">
        <f t="shared" si="6"/>
        <v>0</v>
      </c>
      <c r="AF85" s="1556"/>
      <c r="AG85" s="1556"/>
      <c r="AH85" s="5"/>
      <c r="AI85" s="5"/>
      <c r="AJ85" s="5"/>
      <c r="AK85" s="5"/>
      <c r="AL85" s="5"/>
      <c r="AM85" s="5"/>
      <c r="AN85" s="5"/>
      <c r="AO85" s="5"/>
    </row>
    <row r="86" spans="2:41" ht="16" customHeight="1">
      <c r="B86" s="5"/>
      <c r="C86" s="269">
        <v>10</v>
      </c>
      <c r="D86" s="1280"/>
      <c r="E86" s="1280"/>
      <c r="F86" s="1280"/>
      <c r="G86" s="1280"/>
      <c r="H86" s="1280"/>
      <c r="I86" s="1280"/>
      <c r="J86" s="1280"/>
      <c r="K86" s="1280"/>
      <c r="L86" s="1280"/>
      <c r="M86" s="1280"/>
      <c r="N86" s="1280"/>
      <c r="O86" s="1557">
        <f t="shared" si="0"/>
        <v>0</v>
      </c>
      <c r="P86" s="1557"/>
      <c r="Q86" s="1557"/>
      <c r="R86" s="1557">
        <f t="shared" si="1"/>
        <v>0</v>
      </c>
      <c r="S86" s="1557"/>
      <c r="T86" s="1557"/>
      <c r="U86" s="5">
        <f t="shared" si="2"/>
        <v>1</v>
      </c>
      <c r="V86" s="1556">
        <f t="shared" si="3"/>
        <v>0</v>
      </c>
      <c r="W86" s="1556"/>
      <c r="X86" s="1556"/>
      <c r="Y86" s="1556">
        <f t="shared" si="4"/>
        <v>0</v>
      </c>
      <c r="Z86" s="1556"/>
      <c r="AA86" s="1556"/>
      <c r="AB86" s="1556">
        <f t="shared" si="5"/>
        <v>0</v>
      </c>
      <c r="AC86" s="1556"/>
      <c r="AD86" s="1556"/>
      <c r="AE86" s="1556">
        <f t="shared" si="6"/>
        <v>0</v>
      </c>
      <c r="AF86" s="1556"/>
      <c r="AG86" s="1556"/>
      <c r="AH86" s="5"/>
      <c r="AI86" s="5"/>
      <c r="AJ86" s="5"/>
      <c r="AK86" s="5"/>
      <c r="AL86" s="5"/>
      <c r="AM86" s="5"/>
      <c r="AN86" s="5"/>
      <c r="AO86" s="5"/>
    </row>
    <row r="87" spans="2:41" ht="16" customHeight="1">
      <c r="B87" s="5"/>
      <c r="C87" s="269">
        <v>11</v>
      </c>
      <c r="D87" s="1280"/>
      <c r="E87" s="1280"/>
      <c r="F87" s="1280"/>
      <c r="G87" s="1280"/>
      <c r="H87" s="1280"/>
      <c r="I87" s="1280"/>
      <c r="J87" s="1280"/>
      <c r="K87" s="1280"/>
      <c r="L87" s="1280"/>
      <c r="M87" s="1280"/>
      <c r="N87" s="1280"/>
      <c r="O87" s="1557">
        <f t="shared" si="0"/>
        <v>0</v>
      </c>
      <c r="P87" s="1557"/>
      <c r="Q87" s="1557"/>
      <c r="R87" s="1557">
        <f t="shared" si="1"/>
        <v>0</v>
      </c>
      <c r="S87" s="1557"/>
      <c r="T87" s="1557"/>
      <c r="U87" s="5">
        <f t="shared" si="2"/>
        <v>1</v>
      </c>
      <c r="V87" s="1556">
        <f t="shared" si="3"/>
        <v>0</v>
      </c>
      <c r="W87" s="1556"/>
      <c r="X87" s="1556"/>
      <c r="Y87" s="1556">
        <f t="shared" si="4"/>
        <v>0</v>
      </c>
      <c r="Z87" s="1556"/>
      <c r="AA87" s="1556"/>
      <c r="AB87" s="1556">
        <f t="shared" si="5"/>
        <v>0</v>
      </c>
      <c r="AC87" s="1556"/>
      <c r="AD87" s="1556"/>
      <c r="AE87" s="1556">
        <f t="shared" si="6"/>
        <v>0</v>
      </c>
      <c r="AF87" s="1556"/>
      <c r="AG87" s="1556"/>
      <c r="AH87" s="5"/>
      <c r="AI87" s="5"/>
      <c r="AJ87" s="5"/>
      <c r="AK87" s="5"/>
      <c r="AL87" s="5"/>
      <c r="AM87" s="5"/>
      <c r="AN87" s="5"/>
      <c r="AO87" s="5"/>
    </row>
    <row r="88" spans="2:41" ht="16" customHeight="1">
      <c r="B88" s="5"/>
      <c r="C88" s="269">
        <v>12</v>
      </c>
      <c r="D88" s="1280"/>
      <c r="E88" s="1280"/>
      <c r="F88" s="1280"/>
      <c r="G88" s="1280"/>
      <c r="H88" s="1280"/>
      <c r="I88" s="1280"/>
      <c r="J88" s="1280"/>
      <c r="K88" s="1280"/>
      <c r="L88" s="1280"/>
      <c r="M88" s="1280"/>
      <c r="N88" s="1280"/>
      <c r="O88" s="1557">
        <f t="shared" si="0"/>
        <v>0</v>
      </c>
      <c r="P88" s="1557"/>
      <c r="Q88" s="1557"/>
      <c r="R88" s="1557">
        <f t="shared" si="1"/>
        <v>0</v>
      </c>
      <c r="S88" s="1557"/>
      <c r="T88" s="1557"/>
      <c r="U88" s="5">
        <f t="shared" si="2"/>
        <v>1</v>
      </c>
      <c r="V88" s="1556">
        <f t="shared" si="3"/>
        <v>0</v>
      </c>
      <c r="W88" s="1556"/>
      <c r="X88" s="1556"/>
      <c r="Y88" s="1556">
        <f t="shared" si="4"/>
        <v>0</v>
      </c>
      <c r="Z88" s="1556"/>
      <c r="AA88" s="1556"/>
      <c r="AB88" s="1556">
        <f t="shared" si="5"/>
        <v>0</v>
      </c>
      <c r="AC88" s="1556"/>
      <c r="AD88" s="1556"/>
      <c r="AE88" s="1556">
        <f t="shared" si="6"/>
        <v>0</v>
      </c>
      <c r="AF88" s="1556"/>
      <c r="AG88" s="1556"/>
      <c r="AH88" s="5"/>
      <c r="AI88" s="5"/>
      <c r="AJ88" s="5"/>
      <c r="AK88" s="5"/>
      <c r="AL88" s="5"/>
      <c r="AM88" s="5"/>
      <c r="AN88" s="5"/>
      <c r="AO88" s="5"/>
    </row>
    <row r="89" spans="2:41" ht="16" customHeight="1">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row>
    <row r="90" spans="2:41" ht="16" customHeight="1">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row>
    <row r="91" spans="2:41" ht="16" customHeight="1">
      <c r="B91" s="5" t="s">
        <v>625</v>
      </c>
      <c r="C91" s="5" t="s">
        <v>659</v>
      </c>
      <c r="D91" s="5"/>
      <c r="E91" s="5"/>
      <c r="F91" s="5"/>
      <c r="G91" s="5"/>
      <c r="H91" s="5"/>
      <c r="I91" s="5"/>
      <c r="J91" s="5"/>
      <c r="K91" s="5"/>
      <c r="L91" s="5"/>
      <c r="M91" s="5"/>
      <c r="N91" s="5"/>
      <c r="O91" s="5"/>
      <c r="P91" s="5"/>
      <c r="Q91" s="5"/>
      <c r="R91" s="5"/>
      <c r="S91" s="5"/>
      <c r="T91" s="5"/>
      <c r="U91" s="5"/>
      <c r="V91" s="5"/>
      <c r="W91" s="5"/>
      <c r="X91" s="5"/>
      <c r="Y91" s="5"/>
      <c r="Z91" s="5"/>
      <c r="AA91" s="5"/>
      <c r="AC91" s="5"/>
    </row>
    <row r="92" spans="2:41" ht="16" customHeight="1">
      <c r="C92" s="1552" t="s">
        <v>12</v>
      </c>
      <c r="D92" s="1552" t="s">
        <v>660</v>
      </c>
      <c r="E92" s="1552"/>
      <c r="F92" s="1552"/>
      <c r="G92" s="1552" t="s">
        <v>661</v>
      </c>
      <c r="H92" s="1552"/>
      <c r="I92" s="1552"/>
      <c r="J92" s="1552" t="s">
        <v>662</v>
      </c>
      <c r="K92" s="1552"/>
      <c r="L92" s="1552"/>
      <c r="M92" s="1552" t="s">
        <v>663</v>
      </c>
      <c r="N92" s="1552"/>
      <c r="O92" s="1552"/>
      <c r="P92" s="1552" t="s">
        <v>664</v>
      </c>
      <c r="Q92" s="1552"/>
      <c r="R92" s="1552"/>
      <c r="S92" s="1552" t="s">
        <v>665</v>
      </c>
      <c r="T92" s="1552"/>
      <c r="U92" s="1552"/>
      <c r="V92" s="1552" t="s">
        <v>666</v>
      </c>
      <c r="W92" s="1552"/>
      <c r="X92" s="1552"/>
      <c r="Y92" s="1552" t="s">
        <v>667</v>
      </c>
      <c r="Z92" s="1552"/>
      <c r="AA92" s="1552"/>
      <c r="AC92" s="5"/>
    </row>
    <row r="93" spans="2:41" ht="16" customHeight="1">
      <c r="C93" s="1552"/>
      <c r="D93" s="1552"/>
      <c r="E93" s="1552"/>
      <c r="F93" s="1552"/>
      <c r="G93" s="1552"/>
      <c r="H93" s="1552"/>
      <c r="I93" s="1552"/>
      <c r="J93" s="1552"/>
      <c r="K93" s="1552"/>
      <c r="L93" s="1552"/>
      <c r="M93" s="1552"/>
      <c r="N93" s="1552"/>
      <c r="O93" s="1552"/>
      <c r="P93" s="1552"/>
      <c r="Q93" s="1552"/>
      <c r="R93" s="1552"/>
      <c r="S93" s="1552"/>
      <c r="T93" s="1552"/>
      <c r="U93" s="1552"/>
      <c r="V93" s="1552"/>
      <c r="W93" s="1552"/>
      <c r="X93" s="1552"/>
      <c r="Y93" s="1552"/>
      <c r="Z93" s="1552"/>
      <c r="AA93" s="1552"/>
      <c r="AC93" s="5"/>
    </row>
    <row r="94" spans="2:41" ht="16" customHeight="1">
      <c r="C94" s="1552"/>
      <c r="D94" s="1552"/>
      <c r="E94" s="1552"/>
      <c r="F94" s="1552"/>
      <c r="G94" s="1552"/>
      <c r="H94" s="1552"/>
      <c r="I94" s="1552"/>
      <c r="J94" s="1552"/>
      <c r="K94" s="1552"/>
      <c r="L94" s="1552"/>
      <c r="M94" s="1552"/>
      <c r="N94" s="1552"/>
      <c r="O94" s="1552"/>
      <c r="P94" s="1552"/>
      <c r="Q94" s="1552"/>
      <c r="R94" s="1552"/>
      <c r="S94" s="1552"/>
      <c r="T94" s="1552"/>
      <c r="U94" s="1552"/>
      <c r="V94" s="1552"/>
      <c r="W94" s="1552"/>
      <c r="X94" s="1552"/>
      <c r="Y94" s="1552"/>
      <c r="Z94" s="1552"/>
      <c r="AA94" s="1552"/>
      <c r="AC94" s="5"/>
    </row>
    <row r="95" spans="2:41" ht="16" customHeight="1">
      <c r="C95" s="269">
        <v>1</v>
      </c>
      <c r="D95" s="1280"/>
      <c r="E95" s="1280"/>
      <c r="F95" s="1280"/>
      <c r="G95" s="1280"/>
      <c r="H95" s="1280"/>
      <c r="I95" s="1280"/>
      <c r="J95" s="1280"/>
      <c r="K95" s="1280"/>
      <c r="L95" s="1280"/>
      <c r="M95" s="1280"/>
      <c r="N95" s="1280"/>
      <c r="O95" s="1280"/>
      <c r="P95" s="1280"/>
      <c r="Q95" s="1280"/>
      <c r="R95" s="1280"/>
      <c r="S95" s="1280"/>
      <c r="T95" s="1280"/>
      <c r="U95" s="1280"/>
      <c r="V95" s="1280"/>
      <c r="W95" s="1280"/>
      <c r="X95" s="1280"/>
      <c r="Y95" s="1555">
        <f t="shared" ref="Y95:Y106" si="7">SUM(D95:V95)</f>
        <v>0</v>
      </c>
      <c r="Z95" s="1555"/>
      <c r="AA95" s="1555"/>
      <c r="AC95" s="5"/>
    </row>
    <row r="96" spans="2:41" ht="16" customHeight="1">
      <c r="C96" s="269">
        <v>2</v>
      </c>
      <c r="D96" s="1280"/>
      <c r="E96" s="1280"/>
      <c r="F96" s="1280"/>
      <c r="G96" s="1280"/>
      <c r="H96" s="1280"/>
      <c r="I96" s="1280"/>
      <c r="J96" s="1280"/>
      <c r="K96" s="1280"/>
      <c r="L96" s="1280"/>
      <c r="M96" s="1280"/>
      <c r="N96" s="1280"/>
      <c r="O96" s="1280"/>
      <c r="P96" s="1280"/>
      <c r="Q96" s="1280"/>
      <c r="R96" s="1280"/>
      <c r="S96" s="1280"/>
      <c r="T96" s="1280"/>
      <c r="U96" s="1280"/>
      <c r="V96" s="1280"/>
      <c r="W96" s="1280"/>
      <c r="X96" s="1280"/>
      <c r="Y96" s="1555">
        <f t="shared" si="7"/>
        <v>0</v>
      </c>
      <c r="Z96" s="1555"/>
      <c r="AA96" s="1555"/>
      <c r="AC96" s="5"/>
    </row>
    <row r="97" spans="3:39" ht="16" customHeight="1">
      <c r="C97" s="269">
        <v>3</v>
      </c>
      <c r="D97" s="1280"/>
      <c r="E97" s="1280"/>
      <c r="F97" s="1280"/>
      <c r="G97" s="1280"/>
      <c r="H97" s="1280"/>
      <c r="I97" s="1280"/>
      <c r="J97" s="1280"/>
      <c r="K97" s="1280"/>
      <c r="L97" s="1280"/>
      <c r="M97" s="1280"/>
      <c r="N97" s="1280"/>
      <c r="O97" s="1280"/>
      <c r="P97" s="1280"/>
      <c r="Q97" s="1280"/>
      <c r="R97" s="1280"/>
      <c r="S97" s="1280"/>
      <c r="T97" s="1280"/>
      <c r="U97" s="1280"/>
      <c r="V97" s="1280"/>
      <c r="W97" s="1280"/>
      <c r="X97" s="1280"/>
      <c r="Y97" s="1555">
        <f t="shared" si="7"/>
        <v>0</v>
      </c>
      <c r="Z97" s="1555"/>
      <c r="AA97" s="1555"/>
      <c r="AC97" s="5"/>
    </row>
    <row r="98" spans="3:39" ht="16" customHeight="1">
      <c r="C98" s="269">
        <v>4</v>
      </c>
      <c r="D98" s="1280"/>
      <c r="E98" s="1280"/>
      <c r="F98" s="1280"/>
      <c r="G98" s="1280"/>
      <c r="H98" s="1280"/>
      <c r="I98" s="1280"/>
      <c r="J98" s="1280"/>
      <c r="K98" s="1280"/>
      <c r="L98" s="1280"/>
      <c r="M98" s="1280"/>
      <c r="N98" s="1280"/>
      <c r="O98" s="1280"/>
      <c r="P98" s="1280"/>
      <c r="Q98" s="1280"/>
      <c r="R98" s="1280"/>
      <c r="S98" s="1280"/>
      <c r="T98" s="1280"/>
      <c r="U98" s="1280"/>
      <c r="V98" s="1280"/>
      <c r="W98" s="1280"/>
      <c r="X98" s="1280"/>
      <c r="Y98" s="1555">
        <f t="shared" si="7"/>
        <v>0</v>
      </c>
      <c r="Z98" s="1555"/>
      <c r="AA98" s="1555"/>
      <c r="AC98" s="5"/>
    </row>
    <row r="99" spans="3:39" ht="16" customHeight="1">
      <c r="C99" s="269">
        <v>5</v>
      </c>
      <c r="D99" s="1280"/>
      <c r="E99" s="1280"/>
      <c r="F99" s="1280"/>
      <c r="G99" s="1280"/>
      <c r="H99" s="1280"/>
      <c r="I99" s="1280"/>
      <c r="J99" s="1280"/>
      <c r="K99" s="1280"/>
      <c r="L99" s="1280"/>
      <c r="M99" s="1280"/>
      <c r="N99" s="1280"/>
      <c r="O99" s="1280"/>
      <c r="P99" s="1280"/>
      <c r="Q99" s="1280"/>
      <c r="R99" s="1280"/>
      <c r="S99" s="1280"/>
      <c r="T99" s="1280"/>
      <c r="U99" s="1280"/>
      <c r="V99" s="1280"/>
      <c r="W99" s="1280"/>
      <c r="X99" s="1280"/>
      <c r="Y99" s="1555">
        <f t="shared" si="7"/>
        <v>0</v>
      </c>
      <c r="Z99" s="1555"/>
      <c r="AA99" s="1555"/>
      <c r="AC99" s="5"/>
    </row>
    <row r="100" spans="3:39" ht="16" customHeight="1">
      <c r="C100" s="269">
        <v>6</v>
      </c>
      <c r="D100" s="1280"/>
      <c r="E100" s="1280"/>
      <c r="F100" s="1280"/>
      <c r="G100" s="1280"/>
      <c r="H100" s="1280"/>
      <c r="I100" s="1280"/>
      <c r="J100" s="1280"/>
      <c r="K100" s="1280"/>
      <c r="L100" s="1280"/>
      <c r="M100" s="1280"/>
      <c r="N100" s="1280"/>
      <c r="O100" s="1280"/>
      <c r="P100" s="1280"/>
      <c r="Q100" s="1280"/>
      <c r="R100" s="1280"/>
      <c r="S100" s="1280"/>
      <c r="T100" s="1280"/>
      <c r="U100" s="1280"/>
      <c r="V100" s="1280"/>
      <c r="W100" s="1280"/>
      <c r="X100" s="1280"/>
      <c r="Y100" s="1555">
        <f t="shared" si="7"/>
        <v>0</v>
      </c>
      <c r="Z100" s="1555"/>
      <c r="AA100" s="1555"/>
      <c r="AC100" s="5"/>
    </row>
    <row r="101" spans="3:39" ht="16" customHeight="1">
      <c r="C101" s="269">
        <v>7</v>
      </c>
      <c r="D101" s="1280"/>
      <c r="E101" s="1280"/>
      <c r="F101" s="1280"/>
      <c r="G101" s="1280"/>
      <c r="H101" s="1280"/>
      <c r="I101" s="1280"/>
      <c r="J101" s="1280"/>
      <c r="K101" s="1280"/>
      <c r="L101" s="1280"/>
      <c r="M101" s="1280"/>
      <c r="N101" s="1280"/>
      <c r="O101" s="1280"/>
      <c r="P101" s="1280"/>
      <c r="Q101" s="1280"/>
      <c r="R101" s="1280"/>
      <c r="S101" s="1280"/>
      <c r="T101" s="1280"/>
      <c r="U101" s="1280"/>
      <c r="V101" s="1280"/>
      <c r="W101" s="1280"/>
      <c r="X101" s="1280"/>
      <c r="Y101" s="1555">
        <f t="shared" si="7"/>
        <v>0</v>
      </c>
      <c r="Z101" s="1555"/>
      <c r="AA101" s="1555"/>
      <c r="AC101" s="5"/>
    </row>
    <row r="102" spans="3:39" ht="16" customHeight="1">
      <c r="C102" s="269">
        <v>8</v>
      </c>
      <c r="D102" s="1280"/>
      <c r="E102" s="1280"/>
      <c r="F102" s="1280"/>
      <c r="G102" s="1280"/>
      <c r="H102" s="1280"/>
      <c r="I102" s="1280"/>
      <c r="J102" s="1280"/>
      <c r="K102" s="1280"/>
      <c r="L102" s="1280"/>
      <c r="M102" s="1280"/>
      <c r="N102" s="1280"/>
      <c r="O102" s="1280"/>
      <c r="P102" s="1280"/>
      <c r="Q102" s="1280"/>
      <c r="R102" s="1280"/>
      <c r="S102" s="1280"/>
      <c r="T102" s="1280"/>
      <c r="U102" s="1280"/>
      <c r="V102" s="1280"/>
      <c r="W102" s="1280"/>
      <c r="X102" s="1280"/>
      <c r="Y102" s="1555">
        <f t="shared" si="7"/>
        <v>0</v>
      </c>
      <c r="Z102" s="1555"/>
      <c r="AA102" s="1555"/>
      <c r="AC102" s="5"/>
    </row>
    <row r="103" spans="3:39" ht="16" customHeight="1">
      <c r="C103" s="269">
        <v>9</v>
      </c>
      <c r="D103" s="1280"/>
      <c r="E103" s="1280"/>
      <c r="F103" s="1280"/>
      <c r="G103" s="1280"/>
      <c r="H103" s="1280"/>
      <c r="I103" s="1280"/>
      <c r="J103" s="1280"/>
      <c r="K103" s="1280"/>
      <c r="L103" s="1280"/>
      <c r="M103" s="1280"/>
      <c r="N103" s="1280"/>
      <c r="O103" s="1280"/>
      <c r="P103" s="1280"/>
      <c r="Q103" s="1280"/>
      <c r="R103" s="1280"/>
      <c r="S103" s="1280"/>
      <c r="T103" s="1280"/>
      <c r="U103" s="1280"/>
      <c r="V103" s="1280"/>
      <c r="W103" s="1280"/>
      <c r="X103" s="1280"/>
      <c r="Y103" s="1555">
        <f t="shared" si="7"/>
        <v>0</v>
      </c>
      <c r="Z103" s="1555"/>
      <c r="AA103" s="1555"/>
      <c r="AC103" s="5"/>
    </row>
    <row r="104" spans="3:39" ht="16" customHeight="1">
      <c r="C104" s="269">
        <v>10</v>
      </c>
      <c r="D104" s="1280"/>
      <c r="E104" s="1280"/>
      <c r="F104" s="1280"/>
      <c r="G104" s="1280"/>
      <c r="H104" s="1280"/>
      <c r="I104" s="1280"/>
      <c r="J104" s="1280"/>
      <c r="K104" s="1280"/>
      <c r="L104" s="1280"/>
      <c r="M104" s="1280"/>
      <c r="N104" s="1280"/>
      <c r="O104" s="1280"/>
      <c r="P104" s="1280"/>
      <c r="Q104" s="1280"/>
      <c r="R104" s="1280"/>
      <c r="S104" s="1280"/>
      <c r="T104" s="1280"/>
      <c r="U104" s="1280"/>
      <c r="V104" s="1280"/>
      <c r="W104" s="1280"/>
      <c r="X104" s="1280"/>
      <c r="Y104" s="1555">
        <f t="shared" si="7"/>
        <v>0</v>
      </c>
      <c r="Z104" s="1555"/>
      <c r="AA104" s="1555"/>
      <c r="AC104" s="5"/>
    </row>
    <row r="105" spans="3:39" ht="16" customHeight="1">
      <c r="C105" s="269">
        <v>11</v>
      </c>
      <c r="D105" s="1280"/>
      <c r="E105" s="1280"/>
      <c r="F105" s="1280"/>
      <c r="G105" s="1280"/>
      <c r="H105" s="1280"/>
      <c r="I105" s="1280"/>
      <c r="J105" s="1280"/>
      <c r="K105" s="1280"/>
      <c r="L105" s="1280"/>
      <c r="M105" s="1280"/>
      <c r="N105" s="1280"/>
      <c r="O105" s="1280"/>
      <c r="P105" s="1280"/>
      <c r="Q105" s="1280"/>
      <c r="R105" s="1280"/>
      <c r="S105" s="1280"/>
      <c r="T105" s="1280"/>
      <c r="U105" s="1280"/>
      <c r="V105" s="1280"/>
      <c r="W105" s="1280"/>
      <c r="X105" s="1280"/>
      <c r="Y105" s="1555">
        <f t="shared" si="7"/>
        <v>0</v>
      </c>
      <c r="Z105" s="1555"/>
      <c r="AA105" s="1555"/>
      <c r="AC105" s="5"/>
    </row>
    <row r="106" spans="3:39" ht="16" customHeight="1">
      <c r="C106" s="269">
        <v>12</v>
      </c>
      <c r="D106" s="1280"/>
      <c r="E106" s="1280"/>
      <c r="F106" s="1280"/>
      <c r="G106" s="1280"/>
      <c r="H106" s="1280"/>
      <c r="I106" s="1280"/>
      <c r="J106" s="1280"/>
      <c r="K106" s="1280"/>
      <c r="L106" s="1280"/>
      <c r="M106" s="1280"/>
      <c r="N106" s="1280"/>
      <c r="O106" s="1280"/>
      <c r="P106" s="1280"/>
      <c r="Q106" s="1280"/>
      <c r="R106" s="1280"/>
      <c r="S106" s="1280"/>
      <c r="T106" s="1280"/>
      <c r="U106" s="1280"/>
      <c r="V106" s="1280"/>
      <c r="W106" s="1280"/>
      <c r="X106" s="1280"/>
      <c r="Y106" s="1555">
        <f t="shared" si="7"/>
        <v>0</v>
      </c>
      <c r="Z106" s="1555"/>
      <c r="AA106" s="1555"/>
      <c r="AC106" s="5"/>
    </row>
    <row r="107" spans="3:39" ht="16" customHeight="1">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C107" s="5"/>
    </row>
    <row r="108" spans="3:39" ht="16" customHeight="1">
      <c r="C108" s="1554" t="s">
        <v>13</v>
      </c>
      <c r="D108" s="1554"/>
      <c r="E108" s="1554"/>
      <c r="F108" s="1554"/>
      <c r="G108" s="1554" t="s">
        <v>668</v>
      </c>
      <c r="H108" s="1554"/>
      <c r="I108" s="1554"/>
      <c r="J108" s="1554"/>
      <c r="K108" s="1554"/>
      <c r="L108" s="1554"/>
      <c r="M108" s="1554"/>
      <c r="N108" s="1554"/>
      <c r="O108" s="1554"/>
      <c r="P108" s="1554"/>
      <c r="Q108" s="1554"/>
      <c r="R108" s="1554"/>
      <c r="S108" s="1554"/>
      <c r="T108" s="1554"/>
      <c r="U108" s="1554"/>
      <c r="V108" s="1554"/>
      <c r="W108" s="1554"/>
      <c r="X108" s="1554"/>
      <c r="Y108" s="1554"/>
      <c r="Z108" s="1554"/>
      <c r="AA108" s="1554"/>
      <c r="AB108" s="1554"/>
      <c r="AC108" s="1554"/>
      <c r="AD108" s="1554"/>
      <c r="AE108" s="1554"/>
      <c r="AF108" s="1554"/>
      <c r="AG108" s="1554"/>
      <c r="AH108" s="1554"/>
      <c r="AI108" s="1554"/>
      <c r="AJ108" s="1554"/>
      <c r="AK108" s="1554"/>
      <c r="AL108" s="5"/>
      <c r="AM108" s="5"/>
    </row>
    <row r="109" spans="3:39" ht="16" customHeight="1">
      <c r="C109" s="1554" t="s">
        <v>660</v>
      </c>
      <c r="D109" s="1554"/>
      <c r="E109" s="1554"/>
      <c r="F109" s="1554"/>
      <c r="G109" s="1553" t="s">
        <v>669</v>
      </c>
      <c r="H109" s="1553"/>
      <c r="I109" s="1553"/>
      <c r="J109" s="1553"/>
      <c r="K109" s="1553"/>
      <c r="L109" s="1553"/>
      <c r="M109" s="1553"/>
      <c r="N109" s="1553"/>
      <c r="O109" s="1553"/>
      <c r="P109" s="1553"/>
      <c r="Q109" s="1553"/>
      <c r="R109" s="1553"/>
      <c r="S109" s="1553"/>
      <c r="T109" s="1553"/>
      <c r="U109" s="1553"/>
      <c r="V109" s="1553"/>
      <c r="W109" s="1553"/>
      <c r="X109" s="1553"/>
      <c r="Y109" s="1553"/>
      <c r="Z109" s="1553"/>
      <c r="AA109" s="1553"/>
      <c r="AB109" s="1553"/>
      <c r="AC109" s="1553"/>
      <c r="AD109" s="1553"/>
      <c r="AE109" s="1553"/>
      <c r="AF109" s="1553"/>
      <c r="AG109" s="1553"/>
      <c r="AH109" s="1553"/>
      <c r="AI109" s="1553"/>
      <c r="AJ109" s="1553"/>
      <c r="AK109" s="1553"/>
      <c r="AM109" s="5"/>
    </row>
    <row r="110" spans="3:39" ht="16" customHeight="1">
      <c r="C110" s="1554"/>
      <c r="D110" s="1554"/>
      <c r="E110" s="1554"/>
      <c r="F110" s="1554"/>
      <c r="G110" s="1553"/>
      <c r="H110" s="1553"/>
      <c r="I110" s="1553"/>
      <c r="J110" s="1553"/>
      <c r="K110" s="1553"/>
      <c r="L110" s="1553"/>
      <c r="M110" s="1553"/>
      <c r="N110" s="1553"/>
      <c r="O110" s="1553"/>
      <c r="P110" s="1553"/>
      <c r="Q110" s="1553"/>
      <c r="R110" s="1553"/>
      <c r="S110" s="1553"/>
      <c r="T110" s="1553"/>
      <c r="U110" s="1553"/>
      <c r="V110" s="1553"/>
      <c r="W110" s="1553"/>
      <c r="X110" s="1553"/>
      <c r="Y110" s="1553"/>
      <c r="Z110" s="1553"/>
      <c r="AA110" s="1553"/>
      <c r="AB110" s="1553"/>
      <c r="AC110" s="1553"/>
      <c r="AD110" s="1553"/>
      <c r="AE110" s="1553"/>
      <c r="AF110" s="1553"/>
      <c r="AG110" s="1553"/>
      <c r="AH110" s="1553"/>
      <c r="AI110" s="1553"/>
      <c r="AJ110" s="1553"/>
      <c r="AK110" s="1553"/>
      <c r="AM110" s="5"/>
    </row>
    <row r="111" spans="3:39" ht="16" customHeight="1">
      <c r="C111" s="1554"/>
      <c r="D111" s="1554"/>
      <c r="E111" s="1554"/>
      <c r="F111" s="1554"/>
      <c r="G111" s="1553"/>
      <c r="H111" s="1553"/>
      <c r="I111" s="1553"/>
      <c r="J111" s="1553"/>
      <c r="K111" s="1553"/>
      <c r="L111" s="1553"/>
      <c r="M111" s="1553"/>
      <c r="N111" s="1553"/>
      <c r="O111" s="1553"/>
      <c r="P111" s="1553"/>
      <c r="Q111" s="1553"/>
      <c r="R111" s="1553"/>
      <c r="S111" s="1553"/>
      <c r="T111" s="1553"/>
      <c r="U111" s="1553"/>
      <c r="V111" s="1553"/>
      <c r="W111" s="1553"/>
      <c r="X111" s="1553"/>
      <c r="Y111" s="1553"/>
      <c r="Z111" s="1553"/>
      <c r="AA111" s="1553"/>
      <c r="AB111" s="1553"/>
      <c r="AC111" s="1553"/>
      <c r="AD111" s="1553"/>
      <c r="AE111" s="1553"/>
      <c r="AF111" s="1553"/>
      <c r="AG111" s="1553"/>
      <c r="AH111" s="1553"/>
      <c r="AI111" s="1553"/>
      <c r="AJ111" s="1553"/>
      <c r="AK111" s="1553"/>
      <c r="AM111" s="5"/>
    </row>
    <row r="112" spans="3:39" ht="16" customHeight="1">
      <c r="C112" s="1554"/>
      <c r="D112" s="1554"/>
      <c r="E112" s="1554"/>
      <c r="F112" s="1554"/>
      <c r="G112" s="1553"/>
      <c r="H112" s="1553"/>
      <c r="I112" s="1553"/>
      <c r="J112" s="1553"/>
      <c r="K112" s="1553"/>
      <c r="L112" s="1553"/>
      <c r="M112" s="1553"/>
      <c r="N112" s="1553"/>
      <c r="O112" s="1553"/>
      <c r="P112" s="1553"/>
      <c r="Q112" s="1553"/>
      <c r="R112" s="1553"/>
      <c r="S112" s="1553"/>
      <c r="T112" s="1553"/>
      <c r="U112" s="1553"/>
      <c r="V112" s="1553"/>
      <c r="W112" s="1553"/>
      <c r="X112" s="1553"/>
      <c r="Y112" s="1553"/>
      <c r="Z112" s="1553"/>
      <c r="AA112" s="1553"/>
      <c r="AB112" s="1553"/>
      <c r="AC112" s="1553"/>
      <c r="AD112" s="1553"/>
      <c r="AE112" s="1553"/>
      <c r="AF112" s="1553"/>
      <c r="AG112" s="1553"/>
      <c r="AH112" s="1553"/>
      <c r="AI112" s="1553"/>
      <c r="AJ112" s="1553"/>
      <c r="AK112" s="1553"/>
    </row>
    <row r="113" spans="2:39" ht="16" customHeight="1">
      <c r="C113" s="1554" t="s">
        <v>661</v>
      </c>
      <c r="D113" s="1554"/>
      <c r="E113" s="1554"/>
      <c r="F113" s="1554"/>
      <c r="G113" s="1553" t="s">
        <v>670</v>
      </c>
      <c r="H113" s="1553"/>
      <c r="I113" s="1553"/>
      <c r="J113" s="1553"/>
      <c r="K113" s="1553"/>
      <c r="L113" s="1553"/>
      <c r="M113" s="1553"/>
      <c r="N113" s="1553"/>
      <c r="O113" s="1553"/>
      <c r="P113" s="1553"/>
      <c r="Q113" s="1553"/>
      <c r="R113" s="1553"/>
      <c r="S113" s="1553"/>
      <c r="T113" s="1553"/>
      <c r="U113" s="1553"/>
      <c r="V113" s="1553"/>
      <c r="W113" s="1553"/>
      <c r="X113" s="1553"/>
      <c r="Y113" s="1553"/>
      <c r="Z113" s="1553"/>
      <c r="AA113" s="1553"/>
      <c r="AB113" s="1553"/>
      <c r="AC113" s="1553"/>
      <c r="AD113" s="1553"/>
      <c r="AE113" s="1553"/>
      <c r="AF113" s="1553"/>
      <c r="AG113" s="1553"/>
      <c r="AH113" s="1553"/>
      <c r="AI113" s="1553"/>
      <c r="AJ113" s="1553"/>
      <c r="AK113" s="1553"/>
    </row>
    <row r="114" spans="2:39" ht="16" customHeight="1">
      <c r="C114" s="1554"/>
      <c r="D114" s="1554"/>
      <c r="E114" s="1554"/>
      <c r="F114" s="1554"/>
      <c r="G114" s="1553"/>
      <c r="H114" s="1553"/>
      <c r="I114" s="1553"/>
      <c r="J114" s="1553"/>
      <c r="K114" s="1553"/>
      <c r="L114" s="1553"/>
      <c r="M114" s="1553"/>
      <c r="N114" s="1553"/>
      <c r="O114" s="1553"/>
      <c r="P114" s="1553"/>
      <c r="Q114" s="1553"/>
      <c r="R114" s="1553"/>
      <c r="S114" s="1553"/>
      <c r="T114" s="1553"/>
      <c r="U114" s="1553"/>
      <c r="V114" s="1553"/>
      <c r="W114" s="1553"/>
      <c r="X114" s="1553"/>
      <c r="Y114" s="1553"/>
      <c r="Z114" s="1553"/>
      <c r="AA114" s="1553"/>
      <c r="AB114" s="1553"/>
      <c r="AC114" s="1553"/>
      <c r="AD114" s="1553"/>
      <c r="AE114" s="1553"/>
      <c r="AF114" s="1553"/>
      <c r="AG114" s="1553"/>
      <c r="AH114" s="1553"/>
      <c r="AI114" s="1553"/>
      <c r="AJ114" s="1553"/>
      <c r="AK114" s="1553"/>
      <c r="AM114" s="5"/>
    </row>
    <row r="115" spans="2:39" ht="16" customHeight="1">
      <c r="C115" s="1554" t="s">
        <v>662</v>
      </c>
      <c r="D115" s="1554"/>
      <c r="E115" s="1554"/>
      <c r="F115" s="1554"/>
      <c r="G115" s="1553" t="s">
        <v>671</v>
      </c>
      <c r="H115" s="1553"/>
      <c r="I115" s="1553"/>
      <c r="J115" s="1553"/>
      <c r="K115" s="1553"/>
      <c r="L115" s="1553"/>
      <c r="M115" s="1553"/>
      <c r="N115" s="1553"/>
      <c r="O115" s="1553"/>
      <c r="P115" s="1553"/>
      <c r="Q115" s="1553"/>
      <c r="R115" s="1553"/>
      <c r="S115" s="1553"/>
      <c r="T115" s="1553"/>
      <c r="U115" s="1553"/>
      <c r="V115" s="1553"/>
      <c r="W115" s="1553"/>
      <c r="X115" s="1553"/>
      <c r="Y115" s="1553"/>
      <c r="Z115" s="1553"/>
      <c r="AA115" s="1553"/>
      <c r="AB115" s="1553"/>
      <c r="AC115" s="1553"/>
      <c r="AD115" s="1553"/>
      <c r="AE115" s="1553"/>
      <c r="AF115" s="1553"/>
      <c r="AG115" s="1553"/>
      <c r="AH115" s="1553"/>
      <c r="AI115" s="1553"/>
      <c r="AJ115" s="1553"/>
      <c r="AK115" s="1553"/>
      <c r="AM115" s="5"/>
    </row>
    <row r="116" spans="2:39" ht="16" customHeight="1">
      <c r="C116" s="1554" t="s">
        <v>663</v>
      </c>
      <c r="D116" s="1554"/>
      <c r="E116" s="1554"/>
      <c r="F116" s="1554"/>
      <c r="G116" s="1553" t="s">
        <v>672</v>
      </c>
      <c r="H116" s="1553"/>
      <c r="I116" s="1553"/>
      <c r="J116" s="1553"/>
      <c r="K116" s="1553"/>
      <c r="L116" s="1553"/>
      <c r="M116" s="1553"/>
      <c r="N116" s="1553"/>
      <c r="O116" s="1553"/>
      <c r="P116" s="1553"/>
      <c r="Q116" s="1553"/>
      <c r="R116" s="1553"/>
      <c r="S116" s="1553"/>
      <c r="T116" s="1553"/>
      <c r="U116" s="1553"/>
      <c r="V116" s="1553"/>
      <c r="W116" s="1553"/>
      <c r="X116" s="1553"/>
      <c r="Y116" s="1553"/>
      <c r="Z116" s="1553"/>
      <c r="AA116" s="1553"/>
      <c r="AB116" s="1553"/>
      <c r="AC116" s="1553"/>
      <c r="AD116" s="1553"/>
      <c r="AE116" s="1553"/>
      <c r="AF116" s="1553"/>
      <c r="AG116" s="1553"/>
      <c r="AH116" s="1553"/>
      <c r="AI116" s="1553"/>
      <c r="AJ116" s="1553"/>
      <c r="AK116" s="1553"/>
      <c r="AM116" s="5"/>
    </row>
    <row r="117" spans="2:39" ht="16" customHeight="1">
      <c r="C117" s="1554"/>
      <c r="D117" s="1554"/>
      <c r="E117" s="1554"/>
      <c r="F117" s="1554"/>
      <c r="G117" s="1553"/>
      <c r="H117" s="1553"/>
      <c r="I117" s="1553"/>
      <c r="J117" s="1553"/>
      <c r="K117" s="1553"/>
      <c r="L117" s="1553"/>
      <c r="M117" s="1553"/>
      <c r="N117" s="1553"/>
      <c r="O117" s="1553"/>
      <c r="P117" s="1553"/>
      <c r="Q117" s="1553"/>
      <c r="R117" s="1553"/>
      <c r="S117" s="1553"/>
      <c r="T117" s="1553"/>
      <c r="U117" s="1553"/>
      <c r="V117" s="1553"/>
      <c r="W117" s="1553"/>
      <c r="X117" s="1553"/>
      <c r="Y117" s="1553"/>
      <c r="Z117" s="1553"/>
      <c r="AA117" s="1553"/>
      <c r="AB117" s="1553"/>
      <c r="AC117" s="1553"/>
      <c r="AD117" s="1553"/>
      <c r="AE117" s="1553"/>
      <c r="AF117" s="1553"/>
      <c r="AG117" s="1553"/>
      <c r="AH117" s="1553"/>
      <c r="AI117" s="1553"/>
      <c r="AJ117" s="1553"/>
      <c r="AK117" s="1553"/>
      <c r="AM117" s="5"/>
    </row>
    <row r="118" spans="2:39" ht="16" customHeight="1">
      <c r="C118" s="1552" t="s">
        <v>673</v>
      </c>
      <c r="D118" s="1552"/>
      <c r="E118" s="1552"/>
      <c r="F118" s="1552"/>
      <c r="G118" s="1553" t="s">
        <v>674</v>
      </c>
      <c r="H118" s="1553"/>
      <c r="I118" s="1553"/>
      <c r="J118" s="1553"/>
      <c r="K118" s="1553"/>
      <c r="L118" s="1553"/>
      <c r="M118" s="1553"/>
      <c r="N118" s="1553"/>
      <c r="O118" s="1553"/>
      <c r="P118" s="1553"/>
      <c r="Q118" s="1553"/>
      <c r="R118" s="1553"/>
      <c r="S118" s="1553"/>
      <c r="T118" s="1553"/>
      <c r="U118" s="1553"/>
      <c r="V118" s="1553"/>
      <c r="W118" s="1553"/>
      <c r="X118" s="1553"/>
      <c r="Y118" s="1553"/>
      <c r="Z118" s="1553"/>
      <c r="AA118" s="1553"/>
      <c r="AB118" s="1553"/>
      <c r="AC118" s="1553"/>
      <c r="AD118" s="1553"/>
      <c r="AE118" s="1553"/>
      <c r="AF118" s="1553"/>
      <c r="AG118" s="1553"/>
      <c r="AH118" s="1553"/>
      <c r="AI118" s="1553"/>
      <c r="AJ118" s="1553"/>
      <c r="AK118" s="1553"/>
      <c r="AM118" s="5"/>
    </row>
    <row r="119" spans="2:39" ht="16" customHeight="1">
      <c r="C119" s="1552"/>
      <c r="D119" s="1552"/>
      <c r="E119" s="1552"/>
      <c r="F119" s="1552"/>
      <c r="G119" s="1553"/>
      <c r="H119" s="1553"/>
      <c r="I119" s="1553"/>
      <c r="J119" s="1553"/>
      <c r="K119" s="1553"/>
      <c r="L119" s="1553"/>
      <c r="M119" s="1553"/>
      <c r="N119" s="1553"/>
      <c r="O119" s="1553"/>
      <c r="P119" s="1553"/>
      <c r="Q119" s="1553"/>
      <c r="R119" s="1553"/>
      <c r="S119" s="1553"/>
      <c r="T119" s="1553"/>
      <c r="U119" s="1553"/>
      <c r="V119" s="1553"/>
      <c r="W119" s="1553"/>
      <c r="X119" s="1553"/>
      <c r="Y119" s="1553"/>
      <c r="Z119" s="1553"/>
      <c r="AA119" s="1553"/>
      <c r="AB119" s="1553"/>
      <c r="AC119" s="1553"/>
      <c r="AD119" s="1553"/>
      <c r="AE119" s="1553"/>
      <c r="AF119" s="1553"/>
      <c r="AG119" s="1553"/>
      <c r="AH119" s="1553"/>
      <c r="AI119" s="1553"/>
      <c r="AJ119" s="1553"/>
      <c r="AK119" s="1553"/>
      <c r="AM119" s="5"/>
    </row>
    <row r="120" spans="2:39" ht="16" customHeight="1">
      <c r="C120" s="1552" t="s">
        <v>665</v>
      </c>
      <c r="D120" s="1552"/>
      <c r="E120" s="1552"/>
      <c r="F120" s="1552"/>
      <c r="G120" s="1553" t="s">
        <v>675</v>
      </c>
      <c r="H120" s="1553"/>
      <c r="I120" s="1553"/>
      <c r="J120" s="1553"/>
      <c r="K120" s="1553"/>
      <c r="L120" s="1553"/>
      <c r="M120" s="1553"/>
      <c r="N120" s="1553"/>
      <c r="O120" s="1553"/>
      <c r="P120" s="1553"/>
      <c r="Q120" s="1553"/>
      <c r="R120" s="1553"/>
      <c r="S120" s="1553"/>
      <c r="T120" s="1553"/>
      <c r="U120" s="1553"/>
      <c r="V120" s="1553"/>
      <c r="W120" s="1553"/>
      <c r="X120" s="1553"/>
      <c r="Y120" s="1553"/>
      <c r="Z120" s="1553"/>
      <c r="AA120" s="1553"/>
      <c r="AB120" s="1553"/>
      <c r="AC120" s="1553"/>
      <c r="AD120" s="1553"/>
      <c r="AE120" s="1553"/>
      <c r="AF120" s="1553"/>
      <c r="AG120" s="1553"/>
      <c r="AH120" s="1553"/>
      <c r="AI120" s="1553"/>
      <c r="AJ120" s="1553"/>
      <c r="AK120" s="1553"/>
      <c r="AM120" s="5"/>
    </row>
    <row r="121" spans="2:39" ht="16" customHeight="1">
      <c r="C121" s="1552"/>
      <c r="D121" s="1552"/>
      <c r="E121" s="1552"/>
      <c r="F121" s="1552"/>
      <c r="G121" s="1553"/>
      <c r="H121" s="1553"/>
      <c r="I121" s="1553"/>
      <c r="J121" s="1553"/>
      <c r="K121" s="1553"/>
      <c r="L121" s="1553"/>
      <c r="M121" s="1553"/>
      <c r="N121" s="1553"/>
      <c r="O121" s="1553"/>
      <c r="P121" s="1553"/>
      <c r="Q121" s="1553"/>
      <c r="R121" s="1553"/>
      <c r="S121" s="1553"/>
      <c r="T121" s="1553"/>
      <c r="U121" s="1553"/>
      <c r="V121" s="1553"/>
      <c r="W121" s="1553"/>
      <c r="X121" s="1553"/>
      <c r="Y121" s="1553"/>
      <c r="Z121" s="1553"/>
      <c r="AA121" s="1553"/>
      <c r="AB121" s="1553"/>
      <c r="AC121" s="1553"/>
      <c r="AD121" s="1553"/>
      <c r="AE121" s="1553"/>
      <c r="AF121" s="1553"/>
      <c r="AG121" s="1553"/>
      <c r="AH121" s="1553"/>
      <c r="AI121" s="1553"/>
      <c r="AJ121" s="1553"/>
      <c r="AK121" s="1553"/>
      <c r="AM121" s="5"/>
    </row>
    <row r="122" spans="2:39" ht="16" customHeight="1">
      <c r="C122" s="1554" t="s">
        <v>666</v>
      </c>
      <c r="D122" s="1554"/>
      <c r="E122" s="1554"/>
      <c r="F122" s="1554"/>
      <c r="G122" s="1553" t="s">
        <v>676</v>
      </c>
      <c r="H122" s="1553"/>
      <c r="I122" s="1553"/>
      <c r="J122" s="1553"/>
      <c r="K122" s="1553"/>
      <c r="L122" s="1553"/>
      <c r="M122" s="1553"/>
      <c r="N122" s="1553"/>
      <c r="O122" s="1553"/>
      <c r="P122" s="1553"/>
      <c r="Q122" s="1553"/>
      <c r="R122" s="1553"/>
      <c r="S122" s="1553"/>
      <c r="T122" s="1553"/>
      <c r="U122" s="1553"/>
      <c r="V122" s="1553"/>
      <c r="W122" s="1553"/>
      <c r="X122" s="1553"/>
      <c r="Y122" s="1553"/>
      <c r="Z122" s="1553"/>
      <c r="AA122" s="1553"/>
      <c r="AB122" s="1553"/>
      <c r="AC122" s="1553"/>
      <c r="AD122" s="1553"/>
      <c r="AE122" s="1553"/>
      <c r="AF122" s="1553"/>
      <c r="AG122" s="1553"/>
      <c r="AH122" s="1553"/>
      <c r="AI122" s="1553"/>
      <c r="AJ122" s="1553"/>
      <c r="AK122" s="1553"/>
      <c r="AM122" s="5"/>
    </row>
    <row r="123" spans="2:39" ht="16" customHeight="1">
      <c r="C123" s="1554"/>
      <c r="D123" s="1554"/>
      <c r="E123" s="1554"/>
      <c r="F123" s="1554"/>
      <c r="G123" s="1553"/>
      <c r="H123" s="1553"/>
      <c r="I123" s="1553"/>
      <c r="J123" s="1553"/>
      <c r="K123" s="1553"/>
      <c r="L123" s="1553"/>
      <c r="M123" s="1553"/>
      <c r="N123" s="1553"/>
      <c r="O123" s="1553"/>
      <c r="P123" s="1553"/>
      <c r="Q123" s="1553"/>
      <c r="R123" s="1553"/>
      <c r="S123" s="1553"/>
      <c r="T123" s="1553"/>
      <c r="U123" s="1553"/>
      <c r="V123" s="1553"/>
      <c r="W123" s="1553"/>
      <c r="X123" s="1553"/>
      <c r="Y123" s="1553"/>
      <c r="Z123" s="1553"/>
      <c r="AA123" s="1553"/>
      <c r="AB123" s="1553"/>
      <c r="AC123" s="1553"/>
      <c r="AD123" s="1553"/>
      <c r="AE123" s="1553"/>
      <c r="AF123" s="1553"/>
      <c r="AG123" s="1553"/>
      <c r="AH123" s="1553"/>
      <c r="AI123" s="1553"/>
      <c r="AJ123" s="1553"/>
      <c r="AK123" s="1553"/>
      <c r="AM123" s="5"/>
    </row>
    <row r="124" spans="2:39" ht="16" customHeight="1">
      <c r="C124" s="1554"/>
      <c r="D124" s="1554"/>
      <c r="E124" s="1554"/>
      <c r="F124" s="1554"/>
      <c r="G124" s="1553"/>
      <c r="H124" s="1553"/>
      <c r="I124" s="1553"/>
      <c r="J124" s="1553"/>
      <c r="K124" s="1553"/>
      <c r="L124" s="1553"/>
      <c r="M124" s="1553"/>
      <c r="N124" s="1553"/>
      <c r="O124" s="1553"/>
      <c r="P124" s="1553"/>
      <c r="Q124" s="1553"/>
      <c r="R124" s="1553"/>
      <c r="S124" s="1553"/>
      <c r="T124" s="1553"/>
      <c r="U124" s="1553"/>
      <c r="V124" s="1553"/>
      <c r="W124" s="1553"/>
      <c r="X124" s="1553"/>
      <c r="Y124" s="1553"/>
      <c r="Z124" s="1553"/>
      <c r="AA124" s="1553"/>
      <c r="AB124" s="1553"/>
      <c r="AC124" s="1553"/>
      <c r="AD124" s="1553"/>
      <c r="AE124" s="1553"/>
      <c r="AF124" s="1553"/>
      <c r="AG124" s="1553"/>
      <c r="AH124" s="1553"/>
      <c r="AI124" s="1553"/>
      <c r="AJ124" s="1553"/>
      <c r="AK124" s="1553"/>
      <c r="AM124" s="5"/>
    </row>
    <row r="125" spans="2:39" ht="16" customHeight="1">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row>
    <row r="126" spans="2:39" ht="16" customHeight="1">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row>
    <row r="127" spans="2:39" ht="16" customHeight="1">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row>
    <row r="128" spans="2:39" ht="16" customHeight="1">
      <c r="B128" s="5" t="s">
        <v>625</v>
      </c>
      <c r="C128" s="5" t="s">
        <v>677</v>
      </c>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row>
    <row r="129" spans="3:39" ht="16" customHeight="1">
      <c r="C129" s="5"/>
      <c r="D129" s="5" t="s">
        <v>678</v>
      </c>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row>
    <row r="130" spans="3:39" ht="16" customHeight="1">
      <c r="C130" s="5"/>
      <c r="D130" s="5" t="s">
        <v>679</v>
      </c>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row>
    <row r="131" spans="3:39" ht="16" customHeight="1">
      <c r="C131" s="5"/>
      <c r="D131" s="5" t="s">
        <v>680</v>
      </c>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row>
    <row r="132" spans="3:39" ht="16" customHeight="1">
      <c r="C132" s="5"/>
      <c r="D132" s="5" t="s">
        <v>681</v>
      </c>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row>
    <row r="133" spans="3:39" ht="16" customHeight="1">
      <c r="C133" s="5"/>
      <c r="D133" s="5" t="s">
        <v>682</v>
      </c>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row>
    <row r="134" spans="3:39" ht="16" customHeight="1">
      <c r="C134" s="5" t="s">
        <v>683</v>
      </c>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row>
    <row r="135" spans="3:39" ht="16" customHeight="1">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row>
    <row r="136" spans="3:39" ht="16" customHeight="1">
      <c r="C136" s="1546" t="s">
        <v>13</v>
      </c>
      <c r="D136" s="1546"/>
      <c r="E136" s="1546"/>
      <c r="F136" s="1546"/>
      <c r="G136" s="1546"/>
      <c r="H136" s="1546" t="s">
        <v>668</v>
      </c>
      <c r="I136" s="1546"/>
      <c r="J136" s="1546"/>
      <c r="K136" s="1546"/>
      <c r="L136" s="1546"/>
      <c r="M136" s="1546"/>
      <c r="N136" s="1546"/>
      <c r="O136" s="1546"/>
      <c r="P136" s="1546"/>
      <c r="Q136" s="1546"/>
      <c r="R136" s="1546"/>
      <c r="S136" s="1546"/>
      <c r="T136" s="1546"/>
      <c r="U136" s="1546"/>
      <c r="V136" s="1546"/>
      <c r="W136" s="1546"/>
      <c r="X136" s="1546"/>
      <c r="Y136" s="1546"/>
      <c r="Z136" s="1546"/>
      <c r="AA136" s="1546"/>
      <c r="AB136" s="1546"/>
      <c r="AC136" s="1546"/>
      <c r="AD136" s="1546"/>
      <c r="AE136" s="1546"/>
      <c r="AF136" s="1546"/>
      <c r="AG136" s="1546"/>
      <c r="AH136" s="1546"/>
      <c r="AI136" s="1546"/>
      <c r="AJ136" s="1546"/>
      <c r="AK136" s="1546"/>
      <c r="AL136" s="5"/>
      <c r="AM136" s="5"/>
    </row>
    <row r="137" spans="3:39" ht="16" customHeight="1">
      <c r="C137" s="1549" t="s">
        <v>684</v>
      </c>
      <c r="D137" s="1549"/>
      <c r="E137" s="1549"/>
      <c r="F137" s="1549"/>
      <c r="G137" s="1549"/>
      <c r="H137" s="1547" t="s">
        <v>685</v>
      </c>
      <c r="I137" s="1547"/>
      <c r="J137" s="1547"/>
      <c r="K137" s="1547"/>
      <c r="L137" s="1547"/>
      <c r="M137" s="1547"/>
      <c r="N137" s="1547"/>
      <c r="O137" s="1547"/>
      <c r="P137" s="1547"/>
      <c r="Q137" s="1547"/>
      <c r="R137" s="1547"/>
      <c r="S137" s="1547"/>
      <c r="T137" s="1547"/>
      <c r="U137" s="1547"/>
      <c r="V137" s="1547"/>
      <c r="W137" s="1547"/>
      <c r="X137" s="1547"/>
      <c r="Y137" s="1547"/>
      <c r="Z137" s="1547"/>
      <c r="AA137" s="1547"/>
      <c r="AB137" s="1547"/>
      <c r="AC137" s="1547"/>
      <c r="AD137" s="1547"/>
      <c r="AE137" s="1547"/>
      <c r="AF137" s="1547"/>
      <c r="AG137" s="1547"/>
      <c r="AH137" s="1547"/>
      <c r="AI137" s="1547"/>
      <c r="AJ137" s="1547"/>
      <c r="AK137" s="1547"/>
      <c r="AM137" s="5"/>
    </row>
    <row r="138" spans="3:39" ht="16" customHeight="1">
      <c r="C138" s="1549"/>
      <c r="D138" s="1549"/>
      <c r="E138" s="1549"/>
      <c r="F138" s="1549"/>
      <c r="G138" s="1549"/>
      <c r="H138" s="1547"/>
      <c r="I138" s="1547"/>
      <c r="J138" s="1547"/>
      <c r="K138" s="1547"/>
      <c r="L138" s="1547"/>
      <c r="M138" s="1547"/>
      <c r="N138" s="1547"/>
      <c r="O138" s="1547"/>
      <c r="P138" s="1547"/>
      <c r="Q138" s="1547"/>
      <c r="R138" s="1547"/>
      <c r="S138" s="1547"/>
      <c r="T138" s="1547"/>
      <c r="U138" s="1547"/>
      <c r="V138" s="1547"/>
      <c r="W138" s="1547"/>
      <c r="X138" s="1547"/>
      <c r="Y138" s="1547"/>
      <c r="Z138" s="1547"/>
      <c r="AA138" s="1547"/>
      <c r="AB138" s="1547"/>
      <c r="AC138" s="1547"/>
      <c r="AD138" s="1547"/>
      <c r="AE138" s="1547"/>
      <c r="AF138" s="1547"/>
      <c r="AG138" s="1547"/>
      <c r="AH138" s="1547"/>
      <c r="AI138" s="1547"/>
      <c r="AJ138" s="1547"/>
      <c r="AK138" s="1547"/>
      <c r="AM138" s="5"/>
    </row>
    <row r="139" spans="3:39" ht="16" customHeight="1">
      <c r="C139" s="1549"/>
      <c r="D139" s="1549"/>
      <c r="E139" s="1549"/>
      <c r="F139" s="1549"/>
      <c r="G139" s="1549"/>
      <c r="H139" s="1547"/>
      <c r="I139" s="1547"/>
      <c r="J139" s="1547"/>
      <c r="K139" s="1547"/>
      <c r="L139" s="1547"/>
      <c r="M139" s="1547"/>
      <c r="N139" s="1547"/>
      <c r="O139" s="1547"/>
      <c r="P139" s="1547"/>
      <c r="Q139" s="1547"/>
      <c r="R139" s="1547"/>
      <c r="S139" s="1547"/>
      <c r="T139" s="1547"/>
      <c r="U139" s="1547"/>
      <c r="V139" s="1547"/>
      <c r="W139" s="1547"/>
      <c r="X139" s="1547"/>
      <c r="Y139" s="1547"/>
      <c r="Z139" s="1547"/>
      <c r="AA139" s="1547"/>
      <c r="AB139" s="1547"/>
      <c r="AC139" s="1547"/>
      <c r="AD139" s="1547"/>
      <c r="AE139" s="1547"/>
      <c r="AF139" s="1547"/>
      <c r="AG139" s="1547"/>
      <c r="AH139" s="1547"/>
      <c r="AI139" s="1547"/>
      <c r="AJ139" s="1547"/>
      <c r="AK139" s="1547"/>
      <c r="AM139" s="5"/>
    </row>
    <row r="140" spans="3:39" ht="16" customHeight="1">
      <c r="C140" s="1549"/>
      <c r="D140" s="1549"/>
      <c r="E140" s="1549"/>
      <c r="F140" s="1549"/>
      <c r="G140" s="1549"/>
      <c r="H140" s="1547"/>
      <c r="I140" s="1547"/>
      <c r="J140" s="1547"/>
      <c r="K140" s="1547"/>
      <c r="L140" s="1547"/>
      <c r="M140" s="1547"/>
      <c r="N140" s="1547"/>
      <c r="O140" s="1547"/>
      <c r="P140" s="1547"/>
      <c r="Q140" s="1547"/>
      <c r="R140" s="1547"/>
      <c r="S140" s="1547"/>
      <c r="T140" s="1547"/>
      <c r="U140" s="1547"/>
      <c r="V140" s="1547"/>
      <c r="W140" s="1547"/>
      <c r="X140" s="1547"/>
      <c r="Y140" s="1547"/>
      <c r="Z140" s="1547"/>
      <c r="AA140" s="1547"/>
      <c r="AB140" s="1547"/>
      <c r="AC140" s="1547"/>
      <c r="AD140" s="1547"/>
      <c r="AE140" s="1547"/>
      <c r="AF140" s="1547"/>
      <c r="AG140" s="1547"/>
      <c r="AH140" s="1547"/>
      <c r="AI140" s="1547"/>
      <c r="AJ140" s="1547"/>
      <c r="AK140" s="1547"/>
      <c r="AM140" s="5"/>
    </row>
    <row r="141" spans="3:39" ht="16" customHeight="1">
      <c r="C141" s="1549"/>
      <c r="D141" s="1549"/>
      <c r="E141" s="1549"/>
      <c r="F141" s="1549"/>
      <c r="G141" s="1549"/>
      <c r="H141" s="1547"/>
      <c r="I141" s="1547"/>
      <c r="J141" s="1547"/>
      <c r="K141" s="1547"/>
      <c r="L141" s="1547"/>
      <c r="M141" s="1547"/>
      <c r="N141" s="1547"/>
      <c r="O141" s="1547"/>
      <c r="P141" s="1547"/>
      <c r="Q141" s="1547"/>
      <c r="R141" s="1547"/>
      <c r="S141" s="1547"/>
      <c r="T141" s="1547"/>
      <c r="U141" s="1547"/>
      <c r="V141" s="1547"/>
      <c r="W141" s="1547"/>
      <c r="X141" s="1547"/>
      <c r="Y141" s="1547"/>
      <c r="Z141" s="1547"/>
      <c r="AA141" s="1547"/>
      <c r="AB141" s="1547"/>
      <c r="AC141" s="1547"/>
      <c r="AD141" s="1547"/>
      <c r="AE141" s="1547"/>
      <c r="AF141" s="1547"/>
      <c r="AG141" s="1547"/>
      <c r="AH141" s="1547"/>
      <c r="AI141" s="1547"/>
      <c r="AJ141" s="1547"/>
      <c r="AK141" s="1547"/>
      <c r="AM141" s="5"/>
    </row>
    <row r="142" spans="3:39" ht="16" customHeight="1">
      <c r="C142" s="1549"/>
      <c r="D142" s="1549"/>
      <c r="E142" s="1549"/>
      <c r="F142" s="1549"/>
      <c r="G142" s="1549"/>
      <c r="H142" s="1547"/>
      <c r="I142" s="1547"/>
      <c r="J142" s="1547"/>
      <c r="K142" s="1547"/>
      <c r="L142" s="1547"/>
      <c r="M142" s="1547"/>
      <c r="N142" s="1547"/>
      <c r="O142" s="1547"/>
      <c r="P142" s="1547"/>
      <c r="Q142" s="1547"/>
      <c r="R142" s="1547"/>
      <c r="S142" s="1547"/>
      <c r="T142" s="1547"/>
      <c r="U142" s="1547"/>
      <c r="V142" s="1547"/>
      <c r="W142" s="1547"/>
      <c r="X142" s="1547"/>
      <c r="Y142" s="1547"/>
      <c r="Z142" s="1547"/>
      <c r="AA142" s="1547"/>
      <c r="AB142" s="1547"/>
      <c r="AC142" s="1547"/>
      <c r="AD142" s="1547"/>
      <c r="AE142" s="1547"/>
      <c r="AF142" s="1547"/>
      <c r="AG142" s="1547"/>
      <c r="AH142" s="1547"/>
      <c r="AI142" s="1547"/>
      <c r="AJ142" s="1547"/>
      <c r="AK142" s="1547"/>
    </row>
    <row r="143" spans="3:39" ht="16" customHeight="1">
      <c r="C143" s="1546" t="s">
        <v>686</v>
      </c>
      <c r="D143" s="1546"/>
      <c r="E143" s="1546"/>
      <c r="F143" s="1546"/>
      <c r="G143" s="1546"/>
      <c r="H143" s="1550" t="s">
        <v>687</v>
      </c>
      <c r="I143" s="1550"/>
      <c r="J143" s="1550"/>
      <c r="K143" s="1550"/>
      <c r="L143" s="1550"/>
      <c r="M143" s="1550"/>
      <c r="N143" s="1550"/>
      <c r="O143" s="1550"/>
      <c r="P143" s="1550"/>
      <c r="Q143" s="1550"/>
      <c r="R143" s="1550"/>
      <c r="S143" s="1550"/>
      <c r="T143" s="1550"/>
      <c r="U143" s="1550"/>
      <c r="V143" s="1550"/>
      <c r="W143" s="1550"/>
      <c r="X143" s="1550"/>
      <c r="Y143" s="1550"/>
      <c r="Z143" s="1550"/>
      <c r="AA143" s="1550"/>
      <c r="AB143" s="1550"/>
      <c r="AC143" s="1550"/>
      <c r="AD143" s="1550"/>
      <c r="AE143" s="1550"/>
      <c r="AF143" s="1550"/>
      <c r="AG143" s="1550"/>
      <c r="AH143" s="1550"/>
      <c r="AI143" s="1550"/>
      <c r="AJ143" s="1550"/>
      <c r="AK143" s="1550"/>
    </row>
    <row r="144" spans="3:39" ht="16" customHeight="1">
      <c r="C144" s="1549" t="s">
        <v>688</v>
      </c>
      <c r="D144" s="1549"/>
      <c r="E144" s="1549"/>
      <c r="F144" s="1549"/>
      <c r="G144" s="1549"/>
      <c r="H144" s="1551" t="s">
        <v>689</v>
      </c>
      <c r="I144" s="1551"/>
      <c r="J144" s="1551"/>
      <c r="K144" s="1551"/>
      <c r="L144" s="1551"/>
      <c r="M144" s="1551"/>
      <c r="N144" s="1551"/>
      <c r="O144" s="1551"/>
      <c r="P144" s="1551"/>
      <c r="Q144" s="1551"/>
      <c r="R144" s="1551"/>
      <c r="S144" s="1551"/>
      <c r="T144" s="1551"/>
      <c r="U144" s="1551"/>
      <c r="V144" s="1551"/>
      <c r="W144" s="1551"/>
      <c r="X144" s="1551"/>
      <c r="Y144" s="1551"/>
      <c r="Z144" s="1551"/>
      <c r="AA144" s="1551"/>
      <c r="AB144" s="1551"/>
      <c r="AC144" s="1551"/>
      <c r="AD144" s="1551"/>
      <c r="AE144" s="1551"/>
      <c r="AF144" s="1551"/>
      <c r="AG144" s="1551"/>
      <c r="AH144" s="1551"/>
      <c r="AI144" s="1551"/>
      <c r="AJ144" s="1551"/>
      <c r="AK144" s="1551"/>
    </row>
    <row r="145" spans="3:37" ht="16" customHeight="1">
      <c r="C145" s="1549"/>
      <c r="D145" s="1549"/>
      <c r="E145" s="1549"/>
      <c r="F145" s="1549"/>
      <c r="G145" s="1549"/>
      <c r="H145" s="1551"/>
      <c r="I145" s="1551"/>
      <c r="J145" s="1551"/>
      <c r="K145" s="1551"/>
      <c r="L145" s="1551"/>
      <c r="M145" s="1551"/>
      <c r="N145" s="1551"/>
      <c r="O145" s="1551"/>
      <c r="P145" s="1551"/>
      <c r="Q145" s="1551"/>
      <c r="R145" s="1551"/>
      <c r="S145" s="1551"/>
      <c r="T145" s="1551"/>
      <c r="U145" s="1551"/>
      <c r="V145" s="1551"/>
      <c r="W145" s="1551"/>
      <c r="X145" s="1551"/>
      <c r="Y145" s="1551"/>
      <c r="Z145" s="1551"/>
      <c r="AA145" s="1551"/>
      <c r="AB145" s="1551"/>
      <c r="AC145" s="1551"/>
      <c r="AD145" s="1551"/>
      <c r="AE145" s="1551"/>
      <c r="AF145" s="1551"/>
      <c r="AG145" s="1551"/>
      <c r="AH145" s="1551"/>
      <c r="AI145" s="1551"/>
      <c r="AJ145" s="1551"/>
      <c r="AK145" s="1551"/>
    </row>
    <row r="146" spans="3:37" ht="16" customHeight="1">
      <c r="C146" s="1549"/>
      <c r="D146" s="1549"/>
      <c r="E146" s="1549"/>
      <c r="F146" s="1549"/>
      <c r="G146" s="1549"/>
      <c r="H146" s="1551"/>
      <c r="I146" s="1551"/>
      <c r="J146" s="1551"/>
      <c r="K146" s="1551"/>
      <c r="L146" s="1551"/>
      <c r="M146" s="1551"/>
      <c r="N146" s="1551"/>
      <c r="O146" s="1551"/>
      <c r="P146" s="1551"/>
      <c r="Q146" s="1551"/>
      <c r="R146" s="1551"/>
      <c r="S146" s="1551"/>
      <c r="T146" s="1551"/>
      <c r="U146" s="1551"/>
      <c r="V146" s="1551"/>
      <c r="W146" s="1551"/>
      <c r="X146" s="1551"/>
      <c r="Y146" s="1551"/>
      <c r="Z146" s="1551"/>
      <c r="AA146" s="1551"/>
      <c r="AB146" s="1551"/>
      <c r="AC146" s="1551"/>
      <c r="AD146" s="1551"/>
      <c r="AE146" s="1551"/>
      <c r="AF146" s="1551"/>
      <c r="AG146" s="1551"/>
      <c r="AH146" s="1551"/>
      <c r="AI146" s="1551"/>
      <c r="AJ146" s="1551"/>
      <c r="AK146" s="1551"/>
    </row>
    <row r="147" spans="3:37" ht="16" customHeight="1">
      <c r="C147" s="1549"/>
      <c r="D147" s="1549"/>
      <c r="E147" s="1549"/>
      <c r="F147" s="1549"/>
      <c r="G147" s="1549"/>
      <c r="H147" s="1551"/>
      <c r="I147" s="1551"/>
      <c r="J147" s="1551"/>
      <c r="K147" s="1551"/>
      <c r="L147" s="1551"/>
      <c r="M147" s="1551"/>
      <c r="N147" s="1551"/>
      <c r="O147" s="1551"/>
      <c r="P147" s="1551"/>
      <c r="Q147" s="1551"/>
      <c r="R147" s="1551"/>
      <c r="S147" s="1551"/>
      <c r="T147" s="1551"/>
      <c r="U147" s="1551"/>
      <c r="V147" s="1551"/>
      <c r="W147" s="1551"/>
      <c r="X147" s="1551"/>
      <c r="Y147" s="1551"/>
      <c r="Z147" s="1551"/>
      <c r="AA147" s="1551"/>
      <c r="AB147" s="1551"/>
      <c r="AC147" s="1551"/>
      <c r="AD147" s="1551"/>
      <c r="AE147" s="1551"/>
      <c r="AF147" s="1551"/>
      <c r="AG147" s="1551"/>
      <c r="AH147" s="1551"/>
      <c r="AI147" s="1551"/>
      <c r="AJ147" s="1551"/>
      <c r="AK147" s="1551"/>
    </row>
    <row r="148" spans="3:37" ht="16" customHeight="1">
      <c r="C148" s="1548" t="s">
        <v>690</v>
      </c>
      <c r="D148" s="1548"/>
      <c r="E148" s="1548"/>
      <c r="F148" s="1548"/>
      <c r="G148" s="1548"/>
      <c r="H148" s="1547" t="s">
        <v>691</v>
      </c>
      <c r="I148" s="1547"/>
      <c r="J148" s="1547"/>
      <c r="K148" s="1547"/>
      <c r="L148" s="1547"/>
      <c r="M148" s="1547"/>
      <c r="N148" s="1547"/>
      <c r="O148" s="1547"/>
      <c r="P148" s="1547"/>
      <c r="Q148" s="1547"/>
      <c r="R148" s="1547"/>
      <c r="S148" s="1547"/>
      <c r="T148" s="1547"/>
      <c r="U148" s="1547"/>
      <c r="V148" s="1547"/>
      <c r="W148" s="1547"/>
      <c r="X148" s="1547"/>
      <c r="Y148" s="1547"/>
      <c r="Z148" s="1547"/>
      <c r="AA148" s="1547"/>
      <c r="AB148" s="1547"/>
      <c r="AC148" s="1547"/>
      <c r="AD148" s="1547"/>
      <c r="AE148" s="1547"/>
      <c r="AF148" s="1547"/>
      <c r="AG148" s="1547"/>
      <c r="AH148" s="1547"/>
      <c r="AI148" s="1547"/>
      <c r="AJ148" s="1547"/>
      <c r="AK148" s="1547"/>
    </row>
    <row r="149" spans="3:37" ht="16" customHeight="1">
      <c r="C149" s="1548"/>
      <c r="D149" s="1548"/>
      <c r="E149" s="1548"/>
      <c r="F149" s="1548"/>
      <c r="G149" s="1548"/>
      <c r="H149" s="1547"/>
      <c r="I149" s="1547"/>
      <c r="J149" s="1547"/>
      <c r="K149" s="1547"/>
      <c r="L149" s="1547"/>
      <c r="M149" s="1547"/>
      <c r="N149" s="1547"/>
      <c r="O149" s="1547"/>
      <c r="P149" s="1547"/>
      <c r="Q149" s="1547"/>
      <c r="R149" s="1547"/>
      <c r="S149" s="1547"/>
      <c r="T149" s="1547"/>
      <c r="U149" s="1547"/>
      <c r="V149" s="1547"/>
      <c r="W149" s="1547"/>
      <c r="X149" s="1547"/>
      <c r="Y149" s="1547"/>
      <c r="Z149" s="1547"/>
      <c r="AA149" s="1547"/>
      <c r="AB149" s="1547"/>
      <c r="AC149" s="1547"/>
      <c r="AD149" s="1547"/>
      <c r="AE149" s="1547"/>
      <c r="AF149" s="1547"/>
      <c r="AG149" s="1547"/>
      <c r="AH149" s="1547"/>
      <c r="AI149" s="1547"/>
      <c r="AJ149" s="1547"/>
      <c r="AK149" s="1547"/>
    </row>
    <row r="150" spans="3:37" ht="16" customHeight="1">
      <c r="C150" s="1548"/>
      <c r="D150" s="1548"/>
      <c r="E150" s="1548"/>
      <c r="F150" s="1548"/>
      <c r="G150" s="1548"/>
      <c r="H150" s="1547"/>
      <c r="I150" s="1547"/>
      <c r="J150" s="1547"/>
      <c r="K150" s="1547"/>
      <c r="L150" s="1547"/>
      <c r="M150" s="1547"/>
      <c r="N150" s="1547"/>
      <c r="O150" s="1547"/>
      <c r="P150" s="1547"/>
      <c r="Q150" s="1547"/>
      <c r="R150" s="1547"/>
      <c r="S150" s="1547"/>
      <c r="T150" s="1547"/>
      <c r="U150" s="1547"/>
      <c r="V150" s="1547"/>
      <c r="W150" s="1547"/>
      <c r="X150" s="1547"/>
      <c r="Y150" s="1547"/>
      <c r="Z150" s="1547"/>
      <c r="AA150" s="1547"/>
      <c r="AB150" s="1547"/>
      <c r="AC150" s="1547"/>
      <c r="AD150" s="1547"/>
      <c r="AE150" s="1547"/>
      <c r="AF150" s="1547"/>
      <c r="AG150" s="1547"/>
      <c r="AH150" s="1547"/>
      <c r="AI150" s="1547"/>
      <c r="AJ150" s="1547"/>
      <c r="AK150" s="1547"/>
    </row>
    <row r="151" spans="3:37" ht="16" customHeight="1">
      <c r="C151" s="1548"/>
      <c r="D151" s="1548"/>
      <c r="E151" s="1548"/>
      <c r="F151" s="1548"/>
      <c r="G151" s="1548"/>
      <c r="H151" s="1547"/>
      <c r="I151" s="1547"/>
      <c r="J151" s="1547"/>
      <c r="K151" s="1547"/>
      <c r="L151" s="1547"/>
      <c r="M151" s="1547"/>
      <c r="N151" s="1547"/>
      <c r="O151" s="1547"/>
      <c r="P151" s="1547"/>
      <c r="Q151" s="1547"/>
      <c r="R151" s="1547"/>
      <c r="S151" s="1547"/>
      <c r="T151" s="1547"/>
      <c r="U151" s="1547"/>
      <c r="V151" s="1547"/>
      <c r="W151" s="1547"/>
      <c r="X151" s="1547"/>
      <c r="Y151" s="1547"/>
      <c r="Z151" s="1547"/>
      <c r="AA151" s="1547"/>
      <c r="AB151" s="1547"/>
      <c r="AC151" s="1547"/>
      <c r="AD151" s="1547"/>
      <c r="AE151" s="1547"/>
      <c r="AF151" s="1547"/>
      <c r="AG151" s="1547"/>
      <c r="AH151" s="1547"/>
      <c r="AI151" s="1547"/>
      <c r="AJ151" s="1547"/>
      <c r="AK151" s="1547"/>
    </row>
    <row r="152" spans="3:37" ht="16" customHeight="1">
      <c r="C152" s="1546" t="s">
        <v>692</v>
      </c>
      <c r="D152" s="1546"/>
      <c r="E152" s="1546"/>
      <c r="F152" s="1546"/>
      <c r="G152" s="1546"/>
      <c r="H152" s="1547" t="s">
        <v>693</v>
      </c>
      <c r="I152" s="1547"/>
      <c r="J152" s="1547"/>
      <c r="K152" s="1547"/>
      <c r="L152" s="1547"/>
      <c r="M152" s="1547"/>
      <c r="N152" s="1547"/>
      <c r="O152" s="1547"/>
      <c r="P152" s="1547"/>
      <c r="Q152" s="1547"/>
      <c r="R152" s="1547"/>
      <c r="S152" s="1547"/>
      <c r="T152" s="1547"/>
      <c r="U152" s="1547"/>
      <c r="V152" s="1547"/>
      <c r="W152" s="1547"/>
      <c r="X152" s="1547"/>
      <c r="Y152" s="1547"/>
      <c r="Z152" s="1547"/>
      <c r="AA152" s="1547"/>
      <c r="AB152" s="1547"/>
      <c r="AC152" s="1547"/>
      <c r="AD152" s="1547"/>
      <c r="AE152" s="1547"/>
      <c r="AF152" s="1547"/>
      <c r="AG152" s="1547"/>
      <c r="AH152" s="1547"/>
      <c r="AI152" s="1547"/>
      <c r="AJ152" s="1547"/>
      <c r="AK152" s="1547"/>
    </row>
    <row r="153" spans="3:37" ht="16" customHeight="1">
      <c r="C153" s="1546"/>
      <c r="D153" s="1546"/>
      <c r="E153" s="1546"/>
      <c r="F153" s="1546"/>
      <c r="G153" s="1546"/>
      <c r="H153" s="1547"/>
      <c r="I153" s="1547"/>
      <c r="J153" s="1547"/>
      <c r="K153" s="1547"/>
      <c r="L153" s="1547"/>
      <c r="M153" s="1547"/>
      <c r="N153" s="1547"/>
      <c r="O153" s="1547"/>
      <c r="P153" s="1547"/>
      <c r="Q153" s="1547"/>
      <c r="R153" s="1547"/>
      <c r="S153" s="1547"/>
      <c r="T153" s="1547"/>
      <c r="U153" s="1547"/>
      <c r="V153" s="1547"/>
      <c r="W153" s="1547"/>
      <c r="X153" s="1547"/>
      <c r="Y153" s="1547"/>
      <c r="Z153" s="1547"/>
      <c r="AA153" s="1547"/>
      <c r="AB153" s="1547"/>
      <c r="AC153" s="1547"/>
      <c r="AD153" s="1547"/>
      <c r="AE153" s="1547"/>
      <c r="AF153" s="1547"/>
      <c r="AG153" s="1547"/>
      <c r="AH153" s="1547"/>
      <c r="AI153" s="1547"/>
      <c r="AJ153" s="1547"/>
      <c r="AK153" s="1547"/>
    </row>
    <row r="154" spans="3:37" ht="16" customHeight="1">
      <c r="C154" s="1546" t="s">
        <v>694</v>
      </c>
      <c r="D154" s="1546"/>
      <c r="E154" s="1546"/>
      <c r="F154" s="1546"/>
      <c r="G154" s="1546"/>
      <c r="H154" s="1547" t="s">
        <v>695</v>
      </c>
      <c r="I154" s="1547"/>
      <c r="J154" s="1547"/>
      <c r="K154" s="1547"/>
      <c r="L154" s="1547"/>
      <c r="M154" s="1547"/>
      <c r="N154" s="1547"/>
      <c r="O154" s="1547"/>
      <c r="P154" s="1547"/>
      <c r="Q154" s="1547"/>
      <c r="R154" s="1547"/>
      <c r="S154" s="1547"/>
      <c r="T154" s="1547"/>
      <c r="U154" s="1547"/>
      <c r="V154" s="1547"/>
      <c r="W154" s="1547"/>
      <c r="X154" s="1547"/>
      <c r="Y154" s="1547"/>
      <c r="Z154" s="1547"/>
      <c r="AA154" s="1547"/>
      <c r="AB154" s="1547"/>
      <c r="AC154" s="1547"/>
      <c r="AD154" s="1547"/>
      <c r="AE154" s="1547"/>
      <c r="AF154" s="1547"/>
      <c r="AG154" s="1547"/>
      <c r="AH154" s="1547"/>
      <c r="AI154" s="1547"/>
      <c r="AJ154" s="1547"/>
      <c r="AK154" s="1547"/>
    </row>
    <row r="155" spans="3:37" ht="16" customHeight="1">
      <c r="C155" s="1546"/>
      <c r="D155" s="1546"/>
      <c r="E155" s="1546"/>
      <c r="F155" s="1546"/>
      <c r="G155" s="1546"/>
      <c r="H155" s="1547"/>
      <c r="I155" s="1547"/>
      <c r="J155" s="1547"/>
      <c r="K155" s="1547"/>
      <c r="L155" s="1547"/>
      <c r="M155" s="1547"/>
      <c r="N155" s="1547"/>
      <c r="O155" s="1547"/>
      <c r="P155" s="1547"/>
      <c r="Q155" s="1547"/>
      <c r="R155" s="1547"/>
      <c r="S155" s="1547"/>
      <c r="T155" s="1547"/>
      <c r="U155" s="1547"/>
      <c r="V155" s="1547"/>
      <c r="W155" s="1547"/>
      <c r="X155" s="1547"/>
      <c r="Y155" s="1547"/>
      <c r="Z155" s="1547"/>
      <c r="AA155" s="1547"/>
      <c r="AB155" s="1547"/>
      <c r="AC155" s="1547"/>
      <c r="AD155" s="1547"/>
      <c r="AE155" s="1547"/>
      <c r="AF155" s="1547"/>
      <c r="AG155" s="1547"/>
      <c r="AH155" s="1547"/>
      <c r="AI155" s="1547"/>
      <c r="AJ155" s="1547"/>
      <c r="AK155" s="1547"/>
    </row>
    <row r="156" spans="3:37" ht="16" customHeight="1">
      <c r="C156" s="1546"/>
      <c r="D156" s="1546"/>
      <c r="E156" s="1546"/>
      <c r="F156" s="1546"/>
      <c r="G156" s="1546"/>
      <c r="H156" s="1547"/>
      <c r="I156" s="1547"/>
      <c r="J156" s="1547"/>
      <c r="K156" s="1547"/>
      <c r="L156" s="1547"/>
      <c r="M156" s="1547"/>
      <c r="N156" s="1547"/>
      <c r="O156" s="1547"/>
      <c r="P156" s="1547"/>
      <c r="Q156" s="1547"/>
      <c r="R156" s="1547"/>
      <c r="S156" s="1547"/>
      <c r="T156" s="1547"/>
      <c r="U156" s="1547"/>
      <c r="V156" s="1547"/>
      <c r="W156" s="1547"/>
      <c r="X156" s="1547"/>
      <c r="Y156" s="1547"/>
      <c r="Z156" s="1547"/>
      <c r="AA156" s="1547"/>
      <c r="AB156" s="1547"/>
      <c r="AC156" s="1547"/>
      <c r="AD156" s="1547"/>
      <c r="AE156" s="1547"/>
      <c r="AF156" s="1547"/>
      <c r="AG156" s="1547"/>
      <c r="AH156" s="1547"/>
      <c r="AI156" s="1547"/>
      <c r="AJ156" s="1547"/>
      <c r="AK156" s="1547"/>
    </row>
    <row r="157" spans="3:37" ht="16" customHeight="1">
      <c r="C157" s="1546"/>
      <c r="D157" s="1546"/>
      <c r="E157" s="1546"/>
      <c r="F157" s="1546"/>
      <c r="G157" s="1546"/>
      <c r="H157" s="1547"/>
      <c r="I157" s="1547"/>
      <c r="J157" s="1547"/>
      <c r="K157" s="1547"/>
      <c r="L157" s="1547"/>
      <c r="M157" s="1547"/>
      <c r="N157" s="1547"/>
      <c r="O157" s="1547"/>
      <c r="P157" s="1547"/>
      <c r="Q157" s="1547"/>
      <c r="R157" s="1547"/>
      <c r="S157" s="1547"/>
      <c r="T157" s="1547"/>
      <c r="U157" s="1547"/>
      <c r="V157" s="1547"/>
      <c r="W157" s="1547"/>
      <c r="X157" s="1547"/>
      <c r="Y157" s="1547"/>
      <c r="Z157" s="1547"/>
      <c r="AA157" s="1547"/>
      <c r="AB157" s="1547"/>
      <c r="AC157" s="1547"/>
      <c r="AD157" s="1547"/>
      <c r="AE157" s="1547"/>
      <c r="AF157" s="1547"/>
      <c r="AG157" s="1547"/>
      <c r="AH157" s="1547"/>
      <c r="AI157" s="1547"/>
      <c r="AJ157" s="1547"/>
      <c r="AK157" s="1547"/>
    </row>
    <row r="158" spans="3:37" ht="16" customHeight="1">
      <c r="C158" s="1546" t="s">
        <v>696</v>
      </c>
      <c r="D158" s="1546"/>
      <c r="E158" s="1546"/>
      <c r="F158" s="1546"/>
      <c r="G158" s="1546"/>
      <c r="H158" s="1547" t="s">
        <v>697</v>
      </c>
      <c r="I158" s="1547"/>
      <c r="J158" s="1547"/>
      <c r="K158" s="1547"/>
      <c r="L158" s="1547"/>
      <c r="M158" s="1547"/>
      <c r="N158" s="1547"/>
      <c r="O158" s="1547"/>
      <c r="P158" s="1547"/>
      <c r="Q158" s="1547"/>
      <c r="R158" s="1547"/>
      <c r="S158" s="1547"/>
      <c r="T158" s="1547"/>
      <c r="U158" s="1547"/>
      <c r="V158" s="1547"/>
      <c r="W158" s="1547"/>
      <c r="X158" s="1547"/>
      <c r="Y158" s="1547"/>
      <c r="Z158" s="1547"/>
      <c r="AA158" s="1547"/>
      <c r="AB158" s="1547"/>
      <c r="AC158" s="1547"/>
      <c r="AD158" s="1547"/>
      <c r="AE158" s="1547"/>
      <c r="AF158" s="1547"/>
      <c r="AG158" s="1547"/>
      <c r="AH158" s="1547"/>
      <c r="AI158" s="1547"/>
      <c r="AJ158" s="1547"/>
      <c r="AK158" s="1547"/>
    </row>
    <row r="159" spans="3:37" ht="16" customHeight="1">
      <c r="C159" s="1546"/>
      <c r="D159" s="1546"/>
      <c r="E159" s="1546"/>
      <c r="F159" s="1546"/>
      <c r="G159" s="1546"/>
      <c r="H159" s="1547"/>
      <c r="I159" s="1547"/>
      <c r="J159" s="1547"/>
      <c r="K159" s="1547"/>
      <c r="L159" s="1547"/>
      <c r="M159" s="1547"/>
      <c r="N159" s="1547"/>
      <c r="O159" s="1547"/>
      <c r="P159" s="1547"/>
      <c r="Q159" s="1547"/>
      <c r="R159" s="1547"/>
      <c r="S159" s="1547"/>
      <c r="T159" s="1547"/>
      <c r="U159" s="1547"/>
      <c r="V159" s="1547"/>
      <c r="W159" s="1547"/>
      <c r="X159" s="1547"/>
      <c r="Y159" s="1547"/>
      <c r="Z159" s="1547"/>
      <c r="AA159" s="1547"/>
      <c r="AB159" s="1547"/>
      <c r="AC159" s="1547"/>
      <c r="AD159" s="1547"/>
      <c r="AE159" s="1547"/>
      <c r="AF159" s="1547"/>
      <c r="AG159" s="1547"/>
      <c r="AH159" s="1547"/>
      <c r="AI159" s="1547"/>
      <c r="AJ159" s="1547"/>
      <c r="AK159" s="1547"/>
    </row>
    <row r="160" spans="3:37" ht="16" customHeight="1">
      <c r="C160" s="1546" t="s">
        <v>698</v>
      </c>
      <c r="D160" s="1546"/>
      <c r="E160" s="1546"/>
      <c r="F160" s="1546"/>
      <c r="G160" s="1546"/>
      <c r="H160" s="1547" t="s">
        <v>699</v>
      </c>
      <c r="I160" s="1547"/>
      <c r="J160" s="1547"/>
      <c r="K160" s="1547"/>
      <c r="L160" s="1547"/>
      <c r="M160" s="1547"/>
      <c r="N160" s="1547"/>
      <c r="O160" s="1547"/>
      <c r="P160" s="1547"/>
      <c r="Q160" s="1547"/>
      <c r="R160" s="1547"/>
      <c r="S160" s="1547"/>
      <c r="T160" s="1547"/>
      <c r="U160" s="1547"/>
      <c r="V160" s="1547"/>
      <c r="W160" s="1547"/>
      <c r="X160" s="1547"/>
      <c r="Y160" s="1547"/>
      <c r="Z160" s="1547"/>
      <c r="AA160" s="1547"/>
      <c r="AB160" s="1547"/>
      <c r="AC160" s="1547"/>
      <c r="AD160" s="1547"/>
      <c r="AE160" s="1547"/>
      <c r="AF160" s="1547"/>
      <c r="AG160" s="1547"/>
      <c r="AH160" s="1547"/>
      <c r="AI160" s="1547"/>
      <c r="AJ160" s="1547"/>
      <c r="AK160" s="1547"/>
    </row>
    <row r="161" spans="3:38" ht="16" customHeight="1">
      <c r="C161" s="1546"/>
      <c r="D161" s="1546"/>
      <c r="E161" s="1546"/>
      <c r="F161" s="1546"/>
      <c r="G161" s="1546"/>
      <c r="H161" s="1547"/>
      <c r="I161" s="1547"/>
      <c r="J161" s="1547"/>
      <c r="K161" s="1547"/>
      <c r="L161" s="1547"/>
      <c r="M161" s="1547"/>
      <c r="N161" s="1547"/>
      <c r="O161" s="1547"/>
      <c r="P161" s="1547"/>
      <c r="Q161" s="1547"/>
      <c r="R161" s="1547"/>
      <c r="S161" s="1547"/>
      <c r="T161" s="1547"/>
      <c r="U161" s="1547"/>
      <c r="V161" s="1547"/>
      <c r="W161" s="1547"/>
      <c r="X161" s="1547"/>
      <c r="Y161" s="1547"/>
      <c r="Z161" s="1547"/>
      <c r="AA161" s="1547"/>
      <c r="AB161" s="1547"/>
      <c r="AC161" s="1547"/>
      <c r="AD161" s="1547"/>
      <c r="AE161" s="1547"/>
      <c r="AF161" s="1547"/>
      <c r="AG161" s="1547"/>
      <c r="AH161" s="1547"/>
      <c r="AI161" s="1547"/>
      <c r="AJ161" s="1547"/>
      <c r="AK161" s="1547"/>
    </row>
    <row r="162" spans="3:38" ht="16" customHeight="1">
      <c r="C162" s="1546"/>
      <c r="D162" s="1546"/>
      <c r="E162" s="1546"/>
      <c r="F162" s="1546"/>
      <c r="G162" s="1546"/>
      <c r="H162" s="1547"/>
      <c r="I162" s="1547"/>
      <c r="J162" s="1547"/>
      <c r="K162" s="1547"/>
      <c r="L162" s="1547"/>
      <c r="M162" s="1547"/>
      <c r="N162" s="1547"/>
      <c r="O162" s="1547"/>
      <c r="P162" s="1547"/>
      <c r="Q162" s="1547"/>
      <c r="R162" s="1547"/>
      <c r="S162" s="1547"/>
      <c r="T162" s="1547"/>
      <c r="U162" s="1547"/>
      <c r="V162" s="1547"/>
      <c r="W162" s="1547"/>
      <c r="X162" s="1547"/>
      <c r="Y162" s="1547"/>
      <c r="Z162" s="1547"/>
      <c r="AA162" s="1547"/>
      <c r="AB162" s="1547"/>
      <c r="AC162" s="1547"/>
      <c r="AD162" s="1547"/>
      <c r="AE162" s="1547"/>
      <c r="AF162" s="1547"/>
      <c r="AG162" s="1547"/>
      <c r="AH162" s="1547"/>
      <c r="AI162" s="1547"/>
      <c r="AJ162" s="1547"/>
      <c r="AK162" s="1547"/>
      <c r="AL162" s="5"/>
    </row>
    <row r="163" spans="3:38" ht="16" customHeight="1">
      <c r="C163" s="1546"/>
      <c r="D163" s="1546"/>
      <c r="E163" s="1546"/>
      <c r="F163" s="1546"/>
      <c r="G163" s="1546"/>
      <c r="H163" s="1547"/>
      <c r="I163" s="1547"/>
      <c r="J163" s="1547"/>
      <c r="K163" s="1547"/>
      <c r="L163" s="1547"/>
      <c r="M163" s="1547"/>
      <c r="N163" s="1547"/>
      <c r="O163" s="1547"/>
      <c r="P163" s="1547"/>
      <c r="Q163" s="1547"/>
      <c r="R163" s="1547"/>
      <c r="S163" s="1547"/>
      <c r="T163" s="1547"/>
      <c r="U163" s="1547"/>
      <c r="V163" s="1547"/>
      <c r="W163" s="1547"/>
      <c r="X163" s="1547"/>
      <c r="Y163" s="1547"/>
      <c r="Z163" s="1547"/>
      <c r="AA163" s="1547"/>
      <c r="AB163" s="1547"/>
      <c r="AC163" s="1547"/>
      <c r="AD163" s="1547"/>
      <c r="AE163" s="1547"/>
      <c r="AF163" s="1547"/>
      <c r="AG163" s="1547"/>
      <c r="AH163" s="1547"/>
      <c r="AI163" s="1547"/>
      <c r="AJ163" s="1547"/>
      <c r="AK163" s="1547"/>
      <c r="AL163" s="5"/>
    </row>
    <row r="164" spans="3:38" ht="16" customHeight="1">
      <c r="C164" s="1546" t="s">
        <v>700</v>
      </c>
      <c r="D164" s="1546"/>
      <c r="E164" s="1546"/>
      <c r="F164" s="1546"/>
      <c r="G164" s="1546"/>
      <c r="H164" s="1547" t="s">
        <v>701</v>
      </c>
      <c r="I164" s="1547"/>
      <c r="J164" s="1547"/>
      <c r="K164" s="1547"/>
      <c r="L164" s="1547"/>
      <c r="M164" s="1547"/>
      <c r="N164" s="1547"/>
      <c r="O164" s="1547"/>
      <c r="P164" s="1547"/>
      <c r="Q164" s="1547"/>
      <c r="R164" s="1547"/>
      <c r="S164" s="1547"/>
      <c r="T164" s="1547"/>
      <c r="U164" s="1547"/>
      <c r="V164" s="1547"/>
      <c r="W164" s="1547"/>
      <c r="X164" s="1547"/>
      <c r="Y164" s="1547"/>
      <c r="Z164" s="1547"/>
      <c r="AA164" s="1547"/>
      <c r="AB164" s="1547"/>
      <c r="AC164" s="1547"/>
      <c r="AD164" s="1547"/>
      <c r="AE164" s="1547"/>
      <c r="AF164" s="1547"/>
      <c r="AG164" s="1547"/>
      <c r="AH164" s="1547"/>
      <c r="AI164" s="1547"/>
      <c r="AJ164" s="1547"/>
      <c r="AK164" s="1547"/>
    </row>
    <row r="165" spans="3:38" ht="16" customHeight="1">
      <c r="C165" s="1546"/>
      <c r="D165" s="1546"/>
      <c r="E165" s="1546"/>
      <c r="F165" s="1546"/>
      <c r="G165" s="1546"/>
      <c r="H165" s="1547"/>
      <c r="I165" s="1547"/>
      <c r="J165" s="1547"/>
      <c r="K165" s="1547"/>
      <c r="L165" s="1547"/>
      <c r="M165" s="1547"/>
      <c r="N165" s="1547"/>
      <c r="O165" s="1547"/>
      <c r="P165" s="1547"/>
      <c r="Q165" s="1547"/>
      <c r="R165" s="1547"/>
      <c r="S165" s="1547"/>
      <c r="T165" s="1547"/>
      <c r="U165" s="1547"/>
      <c r="V165" s="1547"/>
      <c r="W165" s="1547"/>
      <c r="X165" s="1547"/>
      <c r="Y165" s="1547"/>
      <c r="Z165" s="1547"/>
      <c r="AA165" s="1547"/>
      <c r="AB165" s="1547"/>
      <c r="AC165" s="1547"/>
      <c r="AD165" s="1547"/>
      <c r="AE165" s="1547"/>
      <c r="AF165" s="1547"/>
      <c r="AG165" s="1547"/>
      <c r="AH165" s="1547"/>
      <c r="AI165" s="1547"/>
      <c r="AJ165" s="1547"/>
      <c r="AK165" s="1547"/>
    </row>
    <row r="166" spans="3:38" ht="16" customHeight="1"/>
    <row r="167" spans="3:38" ht="16" customHeight="1"/>
    <row r="168" spans="3:38" ht="16" customHeight="1"/>
    <row r="169" spans="3:38" ht="16" customHeight="1"/>
    <row r="170" spans="3:38" ht="16" customHeight="1"/>
    <row r="171" spans="3:38" ht="16" customHeight="1"/>
    <row r="172" spans="3:38" ht="16" customHeight="1"/>
    <row r="173" spans="3:38" ht="16" customHeight="1"/>
    <row r="174" spans="3:38" ht="16" customHeight="1"/>
    <row r="175" spans="3:38" ht="16" customHeight="1"/>
    <row r="176" spans="3:38" ht="16" customHeight="1"/>
    <row r="177" ht="16" customHeight="1"/>
    <row r="178" ht="16" customHeight="1"/>
    <row r="179" ht="16" customHeight="1"/>
    <row r="180" ht="16" customHeight="1"/>
    <row r="181" ht="16" customHeight="1"/>
    <row r="182" ht="16" customHeight="1"/>
    <row r="183" ht="16" customHeight="1"/>
    <row r="184" ht="16" customHeight="1"/>
    <row r="185" ht="16" customHeight="1"/>
    <row r="186" ht="16" customHeight="1"/>
    <row r="187" ht="16" customHeight="1"/>
    <row r="188" ht="16" customHeight="1"/>
    <row r="189" ht="16" customHeight="1"/>
    <row r="190" ht="16" customHeight="1"/>
    <row r="191" ht="16" customHeight="1"/>
    <row r="192" ht="16" customHeight="1"/>
    <row r="193" ht="16" customHeight="1"/>
    <row r="194" ht="16" customHeight="1"/>
    <row r="195" ht="16" customHeight="1"/>
    <row r="196" ht="16" customHeight="1"/>
    <row r="197" ht="16" customHeight="1"/>
    <row r="198" ht="16" customHeight="1"/>
    <row r="199" ht="16" customHeight="1"/>
    <row r="200" ht="16" customHeight="1"/>
    <row r="201" ht="16" customHeight="1"/>
    <row r="202" ht="16" customHeight="1"/>
    <row r="203" ht="16" customHeight="1"/>
    <row r="204" ht="16" customHeight="1"/>
    <row r="205" ht="16" customHeight="1"/>
    <row r="206" ht="16" customHeight="1"/>
    <row r="207" ht="16" customHeight="1"/>
    <row r="208" ht="16" customHeight="1"/>
    <row r="209" ht="16" customHeight="1"/>
    <row r="210" ht="16" customHeight="1"/>
    <row r="211" ht="16" customHeight="1"/>
    <row r="212" ht="16" customHeight="1"/>
    <row r="213" ht="16" customHeight="1"/>
    <row r="214" ht="16" customHeight="1"/>
    <row r="215" ht="16" customHeight="1"/>
    <row r="216" ht="16" customHeight="1"/>
    <row r="217" ht="16" customHeight="1"/>
    <row r="218" ht="16" customHeight="1"/>
    <row r="219" ht="16" customHeight="1"/>
    <row r="220" ht="16" customHeight="1"/>
    <row r="221" ht="16" customHeight="1"/>
    <row r="222" ht="16" customHeight="1"/>
    <row r="223" ht="16" customHeight="1"/>
    <row r="224" ht="16" customHeight="1"/>
    <row r="225" ht="16" customHeight="1"/>
    <row r="226" ht="16" customHeight="1"/>
    <row r="227" ht="16" customHeight="1"/>
    <row r="228" ht="16" customHeight="1"/>
    <row r="229" ht="16" customHeight="1"/>
    <row r="230" ht="16" customHeight="1"/>
    <row r="231" ht="16" customHeight="1"/>
    <row r="232" ht="16" customHeight="1"/>
    <row r="233" ht="16" customHeight="1"/>
    <row r="234" ht="16" customHeight="1"/>
    <row r="235" ht="16" customHeight="1"/>
    <row r="236" ht="16" customHeight="1"/>
    <row r="237" ht="16" customHeight="1"/>
    <row r="238" ht="16" customHeight="1"/>
    <row r="239" ht="16" customHeight="1"/>
    <row r="240" ht="16" customHeight="1"/>
    <row r="241" ht="16" customHeight="1"/>
    <row r="242" ht="16" customHeight="1"/>
    <row r="243" ht="16" customHeight="1"/>
    <row r="244" ht="16" customHeight="1"/>
    <row r="245" ht="16" customHeight="1"/>
    <row r="246" ht="16" customHeight="1"/>
    <row r="247" ht="16" customHeight="1"/>
    <row r="248" ht="16" customHeight="1"/>
    <row r="249" ht="16" customHeight="1"/>
    <row r="250" ht="16" customHeight="1"/>
    <row r="251" ht="16" customHeight="1"/>
    <row r="252" ht="16" customHeight="1"/>
    <row r="253" ht="16" customHeight="1"/>
    <row r="254" ht="16" customHeight="1"/>
    <row r="255" ht="16" customHeight="1"/>
    <row r="256" ht="16" customHeight="1"/>
    <row r="257" ht="16" customHeight="1"/>
    <row r="258" ht="16" customHeight="1"/>
    <row r="259" ht="16" customHeight="1"/>
    <row r="260" ht="16" customHeight="1"/>
    <row r="261" ht="16" customHeight="1"/>
    <row r="262" ht="16" customHeight="1"/>
    <row r="263" ht="16" customHeight="1"/>
    <row r="264" ht="16" customHeight="1"/>
    <row r="265" ht="16" customHeight="1"/>
    <row r="266" ht="16" customHeight="1"/>
    <row r="267" ht="16" customHeight="1"/>
    <row r="268" ht="16" customHeight="1"/>
    <row r="269" ht="16" customHeight="1"/>
    <row r="270" ht="16" customHeight="1"/>
    <row r="271" ht="16" customHeight="1"/>
    <row r="272" ht="16" customHeight="1"/>
    <row r="273" ht="16" customHeight="1"/>
    <row r="274" ht="16" customHeight="1"/>
    <row r="275" ht="16" customHeight="1"/>
    <row r="276" ht="16" customHeight="1"/>
    <row r="277" ht="16" customHeight="1"/>
    <row r="278" ht="16" customHeight="1"/>
    <row r="279" ht="16" customHeight="1"/>
    <row r="280" ht="16" customHeight="1"/>
    <row r="281" ht="16" customHeight="1"/>
    <row r="282" ht="16" customHeight="1"/>
    <row r="283" ht="16" customHeight="1"/>
    <row r="284" ht="16" customHeight="1"/>
    <row r="285" ht="16" customHeight="1"/>
    <row r="286" ht="16" customHeight="1"/>
    <row r="287" ht="16" customHeight="1"/>
    <row r="288" ht="16" customHeight="1"/>
    <row r="289" ht="16" customHeight="1"/>
    <row r="290" ht="16" customHeight="1"/>
    <row r="291" ht="16" customHeight="1"/>
    <row r="292" ht="16" customHeight="1"/>
    <row r="293" ht="16" customHeight="1"/>
    <row r="294" ht="16" customHeight="1"/>
    <row r="295" ht="16" customHeight="1"/>
    <row r="296" ht="16" customHeight="1"/>
    <row r="297" ht="16" customHeight="1"/>
    <row r="298" ht="16" customHeight="1"/>
    <row r="299" ht="16" customHeight="1"/>
    <row r="300" ht="16" customHeight="1"/>
    <row r="301" ht="16" customHeight="1"/>
    <row r="302" ht="16" customHeight="1"/>
    <row r="303" ht="16" customHeight="1"/>
    <row r="304" ht="16" customHeight="1"/>
    <row r="305" ht="16" customHeight="1"/>
    <row r="306" ht="16" customHeight="1"/>
    <row r="307" ht="16" customHeight="1"/>
    <row r="308" ht="16" customHeight="1"/>
    <row r="309" ht="16" customHeight="1"/>
    <row r="310" ht="16" customHeight="1"/>
    <row r="311" ht="16" customHeight="1"/>
    <row r="312" ht="16" customHeight="1"/>
    <row r="313" ht="16" customHeight="1"/>
    <row r="314" ht="16" customHeight="1"/>
    <row r="315" ht="16" customHeight="1"/>
    <row r="316" ht="16" customHeight="1"/>
    <row r="317" ht="16" customHeight="1"/>
    <row r="318" ht="16" customHeight="1"/>
    <row r="319" ht="16" customHeight="1"/>
    <row r="320" ht="16" customHeight="1"/>
    <row r="321" ht="16" customHeight="1"/>
    <row r="322" ht="16" customHeight="1"/>
    <row r="323" ht="16" customHeight="1"/>
    <row r="324" ht="16" customHeight="1"/>
    <row r="325" ht="16" customHeight="1"/>
    <row r="326" ht="16" customHeight="1"/>
    <row r="327" ht="16" customHeight="1"/>
    <row r="328" ht="16" customHeight="1"/>
    <row r="329" ht="16" customHeight="1"/>
    <row r="330" ht="16" customHeight="1"/>
    <row r="331" ht="16" customHeight="1"/>
    <row r="332" ht="16" customHeight="1"/>
    <row r="333" ht="16" customHeight="1"/>
    <row r="334" ht="16" customHeight="1"/>
  </sheetData>
  <mergeCells count="544">
    <mergeCell ref="R1:T7"/>
    <mergeCell ref="U1:W7"/>
    <mergeCell ref="X1:Z7"/>
    <mergeCell ref="AA1:AD7"/>
    <mergeCell ref="AE1:AH7"/>
    <mergeCell ref="AI1:BD7"/>
    <mergeCell ref="B1:C43"/>
    <mergeCell ref="D1:E7"/>
    <mergeCell ref="F1:G7"/>
    <mergeCell ref="H1:K7"/>
    <mergeCell ref="L1:N7"/>
    <mergeCell ref="O1:Q7"/>
    <mergeCell ref="D8:E10"/>
    <mergeCell ref="F8:F10"/>
    <mergeCell ref="G8:G10"/>
    <mergeCell ref="H8:K10"/>
    <mergeCell ref="BC10:BD12"/>
    <mergeCell ref="D11:E13"/>
    <mergeCell ref="F11:F13"/>
    <mergeCell ref="G11:G13"/>
    <mergeCell ref="H11:K13"/>
    <mergeCell ref="L11:N13"/>
    <mergeCell ref="AE8:AH10"/>
    <mergeCell ref="AI8:AO9"/>
    <mergeCell ref="AP8:AT9"/>
    <mergeCell ref="AU8:AY9"/>
    <mergeCell ref="AZ8:BD9"/>
    <mergeCell ref="AI10:AO12"/>
    <mergeCell ref="AP10:AQ12"/>
    <mergeCell ref="AR10:AR12"/>
    <mergeCell ref="AS10:AT12"/>
    <mergeCell ref="AU10:AV12"/>
    <mergeCell ref="L8:N10"/>
    <mergeCell ref="O8:Q10"/>
    <mergeCell ref="R8:T10"/>
    <mergeCell ref="U8:W10"/>
    <mergeCell ref="X8:Z10"/>
    <mergeCell ref="AA8:AD10"/>
    <mergeCell ref="R11:T13"/>
    <mergeCell ref="U11:W13"/>
    <mergeCell ref="X11:Z13"/>
    <mergeCell ref="AA11:AD13"/>
    <mergeCell ref="AE11:AH13"/>
    <mergeCell ref="AW10:AW12"/>
    <mergeCell ref="AX10:AY12"/>
    <mergeCell ref="AZ10:BA12"/>
    <mergeCell ref="BB10:BB12"/>
    <mergeCell ref="AU16:AY18"/>
    <mergeCell ref="AZ16:BD18"/>
    <mergeCell ref="D17:E19"/>
    <mergeCell ref="F17:F19"/>
    <mergeCell ref="G17:G19"/>
    <mergeCell ref="H17:K19"/>
    <mergeCell ref="L17:N19"/>
    <mergeCell ref="O14:Q16"/>
    <mergeCell ref="R14:T16"/>
    <mergeCell ref="U14:W16"/>
    <mergeCell ref="X14:Z16"/>
    <mergeCell ref="AA14:AD16"/>
    <mergeCell ref="AE14:AH16"/>
    <mergeCell ref="AI13:AN15"/>
    <mergeCell ref="AO13:AO15"/>
    <mergeCell ref="AP13:AT15"/>
    <mergeCell ref="AU13:AY15"/>
    <mergeCell ref="AZ13:BD15"/>
    <mergeCell ref="D14:E16"/>
    <mergeCell ref="F14:F16"/>
    <mergeCell ref="G14:G16"/>
    <mergeCell ref="H14:K16"/>
    <mergeCell ref="L14:N16"/>
    <mergeCell ref="O11:Q13"/>
    <mergeCell ref="O17:Q19"/>
    <mergeCell ref="R17:T19"/>
    <mergeCell ref="U17:W19"/>
    <mergeCell ref="X17:Z19"/>
    <mergeCell ref="AA17:AD19"/>
    <mergeCell ref="AE17:AH19"/>
    <mergeCell ref="AI16:AN18"/>
    <mergeCell ref="AO16:AO18"/>
    <mergeCell ref="AP16:AT18"/>
    <mergeCell ref="D23:E25"/>
    <mergeCell ref="F23:F25"/>
    <mergeCell ref="G23:G25"/>
    <mergeCell ref="H23:K25"/>
    <mergeCell ref="L23:N25"/>
    <mergeCell ref="O23:Q25"/>
    <mergeCell ref="O20:Q22"/>
    <mergeCell ref="R20:T22"/>
    <mergeCell ref="U20:W22"/>
    <mergeCell ref="D20:E22"/>
    <mergeCell ref="F20:F22"/>
    <mergeCell ref="G20:G22"/>
    <mergeCell ref="H20:K22"/>
    <mergeCell ref="L20:N22"/>
    <mergeCell ref="R23:T25"/>
    <mergeCell ref="U23:W25"/>
    <mergeCell ref="X29:Z31"/>
    <mergeCell ref="X23:Z25"/>
    <mergeCell ref="AA23:AD25"/>
    <mergeCell ref="AE23:AH25"/>
    <mergeCell ref="AI25:BD31"/>
    <mergeCell ref="R26:T28"/>
    <mergeCell ref="U26:W28"/>
    <mergeCell ref="X26:Z28"/>
    <mergeCell ref="AA26:AD28"/>
    <mergeCell ref="AI22:AO24"/>
    <mergeCell ref="AP22:AT24"/>
    <mergeCell ref="AU22:AY24"/>
    <mergeCell ref="AZ22:BD24"/>
    <mergeCell ref="X20:Z22"/>
    <mergeCell ref="AA20:AD22"/>
    <mergeCell ref="AE20:AH22"/>
    <mergeCell ref="AI19:AN21"/>
    <mergeCell ref="AO19:AO21"/>
    <mergeCell ref="AP19:AT21"/>
    <mergeCell ref="AU19:AY21"/>
    <mergeCell ref="AZ19:BD21"/>
    <mergeCell ref="AE26:AH28"/>
    <mergeCell ref="D26:E28"/>
    <mergeCell ref="F26:F28"/>
    <mergeCell ref="G26:G28"/>
    <mergeCell ref="H26:K28"/>
    <mergeCell ref="L26:N28"/>
    <mergeCell ref="O26:Q28"/>
    <mergeCell ref="AA29:AD31"/>
    <mergeCell ref="AE29:AH31"/>
    <mergeCell ref="D32:E34"/>
    <mergeCell ref="F32:F34"/>
    <mergeCell ref="G32:G34"/>
    <mergeCell ref="H32:K34"/>
    <mergeCell ref="L32:N34"/>
    <mergeCell ref="O32:Q34"/>
    <mergeCell ref="R32:T34"/>
    <mergeCell ref="U32:W34"/>
    <mergeCell ref="D29:E31"/>
    <mergeCell ref="F29:F31"/>
    <mergeCell ref="G29:G31"/>
    <mergeCell ref="H29:K31"/>
    <mergeCell ref="L29:N31"/>
    <mergeCell ref="O29:Q31"/>
    <mergeCell ref="R29:T31"/>
    <mergeCell ref="U29:W31"/>
    <mergeCell ref="H35:K37"/>
    <mergeCell ref="L35:N37"/>
    <mergeCell ref="O35:Q37"/>
    <mergeCell ref="R35:T37"/>
    <mergeCell ref="U35:W37"/>
    <mergeCell ref="X35:Z37"/>
    <mergeCell ref="AZ32:BD33"/>
    <mergeCell ref="AI34:AO36"/>
    <mergeCell ref="AP34:AQ36"/>
    <mergeCell ref="AR34:AR36"/>
    <mergeCell ref="AS34:AT36"/>
    <mergeCell ref="AU34:AV36"/>
    <mergeCell ref="AW34:AW36"/>
    <mergeCell ref="AX34:AY36"/>
    <mergeCell ref="AZ34:BA36"/>
    <mergeCell ref="BB34:BB36"/>
    <mergeCell ref="X32:Z34"/>
    <mergeCell ref="AA32:AD34"/>
    <mergeCell ref="AE32:AH34"/>
    <mergeCell ref="AI32:AO33"/>
    <mergeCell ref="AP32:AT33"/>
    <mergeCell ref="AU32:AY33"/>
    <mergeCell ref="AZ37:BD39"/>
    <mergeCell ref="AA35:AD37"/>
    <mergeCell ref="D38:E40"/>
    <mergeCell ref="F38:F40"/>
    <mergeCell ref="G38:G40"/>
    <mergeCell ref="H38:K40"/>
    <mergeCell ref="L38:N40"/>
    <mergeCell ref="O38:Q40"/>
    <mergeCell ref="R38:T40"/>
    <mergeCell ref="U38:W40"/>
    <mergeCell ref="X38:Z40"/>
    <mergeCell ref="AE35:AH37"/>
    <mergeCell ref="AI37:AN39"/>
    <mergeCell ref="AO37:AO39"/>
    <mergeCell ref="AP37:AT39"/>
    <mergeCell ref="AU37:AY39"/>
    <mergeCell ref="AA38:AD40"/>
    <mergeCell ref="AE38:AH40"/>
    <mergeCell ref="AI40:AN42"/>
    <mergeCell ref="AO40:AO42"/>
    <mergeCell ref="BC34:BD36"/>
    <mergeCell ref="D35:E37"/>
    <mergeCell ref="F35:F37"/>
    <mergeCell ref="G35:G37"/>
    <mergeCell ref="AZ43:BD45"/>
    <mergeCell ref="B44:E54"/>
    <mergeCell ref="F44:L48"/>
    <mergeCell ref="M44:S48"/>
    <mergeCell ref="T44:Z48"/>
    <mergeCell ref="AA44:AH48"/>
    <mergeCell ref="AI46:AN48"/>
    <mergeCell ref="AO46:AO48"/>
    <mergeCell ref="U41:W43"/>
    <mergeCell ref="X41:Z43"/>
    <mergeCell ref="AA41:AD43"/>
    <mergeCell ref="AE41:AH43"/>
    <mergeCell ref="AI43:AN45"/>
    <mergeCell ref="AO43:AO45"/>
    <mergeCell ref="AP40:AT42"/>
    <mergeCell ref="AU40:AY42"/>
    <mergeCell ref="AZ40:BD42"/>
    <mergeCell ref="D41:E43"/>
    <mergeCell ref="F41:F43"/>
    <mergeCell ref="G41:G43"/>
    <mergeCell ref="H41:K43"/>
    <mergeCell ref="L41:N43"/>
    <mergeCell ref="O41:Q43"/>
    <mergeCell ref="R41:T43"/>
    <mergeCell ref="F49:H54"/>
    <mergeCell ref="I49:I54"/>
    <mergeCell ref="J49:K54"/>
    <mergeCell ref="L49:L54"/>
    <mergeCell ref="M49:O54"/>
    <mergeCell ref="P49:P54"/>
    <mergeCell ref="Q49:R54"/>
    <mergeCell ref="AP43:AT45"/>
    <mergeCell ref="AU43:AY45"/>
    <mergeCell ref="S49:S54"/>
    <mergeCell ref="T49:T51"/>
    <mergeCell ref="U49:V51"/>
    <mergeCell ref="W49:W51"/>
    <mergeCell ref="X49:Y51"/>
    <mergeCell ref="Z49:Z51"/>
    <mergeCell ref="AP46:AT48"/>
    <mergeCell ref="AU46:AY48"/>
    <mergeCell ref="AZ46:BD48"/>
    <mergeCell ref="AZ49:BD51"/>
    <mergeCell ref="T52:T54"/>
    <mergeCell ref="U52:V54"/>
    <mergeCell ref="W52:W54"/>
    <mergeCell ref="X52:Y54"/>
    <mergeCell ref="Z52:Z54"/>
    <mergeCell ref="AI52:AO54"/>
    <mergeCell ref="AP52:AT54"/>
    <mergeCell ref="AU52:AY54"/>
    <mergeCell ref="AZ52:BD54"/>
    <mergeCell ref="AA49:AG54"/>
    <mergeCell ref="AH49:AH54"/>
    <mergeCell ref="AI49:AN51"/>
    <mergeCell ref="AO49:AO51"/>
    <mergeCell ref="AP49:AT51"/>
    <mergeCell ref="AU49:AY51"/>
    <mergeCell ref="C60:X60"/>
    <mergeCell ref="Y60:AN60"/>
    <mergeCell ref="D61:X61"/>
    <mergeCell ref="Y61:AN61"/>
    <mergeCell ref="D62:M63"/>
    <mergeCell ref="N62:X62"/>
    <mergeCell ref="Y62:AN62"/>
    <mergeCell ref="C63:C69"/>
    <mergeCell ref="N63:X63"/>
    <mergeCell ref="Y63:AN63"/>
    <mergeCell ref="Y68:AN68"/>
    <mergeCell ref="N69:X69"/>
    <mergeCell ref="Y69:AN69"/>
    <mergeCell ref="D70:X70"/>
    <mergeCell ref="Y70:AN70"/>
    <mergeCell ref="D71:X71"/>
    <mergeCell ref="Y71:AN71"/>
    <mergeCell ref="D64:M69"/>
    <mergeCell ref="N64:X64"/>
    <mergeCell ref="Y64:AN64"/>
    <mergeCell ref="N65:X65"/>
    <mergeCell ref="Y65:AN65"/>
    <mergeCell ref="N66:X66"/>
    <mergeCell ref="Y66:AN66"/>
    <mergeCell ref="N67:X67"/>
    <mergeCell ref="Y67:AN67"/>
    <mergeCell ref="N68:X68"/>
    <mergeCell ref="C75:C76"/>
    <mergeCell ref="D75:F75"/>
    <mergeCell ref="G75:K75"/>
    <mergeCell ref="L75:N75"/>
    <mergeCell ref="O75:Q76"/>
    <mergeCell ref="R75:T76"/>
    <mergeCell ref="D76:F76"/>
    <mergeCell ref="G76:H76"/>
    <mergeCell ref="I76:K76"/>
    <mergeCell ref="L76:N76"/>
    <mergeCell ref="V77:X77"/>
    <mergeCell ref="Y77:AA77"/>
    <mergeCell ref="AB77:AD77"/>
    <mergeCell ref="AE77:AG77"/>
    <mergeCell ref="D78:F78"/>
    <mergeCell ref="G78:H78"/>
    <mergeCell ref="I78:K78"/>
    <mergeCell ref="L78:N78"/>
    <mergeCell ref="O78:Q78"/>
    <mergeCell ref="R78:T78"/>
    <mergeCell ref="D77:F77"/>
    <mergeCell ref="G77:H77"/>
    <mergeCell ref="I77:K77"/>
    <mergeCell ref="L77:N77"/>
    <mergeCell ref="O77:Q77"/>
    <mergeCell ref="R77:T77"/>
    <mergeCell ref="V78:X78"/>
    <mergeCell ref="Y78:AA78"/>
    <mergeCell ref="AB78:AD78"/>
    <mergeCell ref="AE78:AG78"/>
    <mergeCell ref="AE79:AG79"/>
    <mergeCell ref="D80:F80"/>
    <mergeCell ref="G80:H80"/>
    <mergeCell ref="I80:K80"/>
    <mergeCell ref="L80:N80"/>
    <mergeCell ref="O80:Q80"/>
    <mergeCell ref="R80:T80"/>
    <mergeCell ref="V80:X80"/>
    <mergeCell ref="Y80:AA80"/>
    <mergeCell ref="AB80:AD80"/>
    <mergeCell ref="AE80:AG80"/>
    <mergeCell ref="D79:F79"/>
    <mergeCell ref="G79:H79"/>
    <mergeCell ref="I79:K79"/>
    <mergeCell ref="L79:N79"/>
    <mergeCell ref="O79:Q79"/>
    <mergeCell ref="R79:T79"/>
    <mergeCell ref="V79:X79"/>
    <mergeCell ref="Y79:AA79"/>
    <mergeCell ref="AB79:AD79"/>
    <mergeCell ref="AE81:AG81"/>
    <mergeCell ref="D82:F82"/>
    <mergeCell ref="G82:H82"/>
    <mergeCell ref="I82:K82"/>
    <mergeCell ref="L82:N82"/>
    <mergeCell ref="O82:Q82"/>
    <mergeCell ref="R82:T82"/>
    <mergeCell ref="V82:X82"/>
    <mergeCell ref="Y82:AA82"/>
    <mergeCell ref="AB82:AD82"/>
    <mergeCell ref="AE82:AG82"/>
    <mergeCell ref="D81:F81"/>
    <mergeCell ref="G81:H81"/>
    <mergeCell ref="I81:K81"/>
    <mergeCell ref="L81:N81"/>
    <mergeCell ref="O81:Q81"/>
    <mergeCell ref="R81:T81"/>
    <mergeCell ref="V81:X81"/>
    <mergeCell ref="Y81:AA81"/>
    <mergeCell ref="AB81:AD81"/>
    <mergeCell ref="AE83:AG83"/>
    <mergeCell ref="D84:F84"/>
    <mergeCell ref="G84:H84"/>
    <mergeCell ref="I84:K84"/>
    <mergeCell ref="L84:N84"/>
    <mergeCell ref="O84:Q84"/>
    <mergeCell ref="R84:T84"/>
    <mergeCell ref="V84:X84"/>
    <mergeCell ref="Y84:AA84"/>
    <mergeCell ref="AB84:AD84"/>
    <mergeCell ref="AE84:AG84"/>
    <mergeCell ref="D83:F83"/>
    <mergeCell ref="G83:H83"/>
    <mergeCell ref="I83:K83"/>
    <mergeCell ref="L83:N83"/>
    <mergeCell ref="O83:Q83"/>
    <mergeCell ref="R83:T83"/>
    <mergeCell ref="V83:X83"/>
    <mergeCell ref="Y83:AA83"/>
    <mergeCell ref="AB83:AD83"/>
    <mergeCell ref="AE85:AG85"/>
    <mergeCell ref="D86:F86"/>
    <mergeCell ref="G86:H86"/>
    <mergeCell ref="I86:K86"/>
    <mergeCell ref="L86:N86"/>
    <mergeCell ref="O86:Q86"/>
    <mergeCell ref="R86:T86"/>
    <mergeCell ref="V86:X86"/>
    <mergeCell ref="Y86:AA86"/>
    <mergeCell ref="AB86:AD86"/>
    <mergeCell ref="AE86:AG86"/>
    <mergeCell ref="D85:F85"/>
    <mergeCell ref="G85:H85"/>
    <mergeCell ref="I85:K85"/>
    <mergeCell ref="L85:N85"/>
    <mergeCell ref="O85:Q85"/>
    <mergeCell ref="R85:T85"/>
    <mergeCell ref="V85:X85"/>
    <mergeCell ref="Y85:AA85"/>
    <mergeCell ref="AB85:AD85"/>
    <mergeCell ref="AE87:AG87"/>
    <mergeCell ref="D88:F88"/>
    <mergeCell ref="G88:H88"/>
    <mergeCell ref="I88:K88"/>
    <mergeCell ref="L88:N88"/>
    <mergeCell ref="O88:Q88"/>
    <mergeCell ref="R88:T88"/>
    <mergeCell ref="V88:X88"/>
    <mergeCell ref="Y88:AA88"/>
    <mergeCell ref="AB88:AD88"/>
    <mergeCell ref="AE88:AG88"/>
    <mergeCell ref="D87:F87"/>
    <mergeCell ref="G87:H87"/>
    <mergeCell ref="I87:K87"/>
    <mergeCell ref="L87:N87"/>
    <mergeCell ref="O87:Q87"/>
    <mergeCell ref="R87:T87"/>
    <mergeCell ref="V87:X87"/>
    <mergeCell ref="Y87:AA87"/>
    <mergeCell ref="AB87:AD87"/>
    <mergeCell ref="C92:C94"/>
    <mergeCell ref="D92:F94"/>
    <mergeCell ref="G92:I94"/>
    <mergeCell ref="J92:L94"/>
    <mergeCell ref="M92:O94"/>
    <mergeCell ref="P92:R94"/>
    <mergeCell ref="S92:U94"/>
    <mergeCell ref="V92:X94"/>
    <mergeCell ref="Y92:AA94"/>
    <mergeCell ref="D95:F95"/>
    <mergeCell ref="G95:I95"/>
    <mergeCell ref="J95:L95"/>
    <mergeCell ref="M95:O95"/>
    <mergeCell ref="P95:R95"/>
    <mergeCell ref="S95:U95"/>
    <mergeCell ref="V95:X95"/>
    <mergeCell ref="Y95:AA95"/>
    <mergeCell ref="D96:F96"/>
    <mergeCell ref="G96:I96"/>
    <mergeCell ref="J96:L96"/>
    <mergeCell ref="M96:O96"/>
    <mergeCell ref="P96:R96"/>
    <mergeCell ref="S96:U96"/>
    <mergeCell ref="V96:X96"/>
    <mergeCell ref="Y96:AA96"/>
    <mergeCell ref="V97:X97"/>
    <mergeCell ref="Y97:AA97"/>
    <mergeCell ref="D98:F98"/>
    <mergeCell ref="G98:I98"/>
    <mergeCell ref="J98:L98"/>
    <mergeCell ref="M98:O98"/>
    <mergeCell ref="P98:R98"/>
    <mergeCell ref="S98:U98"/>
    <mergeCell ref="V98:X98"/>
    <mergeCell ref="Y98:AA98"/>
    <mergeCell ref="D97:F97"/>
    <mergeCell ref="G97:I97"/>
    <mergeCell ref="J97:L97"/>
    <mergeCell ref="M97:O97"/>
    <mergeCell ref="P97:R97"/>
    <mergeCell ref="S97:U97"/>
    <mergeCell ref="V99:X99"/>
    <mergeCell ref="Y99:AA99"/>
    <mergeCell ref="D100:F100"/>
    <mergeCell ref="G100:I100"/>
    <mergeCell ref="J100:L100"/>
    <mergeCell ref="M100:O100"/>
    <mergeCell ref="P100:R100"/>
    <mergeCell ref="S100:U100"/>
    <mergeCell ref="V100:X100"/>
    <mergeCell ref="Y100:AA100"/>
    <mergeCell ref="D99:F99"/>
    <mergeCell ref="G99:I99"/>
    <mergeCell ref="J99:L99"/>
    <mergeCell ref="M99:O99"/>
    <mergeCell ref="P99:R99"/>
    <mergeCell ref="S99:U99"/>
    <mergeCell ref="V101:X101"/>
    <mergeCell ref="Y101:AA101"/>
    <mergeCell ref="D102:F102"/>
    <mergeCell ref="G102:I102"/>
    <mergeCell ref="J102:L102"/>
    <mergeCell ref="M102:O102"/>
    <mergeCell ref="P102:R102"/>
    <mergeCell ref="S102:U102"/>
    <mergeCell ref="V102:X102"/>
    <mergeCell ref="Y102:AA102"/>
    <mergeCell ref="D101:F101"/>
    <mergeCell ref="G101:I101"/>
    <mergeCell ref="J101:L101"/>
    <mergeCell ref="M101:O101"/>
    <mergeCell ref="P101:R101"/>
    <mergeCell ref="S101:U101"/>
    <mergeCell ref="V103:X103"/>
    <mergeCell ref="Y103:AA103"/>
    <mergeCell ref="D104:F104"/>
    <mergeCell ref="G104:I104"/>
    <mergeCell ref="J104:L104"/>
    <mergeCell ref="M104:O104"/>
    <mergeCell ref="P104:R104"/>
    <mergeCell ref="S104:U104"/>
    <mergeCell ref="V104:X104"/>
    <mergeCell ref="Y104:AA104"/>
    <mergeCell ref="D103:F103"/>
    <mergeCell ref="G103:I103"/>
    <mergeCell ref="J103:L103"/>
    <mergeCell ref="M103:O103"/>
    <mergeCell ref="P103:R103"/>
    <mergeCell ref="S103:U103"/>
    <mergeCell ref="V105:X105"/>
    <mergeCell ref="Y105:AA105"/>
    <mergeCell ref="D106:F106"/>
    <mergeCell ref="G106:I106"/>
    <mergeCell ref="J106:L106"/>
    <mergeCell ref="M106:O106"/>
    <mergeCell ref="P106:R106"/>
    <mergeCell ref="S106:U106"/>
    <mergeCell ref="V106:X106"/>
    <mergeCell ref="Y106:AA106"/>
    <mergeCell ref="D105:F105"/>
    <mergeCell ref="G105:I105"/>
    <mergeCell ref="J105:L105"/>
    <mergeCell ref="M105:O105"/>
    <mergeCell ref="P105:R105"/>
    <mergeCell ref="S105:U105"/>
    <mergeCell ref="C115:F115"/>
    <mergeCell ref="G115:AK115"/>
    <mergeCell ref="C116:F117"/>
    <mergeCell ref="G116:AK117"/>
    <mergeCell ref="C118:F119"/>
    <mergeCell ref="G118:AK119"/>
    <mergeCell ref="C108:F108"/>
    <mergeCell ref="G108:AK108"/>
    <mergeCell ref="C109:F112"/>
    <mergeCell ref="G109:AK112"/>
    <mergeCell ref="C113:F114"/>
    <mergeCell ref="G113:AK114"/>
    <mergeCell ref="C137:G142"/>
    <mergeCell ref="H137:AK142"/>
    <mergeCell ref="C143:G143"/>
    <mergeCell ref="H143:AK143"/>
    <mergeCell ref="C144:G147"/>
    <mergeCell ref="H144:AK147"/>
    <mergeCell ref="C120:F121"/>
    <mergeCell ref="G120:AK121"/>
    <mergeCell ref="C122:F124"/>
    <mergeCell ref="G122:AK124"/>
    <mergeCell ref="C136:G136"/>
    <mergeCell ref="H136:AK136"/>
    <mergeCell ref="C158:G159"/>
    <mergeCell ref="H158:AK159"/>
    <mergeCell ref="C160:G163"/>
    <mergeCell ref="H160:AK163"/>
    <mergeCell ref="C164:G165"/>
    <mergeCell ref="H164:AK165"/>
    <mergeCell ref="C148:G151"/>
    <mergeCell ref="H148:AK151"/>
    <mergeCell ref="C152:G153"/>
    <mergeCell ref="H152:AK153"/>
    <mergeCell ref="C154:G157"/>
    <mergeCell ref="H154:AK157"/>
  </mergeCells>
  <phoneticPr fontId="18"/>
  <pageMargins left="0.39370078740157483" right="0.39370078740157483" top="0.70866141732283472" bottom="0.6692913385826772" header="0" footer="0"/>
  <pageSetup paperSize="9" scale="52" fitToWidth="0" fitToHeight="0" pageOrder="overThenDown"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AE13E-D8F8-4DA2-9F0B-3B8D11445CEC}">
  <sheetPr codeName="Sheet7"/>
  <dimension ref="A1:CX100"/>
  <sheetViews>
    <sheetView zoomScale="87" zoomScaleNormal="87" workbookViewId="0"/>
  </sheetViews>
  <sheetFormatPr defaultRowHeight="14"/>
  <cols>
    <col min="1" max="94" width="1.9140625" style="178" customWidth="1"/>
    <col min="95" max="102" width="10.6640625" style="228" customWidth="1"/>
    <col min="103" max="16384" width="8.6640625" style="228"/>
  </cols>
  <sheetData>
    <row r="1" spans="2:102" ht="8.5" customHeight="1">
      <c r="G1" s="1763" t="s">
        <v>590</v>
      </c>
      <c r="H1" s="1763"/>
      <c r="I1" s="1763"/>
      <c r="J1" s="1763"/>
      <c r="K1" s="1763"/>
      <c r="L1" s="1763"/>
      <c r="M1" s="1763"/>
      <c r="N1" s="1763"/>
      <c r="O1" s="1763"/>
      <c r="P1" s="1763"/>
      <c r="Q1" s="1763"/>
      <c r="R1" s="1763"/>
      <c r="S1" s="1763"/>
      <c r="T1" s="1763"/>
      <c r="U1" s="1763"/>
      <c r="V1" s="1763"/>
      <c r="W1" s="1763"/>
      <c r="X1" s="1763"/>
      <c r="Y1" s="1763"/>
      <c r="Z1" s="1763"/>
      <c r="AA1" s="1763"/>
      <c r="AB1" s="1763"/>
      <c r="AC1" s="1763"/>
      <c r="AD1" s="1763"/>
      <c r="AE1" s="1763"/>
      <c r="AF1" s="1763"/>
      <c r="AG1" s="1763"/>
      <c r="AH1" s="1763"/>
      <c r="AI1" s="1763"/>
      <c r="AJ1" s="1763"/>
      <c r="AK1" s="1763"/>
      <c r="AL1" s="1763"/>
      <c r="AM1" s="1763"/>
      <c r="AN1" s="1763"/>
      <c r="AO1" s="1763"/>
      <c r="AP1" s="1763"/>
      <c r="AQ1" s="1763"/>
      <c r="AR1" s="1763"/>
      <c r="AS1" s="1763"/>
      <c r="AT1" s="1763"/>
      <c r="AU1" s="1763"/>
      <c r="AV1" s="1763"/>
      <c r="AW1" s="1763"/>
      <c r="AX1" s="1763"/>
      <c r="AY1" s="1763"/>
      <c r="AZ1" s="1763"/>
      <c r="BA1" s="1763"/>
      <c r="BB1" s="1763"/>
      <c r="BC1" s="1763"/>
      <c r="BD1" s="1763"/>
      <c r="BE1" s="1763"/>
      <c r="BF1" s="1763"/>
      <c r="BG1" s="1763"/>
      <c r="BH1" s="1763"/>
      <c r="BI1" s="1763"/>
      <c r="BJ1" s="1763"/>
      <c r="BK1" s="1763"/>
      <c r="BL1" s="1763"/>
      <c r="BM1" s="1763"/>
      <c r="BN1" s="1763"/>
      <c r="BO1" s="1763"/>
      <c r="BP1" s="1763"/>
      <c r="BQ1" s="1763"/>
      <c r="BR1" s="1763"/>
      <c r="BS1" s="1763"/>
      <c r="BT1" s="1763"/>
      <c r="BU1" s="1763"/>
      <c r="BV1" s="260"/>
      <c r="BW1" s="260"/>
      <c r="BX1" s="260"/>
      <c r="BY1" s="260"/>
      <c r="BZ1" s="260"/>
      <c r="CA1" s="260"/>
      <c r="CB1" s="260"/>
      <c r="CC1" s="260"/>
      <c r="CD1" s="260"/>
      <c r="CE1" s="260"/>
      <c r="CF1" s="260"/>
      <c r="CG1" s="260"/>
      <c r="CH1" s="260"/>
      <c r="CI1" s="260"/>
      <c r="CR1" s="178"/>
      <c r="CS1" s="178"/>
      <c r="CT1" s="178"/>
      <c r="CU1" s="178"/>
    </row>
    <row r="2" spans="2:102" ht="8.5" customHeight="1">
      <c r="G2" s="1763"/>
      <c r="H2" s="1763"/>
      <c r="I2" s="1763"/>
      <c r="J2" s="1763"/>
      <c r="K2" s="1763"/>
      <c r="L2" s="1763"/>
      <c r="M2" s="1763"/>
      <c r="N2" s="1763"/>
      <c r="O2" s="1763"/>
      <c r="P2" s="1763"/>
      <c r="Q2" s="1763"/>
      <c r="R2" s="1763"/>
      <c r="S2" s="1763"/>
      <c r="T2" s="1763"/>
      <c r="U2" s="1763"/>
      <c r="V2" s="1763"/>
      <c r="W2" s="1763"/>
      <c r="X2" s="1763"/>
      <c r="Y2" s="1763"/>
      <c r="Z2" s="1763"/>
      <c r="AA2" s="1763"/>
      <c r="AB2" s="1763"/>
      <c r="AC2" s="1763"/>
      <c r="AD2" s="1763"/>
      <c r="AE2" s="1763"/>
      <c r="AF2" s="1763"/>
      <c r="AG2" s="1763"/>
      <c r="AH2" s="1763"/>
      <c r="AI2" s="1763"/>
      <c r="AJ2" s="1763"/>
      <c r="AK2" s="1763"/>
      <c r="AL2" s="1763"/>
      <c r="AM2" s="1763"/>
      <c r="AN2" s="1763"/>
      <c r="AO2" s="1763"/>
      <c r="AP2" s="1763"/>
      <c r="AQ2" s="1763"/>
      <c r="AR2" s="1763"/>
      <c r="AS2" s="1763"/>
      <c r="AT2" s="1763"/>
      <c r="AU2" s="1763"/>
      <c r="AV2" s="1763"/>
      <c r="AW2" s="1763"/>
      <c r="AX2" s="1763"/>
      <c r="AY2" s="1763"/>
      <c r="AZ2" s="1763"/>
      <c r="BA2" s="1763"/>
      <c r="BB2" s="1763"/>
      <c r="BC2" s="1763"/>
      <c r="BD2" s="1763"/>
      <c r="BE2" s="1763"/>
      <c r="BF2" s="1763"/>
      <c r="BG2" s="1763"/>
      <c r="BH2" s="1763"/>
      <c r="BI2" s="1763"/>
      <c r="BJ2" s="1763"/>
      <c r="BK2" s="1763"/>
      <c r="BL2" s="1763"/>
      <c r="BM2" s="1763"/>
      <c r="BN2" s="1763"/>
      <c r="BO2" s="1763"/>
      <c r="BP2" s="1763"/>
      <c r="BQ2" s="1763"/>
      <c r="BR2" s="1763"/>
      <c r="BS2" s="1763"/>
      <c r="BT2" s="1763"/>
      <c r="BU2" s="1763"/>
      <c r="BV2" s="260"/>
      <c r="BW2" s="260"/>
      <c r="BX2" s="260"/>
      <c r="BY2" s="260"/>
      <c r="BZ2" s="260"/>
      <c r="CA2" s="260"/>
      <c r="CB2" s="260"/>
      <c r="CC2" s="260"/>
      <c r="CD2" s="260"/>
      <c r="CE2" s="260"/>
      <c r="CF2" s="260"/>
      <c r="CG2" s="260"/>
      <c r="CH2" s="260"/>
      <c r="CI2" s="260"/>
      <c r="CR2" s="1708" t="s">
        <v>376</v>
      </c>
      <c r="CS2" s="1708"/>
      <c r="CT2" s="1708"/>
      <c r="CU2" s="1708"/>
      <c r="CV2" s="1708"/>
      <c r="CW2" s="1708"/>
      <c r="CX2" s="1708"/>
    </row>
    <row r="3" spans="2:102" ht="8.5" customHeight="1">
      <c r="G3" s="1763"/>
      <c r="H3" s="1763"/>
      <c r="I3" s="1763"/>
      <c r="J3" s="1763"/>
      <c r="K3" s="1763"/>
      <c r="L3" s="1763"/>
      <c r="M3" s="1763"/>
      <c r="N3" s="1763"/>
      <c r="O3" s="1763"/>
      <c r="P3" s="1763"/>
      <c r="Q3" s="1763"/>
      <c r="R3" s="1763"/>
      <c r="S3" s="1763"/>
      <c r="T3" s="1763"/>
      <c r="U3" s="1763"/>
      <c r="V3" s="1763"/>
      <c r="W3" s="1763"/>
      <c r="X3" s="1763"/>
      <c r="Y3" s="1763"/>
      <c r="Z3" s="1763"/>
      <c r="AA3" s="1763"/>
      <c r="AB3" s="1763"/>
      <c r="AC3" s="1763"/>
      <c r="AD3" s="1763"/>
      <c r="AE3" s="1763"/>
      <c r="AF3" s="1763"/>
      <c r="AG3" s="1763"/>
      <c r="AH3" s="1763"/>
      <c r="AI3" s="1763"/>
      <c r="AJ3" s="1763"/>
      <c r="AK3" s="1763"/>
      <c r="AL3" s="1763"/>
      <c r="AM3" s="1763"/>
      <c r="AN3" s="1763"/>
      <c r="AO3" s="1763"/>
      <c r="AP3" s="1763"/>
      <c r="AQ3" s="1763"/>
      <c r="AR3" s="1763"/>
      <c r="AS3" s="1763"/>
      <c r="AT3" s="1763"/>
      <c r="AU3" s="1763"/>
      <c r="AV3" s="1763"/>
      <c r="AW3" s="1763"/>
      <c r="AX3" s="1763"/>
      <c r="AY3" s="1763"/>
      <c r="AZ3" s="1763"/>
      <c r="BA3" s="1763"/>
      <c r="BB3" s="1763"/>
      <c r="BC3" s="1763"/>
      <c r="BD3" s="1763"/>
      <c r="BE3" s="1763"/>
      <c r="BF3" s="1763"/>
      <c r="BG3" s="1763"/>
      <c r="BH3" s="1763"/>
      <c r="BI3" s="1763"/>
      <c r="BJ3" s="1763"/>
      <c r="BK3" s="1763"/>
      <c r="BL3" s="1763"/>
      <c r="BM3" s="1763"/>
      <c r="BN3" s="1763"/>
      <c r="BO3" s="1763"/>
      <c r="BP3" s="1763"/>
      <c r="BQ3" s="1763"/>
      <c r="BR3" s="1763"/>
      <c r="BS3" s="1763"/>
      <c r="BT3" s="1763"/>
      <c r="BU3" s="1763"/>
      <c r="BV3" s="260"/>
      <c r="BW3" s="260"/>
      <c r="BX3" s="260"/>
      <c r="BY3" s="260"/>
      <c r="BZ3" s="260"/>
      <c r="CA3" s="260"/>
      <c r="CB3" s="260"/>
      <c r="CC3" s="260"/>
      <c r="CD3" s="260"/>
      <c r="CE3" s="260"/>
      <c r="CF3" s="260"/>
      <c r="CG3" s="260"/>
      <c r="CH3" s="260"/>
      <c r="CI3" s="260"/>
      <c r="CR3" s="1708"/>
      <c r="CS3" s="1708"/>
      <c r="CT3" s="1708"/>
      <c r="CU3" s="1708"/>
      <c r="CV3" s="1708"/>
      <c r="CW3" s="1708"/>
      <c r="CX3" s="1708"/>
    </row>
    <row r="4" spans="2:102" ht="8.5" customHeight="1">
      <c r="G4" s="260"/>
      <c r="H4" s="1764" t="s">
        <v>591</v>
      </c>
      <c r="I4" s="1764"/>
      <c r="J4" s="1764"/>
      <c r="K4" s="1764"/>
      <c r="L4" s="1764"/>
      <c r="M4" s="1764"/>
      <c r="N4" s="1764"/>
      <c r="O4" s="1764"/>
      <c r="P4" s="1764"/>
      <c r="Q4" s="1764"/>
      <c r="R4" s="1764"/>
      <c r="S4" s="1764"/>
      <c r="T4" s="1764"/>
      <c r="U4" s="1764"/>
      <c r="V4" s="1764"/>
      <c r="W4" s="1764"/>
      <c r="X4" s="1764"/>
      <c r="Y4" s="1764"/>
      <c r="Z4" s="1764"/>
      <c r="AA4" s="1764"/>
      <c r="AB4" s="1764"/>
      <c r="AC4" s="1764"/>
      <c r="AD4" s="1764"/>
      <c r="AE4" s="1764"/>
      <c r="AF4" s="1764"/>
      <c r="AG4" s="1764"/>
      <c r="AH4" s="1764"/>
      <c r="AI4" s="1764"/>
      <c r="AJ4" s="1764"/>
      <c r="AK4" s="1764"/>
      <c r="AL4" s="1764"/>
      <c r="AM4" s="1764"/>
      <c r="AN4" s="1764"/>
      <c r="AO4" s="1764"/>
      <c r="AP4" s="1764"/>
      <c r="AQ4" s="1764"/>
      <c r="AR4" s="1764"/>
      <c r="AS4" s="1764"/>
      <c r="AT4" s="1764"/>
      <c r="AU4" s="1764"/>
      <c r="AV4" s="1764"/>
      <c r="AW4" s="1764"/>
      <c r="AX4" s="1764"/>
      <c r="AY4" s="1764"/>
      <c r="AZ4" s="1764"/>
      <c r="BA4" s="1764"/>
      <c r="BB4" s="1764"/>
      <c r="BC4" s="1764"/>
      <c r="BD4" s="1764"/>
      <c r="BE4" s="1764"/>
      <c r="BF4" s="1764"/>
      <c r="BG4" s="1764"/>
      <c r="BH4" s="1764"/>
      <c r="BI4" s="1764"/>
      <c r="BJ4" s="1764"/>
      <c r="BK4" s="1764"/>
      <c r="BL4" s="1764"/>
      <c r="BM4" s="1764"/>
      <c r="BN4" s="1764"/>
      <c r="BO4" s="1764"/>
      <c r="BP4" s="1764"/>
      <c r="BQ4" s="1764"/>
      <c r="BR4" s="1764"/>
      <c r="BS4" s="1764"/>
      <c r="BT4" s="1764"/>
      <c r="BU4" s="260"/>
      <c r="BV4" s="260"/>
      <c r="BW4" s="260"/>
      <c r="BX4" s="260"/>
      <c r="BY4" s="260"/>
      <c r="BZ4" s="260"/>
      <c r="CA4" s="260"/>
      <c r="CB4" s="260"/>
      <c r="CC4" s="260"/>
      <c r="CD4" s="260"/>
      <c r="CE4" s="260"/>
      <c r="CF4" s="260"/>
      <c r="CG4" s="260"/>
      <c r="CH4" s="260"/>
      <c r="CI4" s="260"/>
      <c r="CR4" s="1708"/>
      <c r="CS4" s="1708"/>
      <c r="CT4" s="1708"/>
      <c r="CU4" s="1708"/>
      <c r="CV4" s="1708"/>
      <c r="CW4" s="1708"/>
      <c r="CX4" s="1708"/>
    </row>
    <row r="5" spans="2:102" ht="8.5" customHeight="1" thickBot="1">
      <c r="G5" s="260"/>
      <c r="H5" s="1765"/>
      <c r="I5" s="1765"/>
      <c r="J5" s="1765"/>
      <c r="K5" s="1765"/>
      <c r="L5" s="1765"/>
      <c r="M5" s="1765"/>
      <c r="N5" s="1765"/>
      <c r="O5" s="1765"/>
      <c r="P5" s="1765"/>
      <c r="Q5" s="1765"/>
      <c r="R5" s="1765"/>
      <c r="S5" s="1765"/>
      <c r="T5" s="1765"/>
      <c r="U5" s="1765"/>
      <c r="V5" s="1765"/>
      <c r="W5" s="1765"/>
      <c r="X5" s="1765"/>
      <c r="Y5" s="1765"/>
      <c r="Z5" s="1765"/>
      <c r="AA5" s="1765"/>
      <c r="AB5" s="1765"/>
      <c r="AC5" s="1765"/>
      <c r="AD5" s="1765"/>
      <c r="AE5" s="1765"/>
      <c r="AF5" s="1765"/>
      <c r="AG5" s="1765"/>
      <c r="AH5" s="1765"/>
      <c r="AI5" s="1765"/>
      <c r="AJ5" s="1765"/>
      <c r="AK5" s="1765"/>
      <c r="AL5" s="1765"/>
      <c r="AM5" s="1765"/>
      <c r="AN5" s="1765"/>
      <c r="AO5" s="1765"/>
      <c r="AP5" s="1765"/>
      <c r="AQ5" s="1765"/>
      <c r="AR5" s="1765"/>
      <c r="AS5" s="1765"/>
      <c r="AT5" s="1765"/>
      <c r="AU5" s="1765"/>
      <c r="AV5" s="1765"/>
      <c r="AW5" s="1765"/>
      <c r="AX5" s="1765"/>
      <c r="AY5" s="1765"/>
      <c r="AZ5" s="1765"/>
      <c r="BA5" s="1765"/>
      <c r="BB5" s="1765"/>
      <c r="BC5" s="1765"/>
      <c r="BD5" s="1765"/>
      <c r="BE5" s="1765"/>
      <c r="BF5" s="1765"/>
      <c r="BG5" s="1765"/>
      <c r="BH5" s="1765"/>
      <c r="BI5" s="1765"/>
      <c r="BJ5" s="1765"/>
      <c r="BK5" s="1765"/>
      <c r="BL5" s="1765"/>
      <c r="BM5" s="1765"/>
      <c r="BN5" s="1765"/>
      <c r="BO5" s="1765"/>
      <c r="BP5" s="1765"/>
      <c r="BQ5" s="1765"/>
      <c r="BR5" s="1765"/>
      <c r="BS5" s="1765"/>
      <c r="BT5" s="1765"/>
      <c r="BU5" s="260"/>
      <c r="BV5" s="260"/>
      <c r="BW5" s="260"/>
      <c r="BX5" s="260"/>
      <c r="BY5" s="260"/>
      <c r="BZ5" s="260"/>
      <c r="CA5" s="260"/>
      <c r="CB5" s="260"/>
      <c r="CC5" s="260"/>
      <c r="CD5" s="260"/>
      <c r="CE5" s="260"/>
      <c r="CF5" s="260"/>
      <c r="CG5" s="260"/>
      <c r="CH5" s="260"/>
      <c r="CI5" s="260"/>
      <c r="CR5" s="1708"/>
      <c r="CS5" s="1708"/>
      <c r="CT5" s="1708"/>
      <c r="CU5" s="1708"/>
      <c r="CV5" s="1708"/>
      <c r="CW5" s="1708"/>
      <c r="CX5" s="1708"/>
    </row>
    <row r="6" spans="2:102" ht="8.5" customHeight="1" thickBot="1">
      <c r="B6" s="1766" t="s">
        <v>377</v>
      </c>
      <c r="C6" s="1766"/>
      <c r="D6" s="1766"/>
      <c r="E6" s="1766"/>
      <c r="F6" s="1766"/>
      <c r="G6" s="1766"/>
      <c r="H6" s="1766"/>
      <c r="I6" s="1766"/>
      <c r="J6" s="1767" t="s">
        <v>378</v>
      </c>
      <c r="K6" s="1768"/>
      <c r="L6" s="1768"/>
      <c r="M6" s="1768"/>
      <c r="N6" s="1768"/>
      <c r="O6" s="1768"/>
      <c r="P6" s="1768"/>
      <c r="Q6" s="1768"/>
      <c r="R6" s="1768"/>
      <c r="S6" s="1769"/>
      <c r="T6" s="1769"/>
      <c r="U6" s="1769"/>
      <c r="V6" s="1769"/>
      <c r="W6" s="1769"/>
      <c r="X6" s="1769"/>
      <c r="Y6" s="1769"/>
      <c r="Z6" s="1769"/>
      <c r="AA6" s="1769"/>
      <c r="AB6" s="1769"/>
      <c r="AC6" s="1769"/>
      <c r="AD6" s="1769"/>
      <c r="AE6" s="1769"/>
      <c r="AF6" s="1769"/>
      <c r="AG6" s="1769"/>
      <c r="AH6" s="1769"/>
      <c r="AI6" s="1769"/>
      <c r="AJ6" s="1769"/>
      <c r="AK6" s="1769"/>
      <c r="AL6" s="1769"/>
      <c r="AM6" s="1769"/>
      <c r="AN6" s="1769"/>
      <c r="AO6" s="1769"/>
      <c r="AP6" s="1769"/>
      <c r="AQ6" s="1769"/>
      <c r="AR6" s="1769"/>
      <c r="AS6" s="1770" t="s">
        <v>310</v>
      </c>
      <c r="AT6" s="1766"/>
      <c r="AU6" s="1766"/>
      <c r="AV6" s="1766"/>
      <c r="AW6" s="1766"/>
      <c r="AX6" s="1766"/>
      <c r="AY6" s="1766"/>
      <c r="AZ6" s="1771"/>
      <c r="BA6" s="1771"/>
      <c r="BB6" s="1771"/>
      <c r="BC6" s="1771"/>
      <c r="BD6" s="1771"/>
      <c r="BE6" s="1771"/>
      <c r="BF6" s="1771"/>
      <c r="BG6" s="1771"/>
      <c r="BH6" s="1771"/>
      <c r="BI6" s="1771"/>
      <c r="BJ6" s="1771"/>
      <c r="BK6" s="1771"/>
      <c r="BL6" s="1771"/>
      <c r="BM6" s="1771"/>
      <c r="BN6" s="1771"/>
      <c r="BO6" s="1771"/>
      <c r="BP6" s="1771"/>
      <c r="BQ6" s="1771"/>
      <c r="BR6" s="1771"/>
      <c r="BS6" s="1771"/>
      <c r="BT6" s="1771"/>
      <c r="BU6" s="1771"/>
      <c r="BV6" s="1771"/>
      <c r="BW6" s="1771"/>
      <c r="CR6" s="1772" t="s">
        <v>379</v>
      </c>
      <c r="CS6" s="1772"/>
      <c r="CT6" s="1772"/>
      <c r="CU6" s="1772"/>
      <c r="CV6" s="1772"/>
      <c r="CW6" s="1772"/>
      <c r="CX6" s="1772"/>
    </row>
    <row r="7" spans="2:102" ht="8.5" customHeight="1" thickBot="1">
      <c r="B7" s="1766"/>
      <c r="C7" s="1766"/>
      <c r="D7" s="1766"/>
      <c r="E7" s="1766"/>
      <c r="F7" s="1766"/>
      <c r="G7" s="1766"/>
      <c r="H7" s="1766"/>
      <c r="I7" s="1766"/>
      <c r="J7" s="1768"/>
      <c r="K7" s="1768"/>
      <c r="L7" s="1768"/>
      <c r="M7" s="1768"/>
      <c r="N7" s="1768"/>
      <c r="O7" s="1768"/>
      <c r="P7" s="1768"/>
      <c r="Q7" s="1768"/>
      <c r="R7" s="1768"/>
      <c r="S7" s="1769"/>
      <c r="T7" s="1769"/>
      <c r="U7" s="1769"/>
      <c r="V7" s="1769"/>
      <c r="W7" s="1769"/>
      <c r="X7" s="1769"/>
      <c r="Y7" s="1769"/>
      <c r="Z7" s="1769"/>
      <c r="AA7" s="1769"/>
      <c r="AB7" s="1769"/>
      <c r="AC7" s="1769"/>
      <c r="AD7" s="1769"/>
      <c r="AE7" s="1769"/>
      <c r="AF7" s="1769"/>
      <c r="AG7" s="1769"/>
      <c r="AH7" s="1769"/>
      <c r="AI7" s="1769"/>
      <c r="AJ7" s="1769"/>
      <c r="AK7" s="1769"/>
      <c r="AL7" s="1769"/>
      <c r="AM7" s="1769"/>
      <c r="AN7" s="1769"/>
      <c r="AO7" s="1769"/>
      <c r="AP7" s="1769"/>
      <c r="AQ7" s="1769"/>
      <c r="AR7" s="1769"/>
      <c r="AS7" s="1766"/>
      <c r="AT7" s="1766"/>
      <c r="AU7" s="1766"/>
      <c r="AV7" s="1766"/>
      <c r="AW7" s="1766"/>
      <c r="AX7" s="1766"/>
      <c r="AY7" s="1766"/>
      <c r="AZ7" s="1771"/>
      <c r="BA7" s="1771"/>
      <c r="BB7" s="1771"/>
      <c r="BC7" s="1771"/>
      <c r="BD7" s="1771"/>
      <c r="BE7" s="1771"/>
      <c r="BF7" s="1771"/>
      <c r="BG7" s="1771"/>
      <c r="BH7" s="1771"/>
      <c r="BI7" s="1771"/>
      <c r="BJ7" s="1771"/>
      <c r="BK7" s="1771"/>
      <c r="BL7" s="1771"/>
      <c r="BM7" s="1771"/>
      <c r="BN7" s="1771"/>
      <c r="BO7" s="1771"/>
      <c r="BP7" s="1771"/>
      <c r="BQ7" s="1771"/>
      <c r="BR7" s="1771"/>
      <c r="BS7" s="1771"/>
      <c r="BT7" s="1771"/>
      <c r="BU7" s="1771"/>
      <c r="BV7" s="1771"/>
      <c r="BW7" s="1771"/>
      <c r="CR7" s="1772"/>
      <c r="CS7" s="1772"/>
      <c r="CT7" s="1772"/>
      <c r="CU7" s="1772"/>
      <c r="CV7" s="1772"/>
      <c r="CW7" s="1772"/>
      <c r="CX7" s="1772"/>
    </row>
    <row r="8" spans="2:102" ht="8.5" customHeight="1" thickBot="1">
      <c r="B8" s="1766"/>
      <c r="C8" s="1766"/>
      <c r="D8" s="1766"/>
      <c r="E8" s="1766"/>
      <c r="F8" s="1766"/>
      <c r="G8" s="1766"/>
      <c r="H8" s="1766"/>
      <c r="I8" s="1766"/>
      <c r="J8" s="1768"/>
      <c r="K8" s="1768"/>
      <c r="L8" s="1768"/>
      <c r="M8" s="1768"/>
      <c r="N8" s="1768"/>
      <c r="O8" s="1768"/>
      <c r="P8" s="1768"/>
      <c r="Q8" s="1768"/>
      <c r="R8" s="1768"/>
      <c r="S8" s="1769"/>
      <c r="T8" s="1769"/>
      <c r="U8" s="1769"/>
      <c r="V8" s="1769"/>
      <c r="W8" s="1769"/>
      <c r="X8" s="1769"/>
      <c r="Y8" s="1769"/>
      <c r="Z8" s="1769"/>
      <c r="AA8" s="1769"/>
      <c r="AB8" s="1769"/>
      <c r="AC8" s="1769"/>
      <c r="AD8" s="1769"/>
      <c r="AE8" s="1769"/>
      <c r="AF8" s="1769"/>
      <c r="AG8" s="1769"/>
      <c r="AH8" s="1769"/>
      <c r="AI8" s="1769"/>
      <c r="AJ8" s="1769"/>
      <c r="AK8" s="1769"/>
      <c r="AL8" s="1769"/>
      <c r="AM8" s="1769"/>
      <c r="AN8" s="1769"/>
      <c r="AO8" s="1769"/>
      <c r="AP8" s="1769"/>
      <c r="AQ8" s="1769"/>
      <c r="AR8" s="1769"/>
      <c r="AS8" s="1766"/>
      <c r="AT8" s="1766"/>
      <c r="AU8" s="1766"/>
      <c r="AV8" s="1766"/>
      <c r="AW8" s="1766"/>
      <c r="AX8" s="1766"/>
      <c r="AY8" s="1766"/>
      <c r="AZ8" s="1773"/>
      <c r="BA8" s="1773"/>
      <c r="BB8" s="1773"/>
      <c r="BC8" s="1773"/>
      <c r="BD8" s="1773"/>
      <c r="BE8" s="1773"/>
      <c r="BF8" s="1773"/>
      <c r="BG8" s="1773"/>
      <c r="BH8" s="1773"/>
      <c r="BI8" s="1773"/>
      <c r="BJ8" s="1773"/>
      <c r="BK8" s="1773"/>
      <c r="BL8" s="1773"/>
      <c r="BM8" s="1773"/>
      <c r="BN8" s="1773"/>
      <c r="BO8" s="1773"/>
      <c r="BP8" s="1773"/>
      <c r="BQ8" s="1773"/>
      <c r="BR8" s="1773"/>
      <c r="BS8" s="1773"/>
      <c r="BT8" s="1773"/>
      <c r="BU8" s="1773"/>
      <c r="BV8" s="1774"/>
      <c r="BW8" s="1774"/>
      <c r="BY8" s="1775" t="s">
        <v>564</v>
      </c>
      <c r="BZ8" s="1776"/>
      <c r="CA8" s="1776"/>
      <c r="CB8" s="1777"/>
      <c r="CR8" s="227" t="s">
        <v>105</v>
      </c>
      <c r="CS8" s="178"/>
      <c r="CT8" s="178"/>
      <c r="CU8" s="178"/>
    </row>
    <row r="9" spans="2:102" ht="8.5" customHeight="1" thickBot="1">
      <c r="B9" s="1784"/>
      <c r="C9" s="1784"/>
      <c r="D9" s="1784"/>
      <c r="E9" s="1784"/>
      <c r="F9" s="1784"/>
      <c r="G9" s="1784"/>
      <c r="H9" s="1784"/>
      <c r="I9" s="1784"/>
      <c r="J9" s="1768"/>
      <c r="K9" s="1768"/>
      <c r="L9" s="1768"/>
      <c r="M9" s="1768"/>
      <c r="N9" s="1768"/>
      <c r="O9" s="1768"/>
      <c r="P9" s="1768"/>
      <c r="Q9" s="1768"/>
      <c r="R9" s="1768"/>
      <c r="S9" s="1769"/>
      <c r="T9" s="1769"/>
      <c r="U9" s="1769"/>
      <c r="V9" s="1769"/>
      <c r="W9" s="1769"/>
      <c r="X9" s="1769"/>
      <c r="Y9" s="1769"/>
      <c r="Z9" s="1769"/>
      <c r="AA9" s="1769"/>
      <c r="AB9" s="1769"/>
      <c r="AC9" s="1769"/>
      <c r="AD9" s="1769"/>
      <c r="AE9" s="1769"/>
      <c r="AF9" s="1769"/>
      <c r="AG9" s="1769"/>
      <c r="AH9" s="1769"/>
      <c r="AI9" s="1769"/>
      <c r="AJ9" s="1769"/>
      <c r="AK9" s="1769"/>
      <c r="AL9" s="1769"/>
      <c r="AM9" s="1769"/>
      <c r="AN9" s="1769"/>
      <c r="AO9" s="1769"/>
      <c r="AP9" s="1769"/>
      <c r="AQ9" s="1769"/>
      <c r="AR9" s="1769"/>
      <c r="AS9" s="1766"/>
      <c r="AT9" s="1766"/>
      <c r="AU9" s="1766"/>
      <c r="AV9" s="1766"/>
      <c r="AW9" s="1766"/>
      <c r="AX9" s="1766"/>
      <c r="AY9" s="1766"/>
      <c r="AZ9" s="1773"/>
      <c r="BA9" s="1773"/>
      <c r="BB9" s="1773"/>
      <c r="BC9" s="1773"/>
      <c r="BD9" s="1773"/>
      <c r="BE9" s="1773"/>
      <c r="BF9" s="1773"/>
      <c r="BG9" s="1773"/>
      <c r="BH9" s="1773"/>
      <c r="BI9" s="1773"/>
      <c r="BJ9" s="1773"/>
      <c r="BK9" s="1773"/>
      <c r="BL9" s="1773"/>
      <c r="BM9" s="1773"/>
      <c r="BN9" s="1773"/>
      <c r="BO9" s="1773"/>
      <c r="BP9" s="1773"/>
      <c r="BQ9" s="1773"/>
      <c r="BR9" s="1773"/>
      <c r="BS9" s="1773"/>
      <c r="BT9" s="1773"/>
      <c r="BU9" s="1773"/>
      <c r="BV9" s="1774"/>
      <c r="BW9" s="1774"/>
      <c r="BY9" s="1778"/>
      <c r="BZ9" s="1779"/>
      <c r="CA9" s="1779"/>
      <c r="CB9" s="1780"/>
      <c r="CR9" s="178" t="s">
        <v>107</v>
      </c>
      <c r="CS9" s="178"/>
      <c r="CT9" s="178"/>
      <c r="CU9" s="178"/>
    </row>
    <row r="10" spans="2:102" ht="8.5" customHeight="1" thickBot="1">
      <c r="B10" s="1784"/>
      <c r="C10" s="1784"/>
      <c r="D10" s="1784"/>
      <c r="E10" s="1784"/>
      <c r="F10" s="1784"/>
      <c r="G10" s="1784"/>
      <c r="H10" s="1784"/>
      <c r="I10" s="1784"/>
      <c r="J10" s="1785" t="s">
        <v>380</v>
      </c>
      <c r="K10" s="1786"/>
      <c r="L10" s="1786"/>
      <c r="M10" s="1786"/>
      <c r="N10" s="1786"/>
      <c r="O10" s="1786"/>
      <c r="P10" s="1786"/>
      <c r="Q10" s="1786"/>
      <c r="R10" s="1786"/>
      <c r="S10" s="1787" t="s">
        <v>381</v>
      </c>
      <c r="T10" s="1787"/>
      <c r="U10" s="1787"/>
      <c r="V10" s="1787"/>
      <c r="W10" s="1787"/>
      <c r="X10" s="1787"/>
      <c r="Y10" s="1787"/>
      <c r="Z10" s="1787"/>
      <c r="AA10" s="1787"/>
      <c r="AB10" s="1787"/>
      <c r="AC10" s="1787"/>
      <c r="AD10" s="1787"/>
      <c r="AE10" s="1787"/>
      <c r="AF10" s="1787"/>
      <c r="AG10" s="1787"/>
      <c r="AH10" s="1787"/>
      <c r="AI10" s="1787"/>
      <c r="AJ10" s="1787"/>
      <c r="AK10" s="1787"/>
      <c r="AL10" s="1787"/>
      <c r="AM10" s="1787"/>
      <c r="AN10" s="1787"/>
      <c r="AO10" s="1787"/>
      <c r="AP10" s="1787"/>
      <c r="AQ10" s="1787"/>
      <c r="AR10" s="1787"/>
      <c r="AS10" s="1766"/>
      <c r="AT10" s="1766"/>
      <c r="AU10" s="1766"/>
      <c r="AV10" s="1766"/>
      <c r="AW10" s="1766"/>
      <c r="AX10" s="1766"/>
      <c r="AY10" s="1766"/>
      <c r="AZ10" s="1773"/>
      <c r="BA10" s="1773"/>
      <c r="BB10" s="1773"/>
      <c r="BC10" s="1773"/>
      <c r="BD10" s="1773"/>
      <c r="BE10" s="1773"/>
      <c r="BF10" s="1773"/>
      <c r="BG10" s="1773"/>
      <c r="BH10" s="1773"/>
      <c r="BI10" s="1773"/>
      <c r="BJ10" s="1773"/>
      <c r="BK10" s="1773"/>
      <c r="BL10" s="1773"/>
      <c r="BM10" s="1773"/>
      <c r="BN10" s="1773"/>
      <c r="BO10" s="1773"/>
      <c r="BP10" s="1773"/>
      <c r="BQ10" s="1773"/>
      <c r="BR10" s="1773"/>
      <c r="BS10" s="1773"/>
      <c r="BT10" s="1773"/>
      <c r="BU10" s="1773"/>
      <c r="BV10" s="1774"/>
      <c r="BW10" s="1774"/>
      <c r="BY10" s="1778"/>
      <c r="BZ10" s="1779"/>
      <c r="CA10" s="1779"/>
      <c r="CB10" s="1780"/>
      <c r="CR10" s="227" t="s">
        <v>110</v>
      </c>
      <c r="CS10" s="178"/>
      <c r="CT10" s="178"/>
      <c r="CU10" s="178"/>
    </row>
    <row r="11" spans="2:102" ht="8.5" customHeight="1">
      <c r="B11" s="1784"/>
      <c r="C11" s="1784"/>
      <c r="D11" s="1784"/>
      <c r="E11" s="1784"/>
      <c r="F11" s="1784"/>
      <c r="G11" s="1784"/>
      <c r="H11" s="1784"/>
      <c r="I11" s="1784"/>
      <c r="J11" s="1786"/>
      <c r="K11" s="1786"/>
      <c r="L11" s="1786"/>
      <c r="M11" s="1786"/>
      <c r="N11" s="1786"/>
      <c r="O11" s="1786"/>
      <c r="P11" s="1786"/>
      <c r="Q11" s="1786"/>
      <c r="R11" s="1786"/>
      <c r="S11" s="1788"/>
      <c r="T11" s="1788"/>
      <c r="U11" s="1750"/>
      <c r="V11" s="1750"/>
      <c r="W11" s="1751"/>
      <c r="X11" s="1751"/>
      <c r="Y11" s="1751"/>
      <c r="Z11" s="1751"/>
      <c r="AA11" s="1749"/>
      <c r="AB11" s="1749"/>
      <c r="AC11" s="1750"/>
      <c r="AD11" s="1750"/>
      <c r="AE11" s="1751"/>
      <c r="AF11" s="1751"/>
      <c r="AG11" s="1751"/>
      <c r="AH11" s="1751"/>
      <c r="AI11" s="1749"/>
      <c r="AJ11" s="1749"/>
      <c r="AK11" s="1750"/>
      <c r="AL11" s="1750"/>
      <c r="AM11" s="1751"/>
      <c r="AN11" s="1751"/>
      <c r="AO11" s="1751"/>
      <c r="AP11" s="1751"/>
      <c r="AQ11" s="1789"/>
      <c r="AR11" s="1789"/>
      <c r="AS11" s="1766"/>
      <c r="AT11" s="1766"/>
      <c r="AU11" s="1766"/>
      <c r="AV11" s="1766"/>
      <c r="AW11" s="1766"/>
      <c r="AX11" s="1766"/>
      <c r="AY11" s="1766"/>
      <c r="AZ11" s="1773"/>
      <c r="BA11" s="1773"/>
      <c r="BB11" s="1773"/>
      <c r="BC11" s="1773"/>
      <c r="BD11" s="1773"/>
      <c r="BE11" s="1773"/>
      <c r="BF11" s="1773"/>
      <c r="BG11" s="1773"/>
      <c r="BH11" s="1773"/>
      <c r="BI11" s="1773"/>
      <c r="BJ11" s="1773"/>
      <c r="BK11" s="1773"/>
      <c r="BL11" s="1773"/>
      <c r="BM11" s="1773"/>
      <c r="BN11" s="1773"/>
      <c r="BO11" s="1773"/>
      <c r="BP11" s="1773"/>
      <c r="BQ11" s="1773"/>
      <c r="BR11" s="1773"/>
      <c r="BS11" s="1773"/>
      <c r="BT11" s="1773"/>
      <c r="BU11" s="1773"/>
      <c r="BV11" s="1774"/>
      <c r="BW11" s="1774"/>
      <c r="BY11" s="1778"/>
      <c r="BZ11" s="1779"/>
      <c r="CA11" s="1779"/>
      <c r="CB11" s="1780"/>
      <c r="CR11" s="178" t="s">
        <v>10</v>
      </c>
      <c r="CS11" s="178"/>
      <c r="CT11" s="178"/>
      <c r="CU11" s="178"/>
    </row>
    <row r="12" spans="2:102" ht="8.5" customHeight="1" thickBot="1">
      <c r="B12" s="1784"/>
      <c r="C12" s="1784"/>
      <c r="D12" s="1784"/>
      <c r="E12" s="1784"/>
      <c r="F12" s="1784"/>
      <c r="G12" s="1784"/>
      <c r="H12" s="1784"/>
      <c r="I12" s="1784"/>
      <c r="J12" s="1786"/>
      <c r="K12" s="1786"/>
      <c r="L12" s="1786"/>
      <c r="M12" s="1786"/>
      <c r="N12" s="1786"/>
      <c r="O12" s="1786"/>
      <c r="P12" s="1786"/>
      <c r="Q12" s="1786"/>
      <c r="R12" s="1786"/>
      <c r="S12" s="1790"/>
      <c r="T12" s="1790"/>
      <c r="U12" s="1758"/>
      <c r="V12" s="1758"/>
      <c r="W12" s="1759"/>
      <c r="X12" s="1759"/>
      <c r="Y12" s="1759"/>
      <c r="Z12" s="1759"/>
      <c r="AA12" s="1757"/>
      <c r="AB12" s="1757"/>
      <c r="AC12" s="1758"/>
      <c r="AD12" s="1758"/>
      <c r="AE12" s="1759"/>
      <c r="AF12" s="1759"/>
      <c r="AG12" s="1759"/>
      <c r="AH12" s="1759"/>
      <c r="AI12" s="1757"/>
      <c r="AJ12" s="1757"/>
      <c r="AK12" s="1758"/>
      <c r="AL12" s="1758"/>
      <c r="AM12" s="1759"/>
      <c r="AN12" s="1759"/>
      <c r="AO12" s="1759"/>
      <c r="AP12" s="1759"/>
      <c r="AQ12" s="1760"/>
      <c r="AR12" s="1760"/>
      <c r="AS12" s="1761" t="s">
        <v>325</v>
      </c>
      <c r="AT12" s="1762"/>
      <c r="AU12" s="1762"/>
      <c r="AV12" s="1762"/>
      <c r="AW12" s="1762"/>
      <c r="AX12" s="1762"/>
      <c r="AY12" s="1762"/>
      <c r="AZ12" s="1752"/>
      <c r="BA12" s="1752"/>
      <c r="BB12" s="1752"/>
      <c r="BC12" s="1752"/>
      <c r="BD12" s="1752"/>
      <c r="BE12" s="1752"/>
      <c r="BF12" s="1752"/>
      <c r="BG12" s="1752"/>
      <c r="BH12" s="1752"/>
      <c r="BI12" s="1752"/>
      <c r="BJ12" s="1752"/>
      <c r="BK12" s="1752"/>
      <c r="BL12" s="1752"/>
      <c r="BM12" s="1752"/>
      <c r="BN12" s="1752"/>
      <c r="BO12" s="1752"/>
      <c r="BP12" s="1752"/>
      <c r="BQ12" s="1752"/>
      <c r="BR12" s="1752"/>
      <c r="BS12" s="1752"/>
      <c r="BT12" s="1752"/>
      <c r="BU12" s="1752"/>
      <c r="BV12" s="1752"/>
      <c r="BW12" s="1752"/>
      <c r="BY12" s="1778"/>
      <c r="BZ12" s="1779"/>
      <c r="CA12" s="1779"/>
      <c r="CB12" s="1780"/>
      <c r="CR12" s="227" t="s">
        <v>17</v>
      </c>
      <c r="CS12" s="178"/>
      <c r="CT12" s="178"/>
      <c r="CU12" s="178"/>
    </row>
    <row r="13" spans="2:102" ht="8.5" customHeight="1" thickBot="1">
      <c r="B13" s="1784"/>
      <c r="C13" s="1784"/>
      <c r="D13" s="1784"/>
      <c r="E13" s="1784"/>
      <c r="F13" s="1784"/>
      <c r="G13" s="1784"/>
      <c r="H13" s="1784"/>
      <c r="I13" s="1784"/>
      <c r="J13" s="1786"/>
      <c r="K13" s="1786"/>
      <c r="L13" s="1786"/>
      <c r="M13" s="1786"/>
      <c r="N13" s="1786"/>
      <c r="O13" s="1786"/>
      <c r="P13" s="1786"/>
      <c r="Q13" s="1786"/>
      <c r="R13" s="1786"/>
      <c r="S13" s="1790"/>
      <c r="T13" s="1790"/>
      <c r="U13" s="1758"/>
      <c r="V13" s="1758"/>
      <c r="W13" s="1759"/>
      <c r="X13" s="1759"/>
      <c r="Y13" s="1759"/>
      <c r="Z13" s="1759"/>
      <c r="AA13" s="1757"/>
      <c r="AB13" s="1757"/>
      <c r="AC13" s="1758"/>
      <c r="AD13" s="1758"/>
      <c r="AE13" s="1759"/>
      <c r="AF13" s="1759"/>
      <c r="AG13" s="1759"/>
      <c r="AH13" s="1759"/>
      <c r="AI13" s="1757"/>
      <c r="AJ13" s="1757"/>
      <c r="AK13" s="1758"/>
      <c r="AL13" s="1758"/>
      <c r="AM13" s="1759"/>
      <c r="AN13" s="1759"/>
      <c r="AO13" s="1759"/>
      <c r="AP13" s="1759"/>
      <c r="AQ13" s="1760"/>
      <c r="AR13" s="1760"/>
      <c r="AS13" s="1762"/>
      <c r="AT13" s="1762"/>
      <c r="AU13" s="1762"/>
      <c r="AV13" s="1762"/>
      <c r="AW13" s="1762"/>
      <c r="AX13" s="1762"/>
      <c r="AY13" s="1762"/>
      <c r="AZ13" s="1752"/>
      <c r="BA13" s="1752"/>
      <c r="BB13" s="1752"/>
      <c r="BC13" s="1752"/>
      <c r="BD13" s="1752"/>
      <c r="BE13" s="1752"/>
      <c r="BF13" s="1752"/>
      <c r="BG13" s="1752"/>
      <c r="BH13" s="1752"/>
      <c r="BI13" s="1752"/>
      <c r="BJ13" s="1752"/>
      <c r="BK13" s="1752"/>
      <c r="BL13" s="1752"/>
      <c r="BM13" s="1752"/>
      <c r="BN13" s="1752"/>
      <c r="BO13" s="1752"/>
      <c r="BP13" s="1752"/>
      <c r="BQ13" s="1752"/>
      <c r="BR13" s="1752"/>
      <c r="BS13" s="1752"/>
      <c r="BT13" s="1752"/>
      <c r="BU13" s="1752"/>
      <c r="BV13" s="1752"/>
      <c r="BW13" s="1752"/>
      <c r="BY13" s="1781"/>
      <c r="BZ13" s="1782"/>
      <c r="CA13" s="1782"/>
      <c r="CB13" s="1783"/>
      <c r="CR13" s="178"/>
      <c r="CS13" s="178"/>
      <c r="CT13" s="178"/>
      <c r="CU13" s="178"/>
    </row>
    <row r="14" spans="2:102" ht="8.5" customHeight="1" thickBot="1">
      <c r="B14" s="1753" t="s">
        <v>382</v>
      </c>
      <c r="C14" s="1753"/>
      <c r="D14" s="1753"/>
      <c r="E14" s="1753"/>
      <c r="F14" s="1753"/>
      <c r="G14" s="1753"/>
      <c r="H14" s="1753"/>
      <c r="I14" s="1753"/>
      <c r="J14" s="1754" t="s">
        <v>324</v>
      </c>
      <c r="K14" s="1755"/>
      <c r="L14" s="1755"/>
      <c r="M14" s="1755"/>
      <c r="N14" s="1755"/>
      <c r="O14" s="1755"/>
      <c r="P14" s="1755"/>
      <c r="Q14" s="1755"/>
      <c r="R14" s="1755"/>
      <c r="S14" s="1752"/>
      <c r="T14" s="1752"/>
      <c r="U14" s="1752"/>
      <c r="V14" s="1752"/>
      <c r="W14" s="1752"/>
      <c r="X14" s="1752"/>
      <c r="Y14" s="1752"/>
      <c r="Z14" s="1752"/>
      <c r="AA14" s="1752"/>
      <c r="AB14" s="1752"/>
      <c r="AC14" s="1752"/>
      <c r="AD14" s="1752"/>
      <c r="AE14" s="1752"/>
      <c r="AF14" s="1752"/>
      <c r="AG14" s="1752"/>
      <c r="AH14" s="1752"/>
      <c r="AI14" s="1752"/>
      <c r="AJ14" s="1752"/>
      <c r="AK14" s="1752"/>
      <c r="AL14" s="1752"/>
      <c r="AM14" s="1752"/>
      <c r="AN14" s="1752"/>
      <c r="AO14" s="1752"/>
      <c r="AP14" s="1752"/>
      <c r="AQ14" s="1752"/>
      <c r="AR14" s="1752"/>
      <c r="AS14" s="1762"/>
      <c r="AT14" s="1762"/>
      <c r="AU14" s="1762"/>
      <c r="AV14" s="1762"/>
      <c r="AW14" s="1762"/>
      <c r="AX14" s="1762"/>
      <c r="AY14" s="1762"/>
      <c r="AZ14" s="1752"/>
      <c r="BA14" s="1752"/>
      <c r="BB14" s="1752"/>
      <c r="BC14" s="1752"/>
      <c r="BD14" s="1752"/>
      <c r="BE14" s="1752"/>
      <c r="BF14" s="1752"/>
      <c r="BG14" s="1752"/>
      <c r="BH14" s="1752"/>
      <c r="BI14" s="1752"/>
      <c r="BJ14" s="1752"/>
      <c r="BK14" s="1752"/>
      <c r="BL14" s="1752"/>
      <c r="BM14" s="1752"/>
      <c r="BN14" s="1752"/>
      <c r="BO14" s="1752"/>
      <c r="BP14" s="1752"/>
      <c r="BQ14" s="1752"/>
      <c r="BR14" s="1752"/>
      <c r="BS14" s="1752"/>
      <c r="BT14" s="1752"/>
      <c r="BU14" s="1752"/>
      <c r="BV14" s="1752"/>
      <c r="BW14" s="1752"/>
      <c r="CR14" s="227" t="s">
        <v>383</v>
      </c>
      <c r="CS14" s="178"/>
      <c r="CT14" s="178"/>
      <c r="CU14" s="178"/>
    </row>
    <row r="15" spans="2:102" ht="8.5" customHeight="1" thickBot="1">
      <c r="B15" s="1753"/>
      <c r="C15" s="1753"/>
      <c r="D15" s="1753"/>
      <c r="E15" s="1753"/>
      <c r="F15" s="1753"/>
      <c r="G15" s="1753"/>
      <c r="H15" s="1753"/>
      <c r="I15" s="1753"/>
      <c r="J15" s="1755"/>
      <c r="K15" s="1755"/>
      <c r="L15" s="1755"/>
      <c r="M15" s="1755"/>
      <c r="N15" s="1755"/>
      <c r="O15" s="1755"/>
      <c r="P15" s="1755"/>
      <c r="Q15" s="1755"/>
      <c r="R15" s="1755"/>
      <c r="S15" s="1752"/>
      <c r="T15" s="1752"/>
      <c r="U15" s="1752"/>
      <c r="V15" s="1752"/>
      <c r="W15" s="1752"/>
      <c r="X15" s="1752"/>
      <c r="Y15" s="1752"/>
      <c r="Z15" s="1752"/>
      <c r="AA15" s="1752"/>
      <c r="AB15" s="1752"/>
      <c r="AC15" s="1752"/>
      <c r="AD15" s="1752"/>
      <c r="AE15" s="1752"/>
      <c r="AF15" s="1752"/>
      <c r="AG15" s="1752"/>
      <c r="AH15" s="1752"/>
      <c r="AI15" s="1752"/>
      <c r="AJ15" s="1752"/>
      <c r="AK15" s="1752"/>
      <c r="AL15" s="1752"/>
      <c r="AM15" s="1752"/>
      <c r="AN15" s="1752"/>
      <c r="AO15" s="1752"/>
      <c r="AP15" s="1752"/>
      <c r="AQ15" s="1752"/>
      <c r="AR15" s="1752"/>
      <c r="AS15" s="1762"/>
      <c r="AT15" s="1762"/>
      <c r="AU15" s="1762"/>
      <c r="AV15" s="1762"/>
      <c r="AW15" s="1762"/>
      <c r="AX15" s="1762"/>
      <c r="AY15" s="1762"/>
      <c r="AZ15" s="1752"/>
      <c r="BA15" s="1752"/>
      <c r="BB15" s="1752"/>
      <c r="BC15" s="1752"/>
      <c r="BD15" s="1752"/>
      <c r="BE15" s="1752"/>
      <c r="BF15" s="1752"/>
      <c r="BG15" s="1752"/>
      <c r="BH15" s="1752"/>
      <c r="BI15" s="1752"/>
      <c r="BJ15" s="1752"/>
      <c r="BK15" s="1752"/>
      <c r="BL15" s="1752"/>
      <c r="BM15" s="1752"/>
      <c r="BN15" s="1752"/>
      <c r="BO15" s="1752"/>
      <c r="BP15" s="1752"/>
      <c r="BQ15" s="1752"/>
      <c r="BR15" s="1752"/>
      <c r="BS15" s="1752"/>
      <c r="BT15" s="1752"/>
      <c r="BU15" s="1752"/>
      <c r="BV15" s="1752"/>
      <c r="BW15" s="1752"/>
      <c r="CR15" s="178">
        <v>3</v>
      </c>
      <c r="CS15" s="178"/>
      <c r="CT15" s="178"/>
      <c r="CU15" s="178"/>
    </row>
    <row r="16" spans="2:102" ht="8.5" customHeight="1" thickBot="1">
      <c r="B16" s="1753"/>
      <c r="C16" s="1753"/>
      <c r="D16" s="1753"/>
      <c r="E16" s="1753"/>
      <c r="F16" s="1753"/>
      <c r="G16" s="1753"/>
      <c r="H16" s="1753"/>
      <c r="I16" s="1753"/>
      <c r="J16" s="1755"/>
      <c r="K16" s="1755"/>
      <c r="L16" s="1755"/>
      <c r="M16" s="1755"/>
      <c r="N16" s="1755"/>
      <c r="O16" s="1755"/>
      <c r="P16" s="1755"/>
      <c r="Q16" s="1755"/>
      <c r="R16" s="1755"/>
      <c r="S16" s="1752"/>
      <c r="T16" s="1752"/>
      <c r="U16" s="1752"/>
      <c r="V16" s="1752"/>
      <c r="W16" s="1752"/>
      <c r="X16" s="1752"/>
      <c r="Y16" s="1752"/>
      <c r="Z16" s="1752"/>
      <c r="AA16" s="1752"/>
      <c r="AB16" s="1752"/>
      <c r="AC16" s="1752"/>
      <c r="AD16" s="1752"/>
      <c r="AE16" s="1752"/>
      <c r="AF16" s="1752"/>
      <c r="AG16" s="1752"/>
      <c r="AH16" s="1752"/>
      <c r="AI16" s="1752"/>
      <c r="AJ16" s="1752"/>
      <c r="AK16" s="1752"/>
      <c r="AL16" s="1752"/>
      <c r="AM16" s="1752"/>
      <c r="AN16" s="1752"/>
      <c r="AO16" s="1752"/>
      <c r="AP16" s="1752"/>
      <c r="AQ16" s="1752"/>
      <c r="AR16" s="1752"/>
      <c r="AS16" s="1762"/>
      <c r="AT16" s="1762"/>
      <c r="AU16" s="1762"/>
      <c r="AV16" s="1762"/>
      <c r="AW16" s="1762"/>
      <c r="AX16" s="1762"/>
      <c r="AY16" s="1762"/>
      <c r="AZ16" s="1752"/>
      <c r="BA16" s="1752"/>
      <c r="BB16" s="1752"/>
      <c r="BC16" s="1752"/>
      <c r="BD16" s="1752"/>
      <c r="BE16" s="1752"/>
      <c r="BF16" s="1752"/>
      <c r="BG16" s="1752"/>
      <c r="BH16" s="1752"/>
      <c r="BI16" s="1752"/>
      <c r="BJ16" s="1752"/>
      <c r="BK16" s="1752"/>
      <c r="BL16" s="1752"/>
      <c r="BM16" s="1752"/>
      <c r="BN16" s="1752"/>
      <c r="BO16" s="1752"/>
      <c r="BP16" s="1752"/>
      <c r="BQ16" s="1752"/>
      <c r="BR16" s="1752"/>
      <c r="BS16" s="1752"/>
      <c r="BT16" s="1752"/>
      <c r="BU16" s="1752"/>
      <c r="BV16" s="1752"/>
      <c r="BW16" s="1752"/>
      <c r="CR16" s="227"/>
      <c r="CS16" s="178"/>
      <c r="CT16" s="178"/>
      <c r="CU16" s="178"/>
    </row>
    <row r="17" spans="2:102" ht="8.5" customHeight="1">
      <c r="B17" s="179"/>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W17" s="228"/>
      <c r="AX17" s="181"/>
      <c r="AY17" s="181"/>
      <c r="AZ17" s="181"/>
      <c r="BA17" s="181"/>
      <c r="BB17" s="181"/>
      <c r="BC17" s="181"/>
      <c r="BD17" s="181"/>
      <c r="BE17" s="181"/>
      <c r="BF17" s="181"/>
      <c r="BG17" s="181"/>
      <c r="BH17" s="181"/>
      <c r="BI17" s="181"/>
      <c r="BJ17" s="181"/>
      <c r="BK17" s="181"/>
      <c r="BL17" s="181"/>
      <c r="BM17" s="181"/>
      <c r="BN17" s="181"/>
      <c r="BO17" s="181"/>
      <c r="BP17" s="181"/>
      <c r="BQ17" s="181"/>
      <c r="BR17" s="181"/>
      <c r="BS17" s="181"/>
      <c r="BT17" s="181"/>
      <c r="BU17" s="181"/>
      <c r="BV17" s="181"/>
      <c r="BW17" s="181"/>
      <c r="BX17" s="181"/>
      <c r="BY17" s="181"/>
      <c r="BZ17" s="181"/>
      <c r="CA17" s="181"/>
      <c r="CB17" s="181"/>
      <c r="CC17" s="181"/>
      <c r="CD17" s="181"/>
      <c r="CE17" s="181"/>
      <c r="CF17" s="181"/>
      <c r="CG17" s="181"/>
      <c r="CH17" s="181"/>
      <c r="CI17" s="181"/>
      <c r="CJ17" s="181"/>
      <c r="CK17" s="181"/>
      <c r="CL17" s="181"/>
      <c r="CM17" s="181"/>
      <c r="CN17" s="181"/>
      <c r="CO17" s="181"/>
      <c r="CP17" s="181"/>
      <c r="CR17" s="178"/>
      <c r="CS17" s="178"/>
      <c r="CT17" s="178"/>
      <c r="CU17" s="178"/>
    </row>
    <row r="18" spans="2:102" ht="8.5" customHeight="1">
      <c r="B18" s="1756" t="s">
        <v>384</v>
      </c>
      <c r="C18" s="1756"/>
      <c r="D18" s="1756"/>
      <c r="E18" s="1756"/>
      <c r="F18" s="1756"/>
      <c r="G18" s="1756"/>
      <c r="H18" s="1756"/>
      <c r="I18" s="1756"/>
      <c r="J18" s="1756"/>
      <c r="K18" s="1756"/>
      <c r="L18" s="1756"/>
      <c r="M18" s="1756"/>
      <c r="N18" s="1756"/>
      <c r="O18" s="1756"/>
      <c r="P18" s="1756"/>
      <c r="Q18" s="1756"/>
      <c r="R18" s="1756"/>
      <c r="S18" s="1756"/>
      <c r="T18" s="1756"/>
      <c r="U18" s="1756"/>
      <c r="V18" s="1756"/>
      <c r="W18" s="1756"/>
      <c r="X18" s="1756"/>
      <c r="Y18" s="1756"/>
      <c r="Z18" s="1756"/>
      <c r="AA18" s="1756"/>
      <c r="AB18" s="1756"/>
      <c r="AC18" s="1756"/>
      <c r="AD18" s="1756"/>
      <c r="AE18" s="1756"/>
      <c r="AF18" s="1756"/>
      <c r="AG18" s="1756"/>
      <c r="AH18" s="1756"/>
      <c r="AI18" s="180"/>
      <c r="AJ18" s="1684" t="s">
        <v>385</v>
      </c>
      <c r="AK18" s="1684"/>
      <c r="AL18" s="1684"/>
      <c r="AM18" s="1684"/>
      <c r="AN18" s="1684"/>
      <c r="AO18" s="1684"/>
      <c r="AP18" s="1684"/>
      <c r="AQ18" s="1684"/>
      <c r="AR18" s="1684"/>
      <c r="AS18" s="1684"/>
      <c r="AT18" s="1684"/>
      <c r="AU18" s="1684"/>
      <c r="AV18" s="1684"/>
      <c r="AW18" s="1684"/>
      <c r="AX18" s="1684"/>
      <c r="AY18" s="1684"/>
      <c r="AZ18" s="1684"/>
      <c r="BA18" s="1684"/>
      <c r="BB18" s="1684"/>
      <c r="BC18" s="1684"/>
      <c r="BD18" s="1684"/>
      <c r="BE18" s="1684"/>
      <c r="BF18" s="1684"/>
      <c r="BG18" s="1684"/>
      <c r="BH18" s="1684"/>
      <c r="BI18" s="1684"/>
      <c r="BJ18" s="1684"/>
      <c r="BK18" s="1684"/>
      <c r="BL18" s="1684"/>
      <c r="BM18" s="1684"/>
      <c r="BN18" s="1684"/>
      <c r="BO18" s="1684"/>
      <c r="BP18" s="1684"/>
      <c r="BQ18" s="1684"/>
      <c r="BR18" s="1684"/>
      <c r="BS18" s="181"/>
      <c r="BT18" s="181"/>
      <c r="BU18" s="181"/>
      <c r="BV18" s="181"/>
      <c r="BW18" s="181"/>
      <c r="BX18" s="181"/>
      <c r="BY18" s="181"/>
      <c r="BZ18" s="181"/>
      <c r="CA18" s="181"/>
      <c r="CB18" s="181"/>
      <c r="CC18" s="181"/>
      <c r="CD18" s="181"/>
      <c r="CE18" s="181"/>
      <c r="CF18" s="181"/>
      <c r="CG18" s="181"/>
      <c r="CH18" s="181"/>
      <c r="CI18" s="181"/>
      <c r="CJ18" s="181"/>
      <c r="CK18" s="181"/>
      <c r="CL18" s="181"/>
      <c r="CM18" s="181"/>
      <c r="CN18" s="181"/>
      <c r="CO18" s="181"/>
      <c r="CP18" s="181"/>
      <c r="CR18" s="1745"/>
      <c r="CS18" s="1745"/>
      <c r="CT18" s="1745"/>
      <c r="CU18" s="1745"/>
      <c r="CV18" s="1745"/>
      <c r="CW18" s="1745"/>
      <c r="CX18" s="1745"/>
    </row>
    <row r="19" spans="2:102" ht="8.5" customHeight="1" thickBot="1">
      <c r="B19" s="1756"/>
      <c r="C19" s="1756"/>
      <c r="D19" s="1756"/>
      <c r="E19" s="1756"/>
      <c r="F19" s="1756"/>
      <c r="G19" s="1756"/>
      <c r="H19" s="1756"/>
      <c r="I19" s="1756"/>
      <c r="J19" s="1756"/>
      <c r="K19" s="1756"/>
      <c r="L19" s="1756"/>
      <c r="M19" s="1756"/>
      <c r="N19" s="1756"/>
      <c r="O19" s="1756"/>
      <c r="P19" s="1756"/>
      <c r="Q19" s="1756"/>
      <c r="R19" s="1756"/>
      <c r="S19" s="1756"/>
      <c r="T19" s="1756"/>
      <c r="U19" s="1756"/>
      <c r="V19" s="1756"/>
      <c r="W19" s="1756"/>
      <c r="X19" s="1756"/>
      <c r="Y19" s="1756"/>
      <c r="Z19" s="1756"/>
      <c r="AA19" s="1756"/>
      <c r="AB19" s="1756"/>
      <c r="AC19" s="1756"/>
      <c r="AD19" s="1756"/>
      <c r="AE19" s="1756"/>
      <c r="AF19" s="1756"/>
      <c r="AG19" s="1756"/>
      <c r="AH19" s="1756"/>
      <c r="AI19" s="180"/>
      <c r="AJ19" s="1684"/>
      <c r="AK19" s="1684"/>
      <c r="AL19" s="1684"/>
      <c r="AM19" s="1684"/>
      <c r="AN19" s="1684"/>
      <c r="AO19" s="1684"/>
      <c r="AP19" s="1684"/>
      <c r="AQ19" s="1684"/>
      <c r="AR19" s="1684"/>
      <c r="AS19" s="1684"/>
      <c r="AT19" s="1684"/>
      <c r="AU19" s="1684"/>
      <c r="AV19" s="1684"/>
      <c r="AW19" s="1684"/>
      <c r="AX19" s="1684"/>
      <c r="AY19" s="1684"/>
      <c r="AZ19" s="1684"/>
      <c r="BA19" s="1684"/>
      <c r="BB19" s="1684"/>
      <c r="BC19" s="1684"/>
      <c r="BD19" s="1684"/>
      <c r="BE19" s="1684"/>
      <c r="BF19" s="1684"/>
      <c r="BG19" s="1684"/>
      <c r="BH19" s="1684"/>
      <c r="BI19" s="1684"/>
      <c r="BJ19" s="1684"/>
      <c r="BK19" s="1684"/>
      <c r="BL19" s="1684"/>
      <c r="BM19" s="1684"/>
      <c r="BN19" s="1684"/>
      <c r="BO19" s="1684"/>
      <c r="BP19" s="1684"/>
      <c r="BQ19" s="1684"/>
      <c r="BR19" s="1684"/>
      <c r="BS19" s="181"/>
      <c r="BT19" s="181"/>
      <c r="BU19" s="181"/>
      <c r="BV19" s="181"/>
      <c r="BW19" s="181"/>
      <c r="BX19" s="181"/>
      <c r="BY19" s="181"/>
      <c r="BZ19" s="181"/>
      <c r="CA19" s="181"/>
      <c r="CB19" s="181"/>
      <c r="CC19" s="181"/>
      <c r="CD19" s="181"/>
      <c r="CE19" s="181"/>
      <c r="CF19" s="181"/>
      <c r="CG19" s="181"/>
      <c r="CH19" s="181"/>
      <c r="CI19" s="181"/>
      <c r="CJ19" s="181"/>
      <c r="CK19" s="181"/>
      <c r="CL19" s="181"/>
      <c r="CM19" s="181"/>
      <c r="CN19" s="181"/>
      <c r="CO19" s="181"/>
      <c r="CP19" s="181"/>
      <c r="CR19" s="1745"/>
      <c r="CS19" s="1745"/>
      <c r="CT19" s="1745"/>
      <c r="CU19" s="1745"/>
      <c r="CV19" s="1745"/>
      <c r="CW19" s="1745"/>
      <c r="CX19" s="1745"/>
    </row>
    <row r="20" spans="2:102" ht="8.5" customHeight="1">
      <c r="B20" s="1735" t="s">
        <v>386</v>
      </c>
      <c r="C20" s="1735"/>
      <c r="D20" s="1735"/>
      <c r="E20" s="1735"/>
      <c r="F20" s="1735"/>
      <c r="G20" s="1735"/>
      <c r="H20" s="1735"/>
      <c r="I20" s="1735"/>
      <c r="J20" s="1735"/>
      <c r="K20" s="1735"/>
      <c r="L20" s="1735"/>
      <c r="M20" s="1735"/>
      <c r="N20" s="1735"/>
      <c r="O20" s="1735"/>
      <c r="P20" s="1735"/>
      <c r="Q20" s="1735"/>
      <c r="R20" s="1735"/>
      <c r="S20" s="1735"/>
      <c r="T20" s="1735"/>
      <c r="U20" s="1735"/>
      <c r="V20" s="1735"/>
      <c r="W20" s="1735"/>
      <c r="X20" s="1735"/>
      <c r="Y20" s="1735"/>
      <c r="Z20" s="1735"/>
      <c r="AA20" s="1735"/>
      <c r="AB20" s="1735"/>
      <c r="AC20" s="1735"/>
      <c r="AD20" s="1735"/>
      <c r="AE20" s="1735"/>
      <c r="AF20" s="1735"/>
      <c r="AG20" s="1735"/>
      <c r="AH20" s="1735"/>
      <c r="AI20" s="180"/>
      <c r="AJ20" s="182"/>
      <c r="AK20" s="183"/>
      <c r="AL20" s="183"/>
      <c r="AM20" s="184"/>
      <c r="AN20" s="184"/>
      <c r="AO20" s="184"/>
      <c r="AP20" s="184"/>
      <c r="AQ20" s="184"/>
      <c r="AR20" s="184"/>
      <c r="AS20" s="184"/>
      <c r="AT20" s="184"/>
      <c r="AU20" s="185"/>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6"/>
      <c r="CE20" s="186"/>
      <c r="CF20" s="186"/>
      <c r="CG20" s="186"/>
      <c r="CH20" s="186"/>
      <c r="CI20" s="186"/>
      <c r="CJ20" s="186"/>
      <c r="CK20" s="186"/>
      <c r="CL20" s="186"/>
      <c r="CM20" s="186"/>
      <c r="CN20" s="186"/>
      <c r="CO20" s="187"/>
      <c r="CP20" s="181"/>
      <c r="CR20" s="1745"/>
      <c r="CS20" s="1745"/>
      <c r="CT20" s="1745"/>
      <c r="CU20" s="1745"/>
      <c r="CV20" s="1745"/>
      <c r="CW20" s="1745"/>
      <c r="CX20" s="1745"/>
    </row>
    <row r="21" spans="2:102" ht="8.5" customHeight="1">
      <c r="B21" s="1735"/>
      <c r="C21" s="1735"/>
      <c r="D21" s="1735"/>
      <c r="E21" s="1735"/>
      <c r="F21" s="1735"/>
      <c r="G21" s="1735"/>
      <c r="H21" s="1735"/>
      <c r="I21" s="1735"/>
      <c r="J21" s="1735"/>
      <c r="K21" s="1735"/>
      <c r="L21" s="1735"/>
      <c r="M21" s="1735"/>
      <c r="N21" s="1735"/>
      <c r="O21" s="1735"/>
      <c r="P21" s="1735"/>
      <c r="Q21" s="1735"/>
      <c r="R21" s="1735"/>
      <c r="S21" s="1735"/>
      <c r="T21" s="1735"/>
      <c r="U21" s="1735"/>
      <c r="V21" s="1735"/>
      <c r="W21" s="1735"/>
      <c r="X21" s="1735"/>
      <c r="Y21" s="1735"/>
      <c r="Z21" s="1735"/>
      <c r="AA21" s="1735"/>
      <c r="AB21" s="1735"/>
      <c r="AC21" s="1735"/>
      <c r="AD21" s="1735"/>
      <c r="AE21" s="1735"/>
      <c r="AF21" s="1735"/>
      <c r="AG21" s="1735"/>
      <c r="AH21" s="1735"/>
      <c r="AI21" s="180"/>
      <c r="AJ21" s="188"/>
      <c r="AK21" s="1686" t="s">
        <v>592</v>
      </c>
      <c r="AL21" s="1686"/>
      <c r="AM21" s="1686"/>
      <c r="AN21" s="1686"/>
      <c r="AO21" s="1686"/>
      <c r="AP21" s="1686"/>
      <c r="AQ21" s="1686"/>
      <c r="AR21" s="1686"/>
      <c r="AS21" s="1686"/>
      <c r="AT21" s="1686"/>
      <c r="AU21" s="1686"/>
      <c r="AV21" s="1686"/>
      <c r="AW21" s="1686"/>
      <c r="AX21" s="1686"/>
      <c r="AY21" s="1686"/>
      <c r="AZ21" s="1686"/>
      <c r="BA21" s="1686"/>
      <c r="BB21" s="1686"/>
      <c r="BC21" s="1686"/>
      <c r="BD21" s="1686"/>
      <c r="BE21" s="1686"/>
      <c r="BF21" s="1686"/>
      <c r="BG21" s="1686"/>
      <c r="BH21" s="1686"/>
      <c r="BI21" s="1686"/>
      <c r="BJ21" s="1686"/>
      <c r="BK21" s="1686"/>
      <c r="BL21" s="1686"/>
      <c r="BM21" s="1686"/>
      <c r="BN21" s="1686"/>
      <c r="BO21" s="1686"/>
      <c r="BP21" s="1686"/>
      <c r="BQ21" s="1686"/>
      <c r="BR21" s="1686"/>
      <c r="BS21" s="1686"/>
      <c r="BT21" s="1686"/>
      <c r="BU21" s="1686"/>
      <c r="BV21" s="1686"/>
      <c r="BW21" s="1686"/>
      <c r="BX21" s="1686"/>
      <c r="BY21" s="1686"/>
      <c r="BZ21" s="1686"/>
      <c r="CA21" s="1686"/>
      <c r="CB21" s="1686"/>
      <c r="CC21" s="1686"/>
      <c r="CD21" s="1686"/>
      <c r="CE21" s="1686"/>
      <c r="CF21" s="1686"/>
      <c r="CG21" s="1686"/>
      <c r="CH21" s="1686"/>
      <c r="CI21" s="1686"/>
      <c r="CJ21" s="1686"/>
      <c r="CK21" s="1686"/>
      <c r="CL21" s="1686"/>
      <c r="CM21" s="1686"/>
      <c r="CN21" s="1686"/>
      <c r="CO21" s="189"/>
      <c r="CP21" s="1746"/>
      <c r="CR21" s="1745"/>
      <c r="CS21" s="1745"/>
      <c r="CT21" s="1745"/>
      <c r="CU21" s="1745"/>
      <c r="CV21" s="1745"/>
      <c r="CW21" s="1745"/>
      <c r="CX21" s="1745"/>
    </row>
    <row r="22" spans="2:102" ht="8.5" customHeight="1">
      <c r="B22" s="1735"/>
      <c r="C22" s="1735"/>
      <c r="D22" s="1735"/>
      <c r="E22" s="1735"/>
      <c r="F22" s="1735"/>
      <c r="G22" s="1735"/>
      <c r="H22" s="1735"/>
      <c r="I22" s="1735"/>
      <c r="J22" s="1735"/>
      <c r="K22" s="1735"/>
      <c r="L22" s="1735"/>
      <c r="M22" s="1735"/>
      <c r="N22" s="1735"/>
      <c r="O22" s="1735"/>
      <c r="P22" s="1735"/>
      <c r="Q22" s="1735"/>
      <c r="R22" s="1735"/>
      <c r="S22" s="1735"/>
      <c r="T22" s="1735"/>
      <c r="U22" s="1735"/>
      <c r="V22" s="1735"/>
      <c r="W22" s="1735"/>
      <c r="X22" s="1735"/>
      <c r="Y22" s="1735"/>
      <c r="Z22" s="1735"/>
      <c r="AA22" s="1735"/>
      <c r="AB22" s="1735"/>
      <c r="AC22" s="1735"/>
      <c r="AD22" s="1735"/>
      <c r="AE22" s="1735"/>
      <c r="AF22" s="1735"/>
      <c r="AG22" s="1735"/>
      <c r="AH22" s="1735"/>
      <c r="AI22" s="180"/>
      <c r="AJ22" s="188"/>
      <c r="AK22" s="1686" t="s">
        <v>593</v>
      </c>
      <c r="AL22" s="1686"/>
      <c r="AM22" s="1686"/>
      <c r="AN22" s="1686"/>
      <c r="AO22" s="1686"/>
      <c r="AP22" s="1686"/>
      <c r="AQ22" s="1686"/>
      <c r="AR22" s="1686"/>
      <c r="AS22" s="1686"/>
      <c r="AT22" s="1686"/>
      <c r="AU22" s="1686"/>
      <c r="AV22" s="1686"/>
      <c r="AW22" s="1686"/>
      <c r="AX22" s="1686"/>
      <c r="AY22" s="1686"/>
      <c r="AZ22" s="1686"/>
      <c r="BA22" s="1686"/>
      <c r="BB22" s="1686"/>
      <c r="BC22" s="1686"/>
      <c r="BD22" s="1686"/>
      <c r="BE22" s="1686"/>
      <c r="BF22" s="1686"/>
      <c r="BG22" s="1686"/>
      <c r="BH22" s="1686"/>
      <c r="BI22" s="1686"/>
      <c r="BJ22" s="1686"/>
      <c r="BK22" s="1686"/>
      <c r="BL22" s="1686"/>
      <c r="BM22" s="1686"/>
      <c r="BN22" s="1686"/>
      <c r="BO22" s="1686"/>
      <c r="BP22" s="1686"/>
      <c r="BQ22" s="1686"/>
      <c r="BR22" s="1686"/>
      <c r="BS22" s="1686"/>
      <c r="BT22" s="1686"/>
      <c r="BU22" s="1686"/>
      <c r="BV22" s="1686"/>
      <c r="BW22" s="1686"/>
      <c r="BX22" s="1686"/>
      <c r="BY22" s="1686"/>
      <c r="BZ22" s="1686"/>
      <c r="CA22" s="1686"/>
      <c r="CB22" s="1686"/>
      <c r="CC22" s="1686"/>
      <c r="CD22" s="1686"/>
      <c r="CE22" s="1686"/>
      <c r="CF22" s="1686"/>
      <c r="CG22" s="1686"/>
      <c r="CH22" s="1686"/>
      <c r="CI22" s="1686"/>
      <c r="CJ22" s="1686"/>
      <c r="CK22" s="1686"/>
      <c r="CL22" s="1686"/>
      <c r="CM22" s="1686"/>
      <c r="CN22" s="1686"/>
      <c r="CO22" s="189"/>
      <c r="CP22" s="1746"/>
      <c r="CR22" s="1708" t="s">
        <v>387</v>
      </c>
      <c r="CS22" s="1708"/>
      <c r="CT22" s="1708"/>
      <c r="CU22" s="1708"/>
      <c r="CV22" s="1708"/>
      <c r="CW22" s="1708"/>
      <c r="CX22" s="1708"/>
    </row>
    <row r="23" spans="2:102" ht="8.5" customHeight="1">
      <c r="B23" s="1735" t="s">
        <v>388</v>
      </c>
      <c r="C23" s="1735"/>
      <c r="D23" s="1735"/>
      <c r="E23" s="1735"/>
      <c r="F23" s="1735"/>
      <c r="G23" s="1735"/>
      <c r="H23" s="1735"/>
      <c r="I23" s="1735"/>
      <c r="J23" s="1735"/>
      <c r="K23" s="1735"/>
      <c r="L23" s="1735"/>
      <c r="M23" s="1735"/>
      <c r="N23" s="1735"/>
      <c r="O23" s="1735"/>
      <c r="P23" s="1735"/>
      <c r="Q23" s="1735"/>
      <c r="R23" s="1735"/>
      <c r="S23" s="1735"/>
      <c r="T23" s="1735"/>
      <c r="U23" s="1735"/>
      <c r="V23" s="1735"/>
      <c r="W23" s="1735"/>
      <c r="X23" s="1735"/>
      <c r="Y23" s="1735"/>
      <c r="Z23" s="1735"/>
      <c r="AA23" s="1735"/>
      <c r="AB23" s="1735"/>
      <c r="AC23" s="1735"/>
      <c r="AD23" s="1735"/>
      <c r="AE23" s="1735"/>
      <c r="AF23" s="1735"/>
      <c r="AG23" s="1735"/>
      <c r="AH23" s="1735"/>
      <c r="AI23" s="180"/>
      <c r="AJ23" s="188"/>
      <c r="AK23" s="1686" t="s">
        <v>389</v>
      </c>
      <c r="AL23" s="1686"/>
      <c r="AM23" s="1686"/>
      <c r="AN23" s="1686"/>
      <c r="AO23" s="1686"/>
      <c r="AP23" s="1686"/>
      <c r="AQ23" s="1686"/>
      <c r="AR23" s="1686"/>
      <c r="AS23" s="1686"/>
      <c r="AT23" s="1686"/>
      <c r="AU23" s="1686"/>
      <c r="AV23" s="1686"/>
      <c r="AW23" s="1686"/>
      <c r="AX23" s="1686"/>
      <c r="AY23" s="1686"/>
      <c r="AZ23" s="1686"/>
      <c r="BA23" s="1686"/>
      <c r="BB23" s="1686"/>
      <c r="BC23" s="1686"/>
      <c r="BD23" s="1686"/>
      <c r="BE23" s="1686"/>
      <c r="BF23" s="1686"/>
      <c r="BG23" s="1686"/>
      <c r="BH23" s="1686"/>
      <c r="BI23" s="1686"/>
      <c r="BJ23" s="1686"/>
      <c r="BK23" s="1686"/>
      <c r="BL23" s="1686"/>
      <c r="BM23" s="1686"/>
      <c r="BN23" s="1686"/>
      <c r="BO23" s="1686"/>
      <c r="BP23" s="1686"/>
      <c r="BQ23" s="1686"/>
      <c r="BR23" s="1686"/>
      <c r="BS23" s="1686"/>
      <c r="BT23" s="1686"/>
      <c r="BU23" s="1686"/>
      <c r="BV23" s="1686"/>
      <c r="BW23" s="1686"/>
      <c r="BX23" s="1686"/>
      <c r="BY23" s="1686"/>
      <c r="BZ23" s="1686"/>
      <c r="CA23" s="1686"/>
      <c r="CB23" s="1686"/>
      <c r="CC23" s="1686"/>
      <c r="CD23" s="1686"/>
      <c r="CE23" s="1686"/>
      <c r="CF23" s="1686"/>
      <c r="CG23" s="1686"/>
      <c r="CH23" s="1686"/>
      <c r="CI23" s="1686"/>
      <c r="CJ23" s="1686"/>
      <c r="CK23" s="1686"/>
      <c r="CL23" s="1686"/>
      <c r="CM23" s="1686"/>
      <c r="CN23" s="1686"/>
      <c r="CO23" s="189"/>
      <c r="CP23" s="1746"/>
      <c r="CR23" s="1708"/>
      <c r="CS23" s="1708"/>
      <c r="CT23" s="1708"/>
      <c r="CU23" s="1708"/>
      <c r="CV23" s="1708"/>
      <c r="CW23" s="1708"/>
      <c r="CX23" s="1708"/>
    </row>
    <row r="24" spans="2:102" ht="8.5" customHeight="1">
      <c r="B24" s="1735"/>
      <c r="C24" s="1735"/>
      <c r="D24" s="1735"/>
      <c r="E24" s="1735"/>
      <c r="F24" s="1735"/>
      <c r="G24" s="1735"/>
      <c r="H24" s="1735"/>
      <c r="I24" s="1735"/>
      <c r="J24" s="1735"/>
      <c r="K24" s="1735"/>
      <c r="L24" s="1735"/>
      <c r="M24" s="1735"/>
      <c r="N24" s="1735"/>
      <c r="O24" s="1735"/>
      <c r="P24" s="1735"/>
      <c r="Q24" s="1735"/>
      <c r="R24" s="1735"/>
      <c r="S24" s="1735"/>
      <c r="T24" s="1735"/>
      <c r="U24" s="1735"/>
      <c r="V24" s="1735"/>
      <c r="W24" s="1735"/>
      <c r="X24" s="1735"/>
      <c r="Y24" s="1735"/>
      <c r="Z24" s="1735"/>
      <c r="AA24" s="1735"/>
      <c r="AB24" s="1735"/>
      <c r="AC24" s="1735"/>
      <c r="AD24" s="1735"/>
      <c r="AE24" s="1735"/>
      <c r="AF24" s="1735"/>
      <c r="AG24" s="1735"/>
      <c r="AH24" s="1735"/>
      <c r="AI24" s="180"/>
      <c r="AJ24" s="188"/>
      <c r="AK24" s="1747" t="s">
        <v>390</v>
      </c>
      <c r="AL24" s="1747"/>
      <c r="AM24" s="1747"/>
      <c r="AN24" s="1747"/>
      <c r="AO24" s="1747"/>
      <c r="AP24" s="1747"/>
      <c r="AQ24" s="1747"/>
      <c r="AR24" s="1747"/>
      <c r="AS24" s="1747"/>
      <c r="AT24" s="1747"/>
      <c r="AU24" s="1747"/>
      <c r="AV24" s="1747"/>
      <c r="AW24" s="1747"/>
      <c r="AX24" s="1747"/>
      <c r="AY24" s="1747"/>
      <c r="AZ24" s="1747"/>
      <c r="BA24" s="1747"/>
      <c r="BB24" s="1660" t="s">
        <v>391</v>
      </c>
      <c r="BC24" s="1660"/>
      <c r="BD24" s="1660"/>
      <c r="BE24" s="1660"/>
      <c r="BF24" s="1660"/>
      <c r="BG24" s="1660"/>
      <c r="BH24" s="1660"/>
      <c r="BI24" s="1660"/>
      <c r="BJ24" s="1660"/>
      <c r="BK24" s="1660"/>
      <c r="BL24" s="1660"/>
      <c r="BM24" s="1660"/>
      <c r="BN24" s="1660"/>
      <c r="BO24" s="1660"/>
      <c r="BP24" s="1660"/>
      <c r="BQ24" s="1660"/>
      <c r="BR24" s="1660"/>
      <c r="BS24" s="1660"/>
      <c r="BT24" s="1660"/>
      <c r="BU24" s="1660"/>
      <c r="BV24" s="1660"/>
      <c r="BW24" s="1660"/>
      <c r="BX24" s="1660"/>
      <c r="BY24" s="1660"/>
      <c r="BZ24" s="1660" t="s">
        <v>392</v>
      </c>
      <c r="CA24" s="1660"/>
      <c r="CB24" s="1660"/>
      <c r="CC24" s="1660"/>
      <c r="CD24" s="1660"/>
      <c r="CE24" s="1660"/>
      <c r="CF24" s="1660"/>
      <c r="CG24" s="1660"/>
      <c r="CH24" s="1660"/>
      <c r="CI24" s="1660"/>
      <c r="CJ24" s="1660"/>
      <c r="CK24" s="1660"/>
      <c r="CL24" s="1660"/>
      <c r="CM24" s="1660"/>
      <c r="CN24" s="1660"/>
      <c r="CO24" s="189"/>
      <c r="CP24" s="1746"/>
      <c r="CR24" s="1745"/>
      <c r="CS24" s="1745"/>
      <c r="CT24" s="1745"/>
      <c r="CU24" s="1745"/>
      <c r="CV24" s="1745"/>
      <c r="CW24" s="1745"/>
      <c r="CX24" s="1745"/>
    </row>
    <row r="25" spans="2:102" ht="8.5" customHeight="1">
      <c r="B25" s="1735"/>
      <c r="C25" s="1735"/>
      <c r="D25" s="1735"/>
      <c r="E25" s="1735"/>
      <c r="F25" s="1735"/>
      <c r="G25" s="1735"/>
      <c r="H25" s="1735"/>
      <c r="I25" s="1735"/>
      <c r="J25" s="1735"/>
      <c r="K25" s="1735"/>
      <c r="L25" s="1735"/>
      <c r="M25" s="1735"/>
      <c r="N25" s="1735"/>
      <c r="O25" s="1735"/>
      <c r="P25" s="1735"/>
      <c r="Q25" s="1735"/>
      <c r="R25" s="1735"/>
      <c r="S25" s="1735"/>
      <c r="T25" s="1735"/>
      <c r="U25" s="1735"/>
      <c r="V25" s="1735"/>
      <c r="W25" s="1735"/>
      <c r="X25" s="1735"/>
      <c r="Y25" s="1735"/>
      <c r="Z25" s="1735"/>
      <c r="AA25" s="1735"/>
      <c r="AB25" s="1735"/>
      <c r="AC25" s="1735"/>
      <c r="AD25" s="1735"/>
      <c r="AE25" s="1735"/>
      <c r="AF25" s="1735"/>
      <c r="AG25" s="1735"/>
      <c r="AH25" s="1735"/>
      <c r="AI25" s="180"/>
      <c r="AJ25" s="188"/>
      <c r="AK25" s="1747"/>
      <c r="AL25" s="1747"/>
      <c r="AM25" s="1747"/>
      <c r="AN25" s="1747"/>
      <c r="AO25" s="1747"/>
      <c r="AP25" s="1747"/>
      <c r="AQ25" s="1747"/>
      <c r="AR25" s="1747"/>
      <c r="AS25" s="1747"/>
      <c r="AT25" s="1747"/>
      <c r="AU25" s="1747"/>
      <c r="AV25" s="1747"/>
      <c r="AW25" s="1747"/>
      <c r="AX25" s="1747"/>
      <c r="AY25" s="1747"/>
      <c r="AZ25" s="1747"/>
      <c r="BA25" s="1747"/>
      <c r="BB25" s="1660"/>
      <c r="BC25" s="1660"/>
      <c r="BD25" s="1660"/>
      <c r="BE25" s="1660"/>
      <c r="BF25" s="1660"/>
      <c r="BG25" s="1660"/>
      <c r="BH25" s="1660"/>
      <c r="BI25" s="1660"/>
      <c r="BJ25" s="1660"/>
      <c r="BK25" s="1660"/>
      <c r="BL25" s="1660"/>
      <c r="BM25" s="1660"/>
      <c r="BN25" s="1660"/>
      <c r="BO25" s="1660"/>
      <c r="BP25" s="1660"/>
      <c r="BQ25" s="1660"/>
      <c r="BR25" s="1660"/>
      <c r="BS25" s="1660"/>
      <c r="BT25" s="1660"/>
      <c r="BU25" s="1660"/>
      <c r="BV25" s="1660"/>
      <c r="BW25" s="1660"/>
      <c r="BX25" s="1660"/>
      <c r="BY25" s="1660"/>
      <c r="BZ25" s="1660"/>
      <c r="CA25" s="1660"/>
      <c r="CB25" s="1660"/>
      <c r="CC25" s="1660"/>
      <c r="CD25" s="1660"/>
      <c r="CE25" s="1660"/>
      <c r="CF25" s="1660"/>
      <c r="CG25" s="1660"/>
      <c r="CH25" s="1660"/>
      <c r="CI25" s="1660"/>
      <c r="CJ25" s="1660"/>
      <c r="CK25" s="1660"/>
      <c r="CL25" s="1660"/>
      <c r="CM25" s="1660"/>
      <c r="CN25" s="1660"/>
      <c r="CO25" s="189"/>
      <c r="CP25" s="1746"/>
      <c r="CR25" s="1745"/>
      <c r="CS25" s="1745"/>
      <c r="CT25" s="1745"/>
      <c r="CU25" s="1745"/>
      <c r="CV25" s="1745"/>
      <c r="CW25" s="1745"/>
      <c r="CX25" s="1745"/>
    </row>
    <row r="26" spans="2:102" ht="8.5" customHeight="1">
      <c r="B26" s="1735"/>
      <c r="C26" s="1735"/>
      <c r="D26" s="1735"/>
      <c r="E26" s="1735"/>
      <c r="F26" s="1735"/>
      <c r="G26" s="1735"/>
      <c r="H26" s="1735"/>
      <c r="I26" s="1735"/>
      <c r="J26" s="1735"/>
      <c r="K26" s="1735"/>
      <c r="L26" s="1735"/>
      <c r="M26" s="1735"/>
      <c r="N26" s="1735"/>
      <c r="O26" s="1735"/>
      <c r="P26" s="1735"/>
      <c r="Q26" s="1735"/>
      <c r="R26" s="1735"/>
      <c r="S26" s="1735"/>
      <c r="T26" s="1735"/>
      <c r="U26" s="1735"/>
      <c r="V26" s="1735"/>
      <c r="W26" s="1735"/>
      <c r="X26" s="1735"/>
      <c r="Y26" s="1735"/>
      <c r="Z26" s="1735"/>
      <c r="AA26" s="1735"/>
      <c r="AB26" s="1735"/>
      <c r="AC26" s="1735"/>
      <c r="AD26" s="1735"/>
      <c r="AE26" s="1735"/>
      <c r="AF26" s="1735"/>
      <c r="AG26" s="1735"/>
      <c r="AH26" s="1735"/>
      <c r="AI26" s="180"/>
      <c r="AJ26" s="188"/>
      <c r="AK26" s="1747"/>
      <c r="AL26" s="1747"/>
      <c r="AM26" s="1747"/>
      <c r="AN26" s="1747"/>
      <c r="AO26" s="1747"/>
      <c r="AP26" s="1747"/>
      <c r="AQ26" s="1747"/>
      <c r="AR26" s="1747"/>
      <c r="AS26" s="1747"/>
      <c r="AT26" s="1747"/>
      <c r="AU26" s="1747"/>
      <c r="AV26" s="1747"/>
      <c r="AW26" s="1747"/>
      <c r="AX26" s="1747"/>
      <c r="AY26" s="1747"/>
      <c r="AZ26" s="1747"/>
      <c r="BA26" s="1747"/>
      <c r="BB26" s="1748"/>
      <c r="BC26" s="1748"/>
      <c r="BD26" s="1742"/>
      <c r="BE26" s="1742"/>
      <c r="BF26" s="1742"/>
      <c r="BG26" s="1742"/>
      <c r="BH26" s="1743"/>
      <c r="BI26" s="1743"/>
      <c r="BJ26" s="1748"/>
      <c r="BK26" s="1748"/>
      <c r="BL26" s="1742"/>
      <c r="BM26" s="1742"/>
      <c r="BN26" s="1742"/>
      <c r="BO26" s="1742"/>
      <c r="BP26" s="1740"/>
      <c r="BQ26" s="1740"/>
      <c r="BR26" s="1741"/>
      <c r="BS26" s="1741"/>
      <c r="BT26" s="1742"/>
      <c r="BU26" s="1742"/>
      <c r="BV26" s="1742"/>
      <c r="BW26" s="1742"/>
      <c r="BX26" s="1743"/>
      <c r="BY26" s="1743"/>
      <c r="BZ26" s="1744" t="str">
        <f>IF(CR15=1,"明治",IF(CR15=2,"大正",IF(CR15=3,"昭和",IF(CR15=4,"平成",""))))</f>
        <v>昭和</v>
      </c>
      <c r="CA26" s="1744"/>
      <c r="CB26" s="1744"/>
      <c r="CC26" s="1665"/>
      <c r="CD26" s="1665"/>
      <c r="CE26" s="1665"/>
      <c r="CF26" s="1666" t="s">
        <v>11</v>
      </c>
      <c r="CG26" s="1665"/>
      <c r="CH26" s="1665"/>
      <c r="CI26" s="1665"/>
      <c r="CJ26" s="1666"/>
      <c r="CK26" s="1665"/>
      <c r="CL26" s="1665"/>
      <c r="CM26" s="1665"/>
      <c r="CN26" s="1663" t="s">
        <v>40</v>
      </c>
      <c r="CO26" s="189"/>
      <c r="CP26" s="1746"/>
      <c r="CR26" s="1708" t="s">
        <v>393</v>
      </c>
      <c r="CS26" s="1708"/>
      <c r="CT26" s="1708"/>
      <c r="CU26" s="1708"/>
      <c r="CV26" s="1708"/>
      <c r="CW26" s="1708"/>
      <c r="CX26" s="1708"/>
    </row>
    <row r="27" spans="2:102" ht="8.5" customHeight="1">
      <c r="B27" s="1735" t="s">
        <v>394</v>
      </c>
      <c r="C27" s="1735"/>
      <c r="D27" s="1735"/>
      <c r="E27" s="1735"/>
      <c r="F27" s="1735"/>
      <c r="G27" s="1735"/>
      <c r="H27" s="1735"/>
      <c r="I27" s="1735"/>
      <c r="J27" s="1735"/>
      <c r="K27" s="1735"/>
      <c r="L27" s="1735"/>
      <c r="M27" s="1735"/>
      <c r="N27" s="1735"/>
      <c r="O27" s="1735"/>
      <c r="P27" s="1735"/>
      <c r="Q27" s="1735"/>
      <c r="R27" s="1735"/>
      <c r="S27" s="1735"/>
      <c r="T27" s="1735"/>
      <c r="U27" s="1735"/>
      <c r="V27" s="1735"/>
      <c r="W27" s="1735"/>
      <c r="X27" s="1735"/>
      <c r="Y27" s="1735"/>
      <c r="Z27" s="1735"/>
      <c r="AA27" s="1735"/>
      <c r="AB27" s="1735"/>
      <c r="AC27" s="1735"/>
      <c r="AD27" s="1735"/>
      <c r="AE27" s="1735"/>
      <c r="AF27" s="1735"/>
      <c r="AG27" s="1735"/>
      <c r="AH27" s="1735"/>
      <c r="AI27" s="180"/>
      <c r="AJ27" s="188"/>
      <c r="AK27" s="1747"/>
      <c r="AL27" s="1747"/>
      <c r="AM27" s="1747"/>
      <c r="AN27" s="1747"/>
      <c r="AO27" s="1747"/>
      <c r="AP27" s="1747"/>
      <c r="AQ27" s="1747"/>
      <c r="AR27" s="1747"/>
      <c r="AS27" s="1747"/>
      <c r="AT27" s="1747"/>
      <c r="AU27" s="1747"/>
      <c r="AV27" s="1747"/>
      <c r="AW27" s="1747"/>
      <c r="AX27" s="1747"/>
      <c r="AY27" s="1747"/>
      <c r="AZ27" s="1747"/>
      <c r="BA27" s="1747"/>
      <c r="BB27" s="1731"/>
      <c r="BC27" s="1731"/>
      <c r="BD27" s="1729"/>
      <c r="BE27" s="1729"/>
      <c r="BF27" s="1729"/>
      <c r="BG27" s="1729"/>
      <c r="BH27" s="1730"/>
      <c r="BI27" s="1730"/>
      <c r="BJ27" s="1731"/>
      <c r="BK27" s="1731"/>
      <c r="BL27" s="1729"/>
      <c r="BM27" s="1729"/>
      <c r="BN27" s="1729"/>
      <c r="BO27" s="1729"/>
      <c r="BP27" s="1730"/>
      <c r="BQ27" s="1730"/>
      <c r="BR27" s="1731"/>
      <c r="BS27" s="1731"/>
      <c r="BT27" s="1729"/>
      <c r="BU27" s="1729"/>
      <c r="BV27" s="1729"/>
      <c r="BW27" s="1729"/>
      <c r="BX27" s="1730"/>
      <c r="BY27" s="1730"/>
      <c r="BZ27" s="1744"/>
      <c r="CA27" s="1744"/>
      <c r="CB27" s="1744"/>
      <c r="CC27" s="1665"/>
      <c r="CD27" s="1665"/>
      <c r="CE27" s="1665"/>
      <c r="CF27" s="1666" t="b">
        <v>0</v>
      </c>
      <c r="CG27" s="1665"/>
      <c r="CH27" s="1665"/>
      <c r="CI27" s="1665"/>
      <c r="CJ27" s="1666"/>
      <c r="CK27" s="1665"/>
      <c r="CL27" s="1665"/>
      <c r="CM27" s="1665"/>
      <c r="CN27" s="1663"/>
      <c r="CO27" s="189"/>
      <c r="CP27" s="1746"/>
      <c r="CR27" s="1708"/>
      <c r="CS27" s="1708"/>
      <c r="CT27" s="1708"/>
      <c r="CU27" s="1708"/>
      <c r="CV27" s="1708"/>
      <c r="CW27" s="1708"/>
      <c r="CX27" s="1708"/>
    </row>
    <row r="28" spans="2:102" ht="8.5" customHeight="1">
      <c r="B28" s="1735"/>
      <c r="C28" s="1735"/>
      <c r="D28" s="1735"/>
      <c r="E28" s="1735"/>
      <c r="F28" s="1735"/>
      <c r="G28" s="1735"/>
      <c r="H28" s="1735"/>
      <c r="I28" s="1735"/>
      <c r="J28" s="1735"/>
      <c r="K28" s="1735"/>
      <c r="L28" s="1735"/>
      <c r="M28" s="1735"/>
      <c r="N28" s="1735"/>
      <c r="O28" s="1735"/>
      <c r="P28" s="1735"/>
      <c r="Q28" s="1735"/>
      <c r="R28" s="1735"/>
      <c r="S28" s="1735"/>
      <c r="T28" s="1735"/>
      <c r="U28" s="1735"/>
      <c r="V28" s="1735"/>
      <c r="W28" s="1735"/>
      <c r="X28" s="1735"/>
      <c r="Y28" s="1735"/>
      <c r="Z28" s="1735"/>
      <c r="AA28" s="1735"/>
      <c r="AB28" s="1735"/>
      <c r="AC28" s="1735"/>
      <c r="AD28" s="1735"/>
      <c r="AE28" s="1735"/>
      <c r="AF28" s="1735"/>
      <c r="AG28" s="1735"/>
      <c r="AH28" s="1735"/>
      <c r="AI28" s="180"/>
      <c r="AJ28" s="188"/>
      <c r="AK28" s="1747"/>
      <c r="AL28" s="1747"/>
      <c r="AM28" s="1747"/>
      <c r="AN28" s="1747"/>
      <c r="AO28" s="1747"/>
      <c r="AP28" s="1747"/>
      <c r="AQ28" s="1747"/>
      <c r="AR28" s="1747"/>
      <c r="AS28" s="1747"/>
      <c r="AT28" s="1747"/>
      <c r="AU28" s="1747"/>
      <c r="AV28" s="1747"/>
      <c r="AW28" s="1747"/>
      <c r="AX28" s="1747"/>
      <c r="AY28" s="1747"/>
      <c r="AZ28" s="1747"/>
      <c r="BA28" s="1747"/>
      <c r="BB28" s="1731"/>
      <c r="BC28" s="1731"/>
      <c r="BD28" s="1729"/>
      <c r="BE28" s="1729"/>
      <c r="BF28" s="1729"/>
      <c r="BG28" s="1729"/>
      <c r="BH28" s="1730"/>
      <c r="BI28" s="1730"/>
      <c r="BJ28" s="1731"/>
      <c r="BK28" s="1731"/>
      <c r="BL28" s="1729"/>
      <c r="BM28" s="1729"/>
      <c r="BN28" s="1729"/>
      <c r="BO28" s="1729"/>
      <c r="BP28" s="1730"/>
      <c r="BQ28" s="1730"/>
      <c r="BR28" s="1731"/>
      <c r="BS28" s="1731"/>
      <c r="BT28" s="1729"/>
      <c r="BU28" s="1729"/>
      <c r="BV28" s="1729"/>
      <c r="BW28" s="1729"/>
      <c r="BX28" s="1730"/>
      <c r="BY28" s="1730"/>
      <c r="BZ28" s="1744"/>
      <c r="CA28" s="1744"/>
      <c r="CB28" s="1744"/>
      <c r="CC28" s="1665"/>
      <c r="CD28" s="1665"/>
      <c r="CE28" s="1665"/>
      <c r="CF28" s="1666"/>
      <c r="CG28" s="1665"/>
      <c r="CH28" s="1665"/>
      <c r="CI28" s="1665"/>
      <c r="CJ28" s="1666"/>
      <c r="CK28" s="1665"/>
      <c r="CL28" s="1665"/>
      <c r="CM28" s="1665"/>
      <c r="CN28" s="1663"/>
      <c r="CO28" s="189"/>
      <c r="CP28" s="1746"/>
      <c r="CR28" s="1703" t="s">
        <v>392</v>
      </c>
      <c r="CS28" s="1703"/>
      <c r="CT28" s="1738" t="str">
        <f>IF(AND(CC26&lt;&gt;"",CG26&lt;&gt;"",CK26&lt;&gt;""),IF(BZ26="明治",DATE(CC26+1867,CG26,CK26),IF(BZ26="大正",DATE(CC26+1911,CG26,CK26),IF(BZ26="昭和",DATE(CC26+1925,CG26,CK26),IF(BZ26="平成",DATE(CC26+1989,CG26,CK26),"")))),"")</f>
        <v/>
      </c>
      <c r="CU28" s="180"/>
    </row>
    <row r="29" spans="2:102" ht="8.5" customHeight="1">
      <c r="B29" s="1735"/>
      <c r="C29" s="1735"/>
      <c r="D29" s="1735"/>
      <c r="E29" s="1735"/>
      <c r="F29" s="1735"/>
      <c r="G29" s="1735"/>
      <c r="H29" s="1735"/>
      <c r="I29" s="1735"/>
      <c r="J29" s="1735"/>
      <c r="K29" s="1735"/>
      <c r="L29" s="1735"/>
      <c r="M29" s="1735"/>
      <c r="N29" s="1735"/>
      <c r="O29" s="1735"/>
      <c r="P29" s="1735"/>
      <c r="Q29" s="1735"/>
      <c r="R29" s="1735"/>
      <c r="S29" s="1735"/>
      <c r="T29" s="1735"/>
      <c r="U29" s="1735"/>
      <c r="V29" s="1735"/>
      <c r="W29" s="1735"/>
      <c r="X29" s="1735"/>
      <c r="Y29" s="1735"/>
      <c r="Z29" s="1735"/>
      <c r="AA29" s="1735"/>
      <c r="AB29" s="1735"/>
      <c r="AC29" s="1735"/>
      <c r="AD29" s="1735"/>
      <c r="AE29" s="1735"/>
      <c r="AF29" s="1735"/>
      <c r="AG29" s="1735"/>
      <c r="AH29" s="1735"/>
      <c r="AI29" s="180"/>
      <c r="AJ29" s="188"/>
      <c r="AK29" s="1658"/>
      <c r="AL29" s="1658"/>
      <c r="AM29" s="1658"/>
      <c r="AN29" s="1658"/>
      <c r="AO29" s="1658"/>
      <c r="AP29" s="1658"/>
      <c r="AQ29" s="1658"/>
      <c r="AR29" s="1658"/>
      <c r="AS29" s="1658"/>
      <c r="AT29" s="1658"/>
      <c r="AU29" s="1658"/>
      <c r="AV29" s="1658"/>
      <c r="AW29" s="1658"/>
      <c r="AX29" s="1658"/>
      <c r="AY29" s="1658"/>
      <c r="AZ29" s="1658"/>
      <c r="BA29" s="1658"/>
      <c r="BB29" s="1659" t="s">
        <v>594</v>
      </c>
      <c r="BC29" s="1660"/>
      <c r="BD29" s="1660"/>
      <c r="BE29" s="1660"/>
      <c r="BF29" s="1660"/>
      <c r="BG29" s="1660"/>
      <c r="BH29" s="1660"/>
      <c r="BI29" s="1660"/>
      <c r="BJ29" s="1660"/>
      <c r="BK29" s="1660"/>
      <c r="BL29" s="1660"/>
      <c r="BM29" s="1660"/>
      <c r="BN29" s="1660"/>
      <c r="BO29" s="1660"/>
      <c r="BP29" s="1660"/>
      <c r="BQ29" s="1660"/>
      <c r="BR29" s="1660"/>
      <c r="BS29" s="1660"/>
      <c r="BT29" s="1660"/>
      <c r="BU29" s="1660"/>
      <c r="BV29" s="1660"/>
      <c r="BW29" s="1660"/>
      <c r="BX29" s="1660"/>
      <c r="BY29" s="1660"/>
      <c r="BZ29" s="1659" t="s">
        <v>595</v>
      </c>
      <c r="CA29" s="1660"/>
      <c r="CB29" s="1660"/>
      <c r="CC29" s="1660"/>
      <c r="CD29" s="1660"/>
      <c r="CE29" s="1660"/>
      <c r="CF29" s="1660" t="s">
        <v>395</v>
      </c>
      <c r="CG29" s="1660"/>
      <c r="CH29" s="1660"/>
      <c r="CI29" s="1660"/>
      <c r="CJ29" s="1660"/>
      <c r="CK29" s="1660"/>
      <c r="CL29" s="1660"/>
      <c r="CM29" s="1660"/>
      <c r="CN29" s="1660"/>
      <c r="CO29" s="189"/>
      <c r="CP29" s="1746"/>
      <c r="CR29" s="1703"/>
      <c r="CS29" s="1703"/>
      <c r="CT29" s="1738"/>
      <c r="CU29" s="178"/>
    </row>
    <row r="30" spans="2:102" ht="8.5" customHeight="1">
      <c r="B30" s="1735"/>
      <c r="C30" s="1735"/>
      <c r="D30" s="1735"/>
      <c r="E30" s="1735"/>
      <c r="F30" s="1735"/>
      <c r="G30" s="1735"/>
      <c r="H30" s="1735"/>
      <c r="I30" s="1735"/>
      <c r="J30" s="1735"/>
      <c r="K30" s="1735"/>
      <c r="L30" s="1735"/>
      <c r="M30" s="1735"/>
      <c r="N30" s="1735"/>
      <c r="O30" s="1735"/>
      <c r="P30" s="1735"/>
      <c r="Q30" s="1735"/>
      <c r="R30" s="1735"/>
      <c r="S30" s="1735"/>
      <c r="T30" s="1735"/>
      <c r="U30" s="1735"/>
      <c r="V30" s="1735"/>
      <c r="W30" s="1735"/>
      <c r="X30" s="1735"/>
      <c r="Y30" s="1735"/>
      <c r="Z30" s="1735"/>
      <c r="AA30" s="1735"/>
      <c r="AB30" s="1735"/>
      <c r="AC30" s="1735"/>
      <c r="AD30" s="1735"/>
      <c r="AE30" s="1735"/>
      <c r="AF30" s="1735"/>
      <c r="AG30" s="1735"/>
      <c r="AH30" s="1735"/>
      <c r="AI30" s="180"/>
      <c r="AJ30" s="188"/>
      <c r="AK30" s="1658"/>
      <c r="AL30" s="1658"/>
      <c r="AM30" s="1658"/>
      <c r="AN30" s="1658"/>
      <c r="AO30" s="1658"/>
      <c r="AP30" s="1658"/>
      <c r="AQ30" s="1658"/>
      <c r="AR30" s="1658"/>
      <c r="AS30" s="1658"/>
      <c r="AT30" s="1658"/>
      <c r="AU30" s="1658"/>
      <c r="AV30" s="1658"/>
      <c r="AW30" s="1658"/>
      <c r="AX30" s="1658"/>
      <c r="AY30" s="1658"/>
      <c r="AZ30" s="1658"/>
      <c r="BA30" s="1658"/>
      <c r="BB30" s="1660"/>
      <c r="BC30" s="1660"/>
      <c r="BD30" s="1660"/>
      <c r="BE30" s="1660"/>
      <c r="BF30" s="1660"/>
      <c r="BG30" s="1660"/>
      <c r="BH30" s="1660"/>
      <c r="BI30" s="1660"/>
      <c r="BJ30" s="1660"/>
      <c r="BK30" s="1660"/>
      <c r="BL30" s="1660"/>
      <c r="BM30" s="1660"/>
      <c r="BN30" s="1660"/>
      <c r="BO30" s="1660"/>
      <c r="BP30" s="1660"/>
      <c r="BQ30" s="1660"/>
      <c r="BR30" s="1660"/>
      <c r="BS30" s="1660"/>
      <c r="BT30" s="1660"/>
      <c r="BU30" s="1660"/>
      <c r="BV30" s="1660"/>
      <c r="BW30" s="1660"/>
      <c r="BX30" s="1660"/>
      <c r="BY30" s="1660"/>
      <c r="BZ30" s="1660"/>
      <c r="CA30" s="1660"/>
      <c r="CB30" s="1660"/>
      <c r="CC30" s="1660"/>
      <c r="CD30" s="1660"/>
      <c r="CE30" s="1660"/>
      <c r="CF30" s="1660"/>
      <c r="CG30" s="1660"/>
      <c r="CH30" s="1660"/>
      <c r="CI30" s="1660"/>
      <c r="CJ30" s="1660"/>
      <c r="CK30" s="1660"/>
      <c r="CL30" s="1660"/>
      <c r="CM30" s="1660"/>
      <c r="CN30" s="1660"/>
      <c r="CO30" s="189"/>
      <c r="CP30" s="1746"/>
      <c r="CR30" s="1703" t="s">
        <v>596</v>
      </c>
      <c r="CS30" s="1703"/>
      <c r="CT30" s="1739">
        <v>19360</v>
      </c>
      <c r="CU30" s="178"/>
    </row>
    <row r="31" spans="2:102" ht="8.5" customHeight="1">
      <c r="B31" s="1735" t="s">
        <v>396</v>
      </c>
      <c r="C31" s="1735"/>
      <c r="D31" s="1735"/>
      <c r="E31" s="1735"/>
      <c r="F31" s="1735"/>
      <c r="G31" s="1735"/>
      <c r="H31" s="1735"/>
      <c r="I31" s="1735"/>
      <c r="J31" s="1735"/>
      <c r="K31" s="1735"/>
      <c r="L31" s="1735"/>
      <c r="M31" s="1735"/>
      <c r="N31" s="1735"/>
      <c r="O31" s="1735"/>
      <c r="P31" s="1735"/>
      <c r="Q31" s="1735"/>
      <c r="R31" s="1735"/>
      <c r="S31" s="1735"/>
      <c r="T31" s="1735"/>
      <c r="U31" s="1735"/>
      <c r="V31" s="1735"/>
      <c r="W31" s="1735"/>
      <c r="X31" s="1735"/>
      <c r="Y31" s="1735"/>
      <c r="Z31" s="1735"/>
      <c r="AA31" s="1735"/>
      <c r="AB31" s="1735"/>
      <c r="AC31" s="1735"/>
      <c r="AD31" s="1735"/>
      <c r="AE31" s="1735"/>
      <c r="AF31" s="1735"/>
      <c r="AG31" s="1735"/>
      <c r="AH31" s="1735"/>
      <c r="AI31" s="180"/>
      <c r="AJ31" s="188"/>
      <c r="AK31" s="1658"/>
      <c r="AL31" s="1658"/>
      <c r="AM31" s="1658"/>
      <c r="AN31" s="1658"/>
      <c r="AO31" s="1658"/>
      <c r="AP31" s="1658"/>
      <c r="AQ31" s="1658"/>
      <c r="AR31" s="1658"/>
      <c r="AS31" s="1658"/>
      <c r="AT31" s="1658"/>
      <c r="AU31" s="1658"/>
      <c r="AV31" s="1658"/>
      <c r="AW31" s="1658"/>
      <c r="AX31" s="1658"/>
      <c r="AY31" s="1658"/>
      <c r="AZ31" s="1658"/>
      <c r="BA31" s="1658"/>
      <c r="BB31" s="1660"/>
      <c r="BC31" s="1660"/>
      <c r="BD31" s="1660"/>
      <c r="BE31" s="1660"/>
      <c r="BF31" s="1660"/>
      <c r="BG31" s="1660"/>
      <c r="BH31" s="1660"/>
      <c r="BI31" s="1660"/>
      <c r="BJ31" s="1660"/>
      <c r="BK31" s="1660"/>
      <c r="BL31" s="1660"/>
      <c r="BM31" s="1660"/>
      <c r="BN31" s="1660"/>
      <c r="BO31" s="1660"/>
      <c r="BP31" s="1660"/>
      <c r="BQ31" s="1660"/>
      <c r="BR31" s="1660"/>
      <c r="BS31" s="1660"/>
      <c r="BT31" s="1660"/>
      <c r="BU31" s="1660"/>
      <c r="BV31" s="1660"/>
      <c r="BW31" s="1660"/>
      <c r="BX31" s="1660"/>
      <c r="BY31" s="1660"/>
      <c r="BZ31" s="1660"/>
      <c r="CA31" s="1660"/>
      <c r="CB31" s="1660"/>
      <c r="CC31" s="1660"/>
      <c r="CD31" s="1660"/>
      <c r="CE31" s="1660"/>
      <c r="CF31" s="1660"/>
      <c r="CG31" s="1660"/>
      <c r="CH31" s="1660"/>
      <c r="CI31" s="1660"/>
      <c r="CJ31" s="1660"/>
      <c r="CK31" s="1660"/>
      <c r="CL31" s="1660"/>
      <c r="CM31" s="1660"/>
      <c r="CN31" s="1660"/>
      <c r="CO31" s="189"/>
      <c r="CP31" s="1746"/>
      <c r="CR31" s="1703"/>
      <c r="CS31" s="1703"/>
      <c r="CT31" s="1739"/>
      <c r="CU31" s="178"/>
    </row>
    <row r="32" spans="2:102" ht="8.5" customHeight="1">
      <c r="B32" s="1735"/>
      <c r="C32" s="1735"/>
      <c r="D32" s="1735"/>
      <c r="E32" s="1735"/>
      <c r="F32" s="1735"/>
      <c r="G32" s="1735"/>
      <c r="H32" s="1735"/>
      <c r="I32" s="1735"/>
      <c r="J32" s="1735"/>
      <c r="K32" s="1735"/>
      <c r="L32" s="1735"/>
      <c r="M32" s="1735"/>
      <c r="N32" s="1735"/>
      <c r="O32" s="1735"/>
      <c r="P32" s="1735"/>
      <c r="Q32" s="1735"/>
      <c r="R32" s="1735"/>
      <c r="S32" s="1735"/>
      <c r="T32" s="1735"/>
      <c r="U32" s="1735"/>
      <c r="V32" s="1735"/>
      <c r="W32" s="1735"/>
      <c r="X32" s="1735"/>
      <c r="Y32" s="1735"/>
      <c r="Z32" s="1735"/>
      <c r="AA32" s="1735"/>
      <c r="AB32" s="1735"/>
      <c r="AC32" s="1735"/>
      <c r="AD32" s="1735"/>
      <c r="AE32" s="1735"/>
      <c r="AF32" s="1735"/>
      <c r="AG32" s="1735"/>
      <c r="AH32" s="1735"/>
      <c r="AI32" s="180"/>
      <c r="AJ32" s="188"/>
      <c r="AK32" s="1658"/>
      <c r="AL32" s="1658"/>
      <c r="AM32" s="1658"/>
      <c r="AN32" s="1658"/>
      <c r="AO32" s="1658"/>
      <c r="AP32" s="1658"/>
      <c r="AQ32" s="1658"/>
      <c r="AR32" s="1658"/>
      <c r="AS32" s="1658"/>
      <c r="AT32" s="1658"/>
      <c r="AU32" s="1658"/>
      <c r="AV32" s="1658"/>
      <c r="AW32" s="1658"/>
      <c r="AX32" s="1658"/>
      <c r="AY32" s="1658"/>
      <c r="AZ32" s="1658"/>
      <c r="BA32" s="1658"/>
      <c r="BB32" s="1658"/>
      <c r="BC32" s="1658"/>
      <c r="BD32" s="1658"/>
      <c r="BE32" s="1658"/>
      <c r="BF32" s="1658"/>
      <c r="BG32" s="1658"/>
      <c r="BH32" s="1658"/>
      <c r="BI32" s="1658"/>
      <c r="BJ32" s="1658"/>
      <c r="BK32" s="1658"/>
      <c r="BL32" s="1658"/>
      <c r="BM32" s="1658"/>
      <c r="BN32" s="1658"/>
      <c r="BO32" s="1658"/>
      <c r="BP32" s="1658"/>
      <c r="BQ32" s="1658"/>
      <c r="BR32" s="1658"/>
      <c r="BS32" s="1658"/>
      <c r="BT32" s="1658"/>
      <c r="BU32" s="1658"/>
      <c r="BV32" s="1658"/>
      <c r="BW32" s="1658"/>
      <c r="BX32" s="1658"/>
      <c r="BY32" s="1658"/>
      <c r="BZ32" s="1658"/>
      <c r="CA32" s="1658"/>
      <c r="CB32" s="1658"/>
      <c r="CC32" s="1658"/>
      <c r="CD32" s="1658"/>
      <c r="CE32" s="1658"/>
      <c r="CF32" s="1658"/>
      <c r="CG32" s="1658"/>
      <c r="CH32" s="1658"/>
      <c r="CI32" s="1658"/>
      <c r="CJ32" s="1658"/>
      <c r="CK32" s="1658"/>
      <c r="CL32" s="1658"/>
      <c r="CM32" s="1658"/>
      <c r="CN32" s="1658"/>
      <c r="CO32" s="189"/>
      <c r="CP32" s="1746"/>
      <c r="CR32" s="230"/>
      <c r="CS32" s="178"/>
      <c r="CT32" s="190"/>
      <c r="CU32" s="178"/>
    </row>
    <row r="33" spans="2:101" ht="8.5" customHeight="1">
      <c r="B33" s="1735"/>
      <c r="C33" s="1735"/>
      <c r="D33" s="1735"/>
      <c r="E33" s="1735"/>
      <c r="F33" s="1735"/>
      <c r="G33" s="1735"/>
      <c r="H33" s="1735"/>
      <c r="I33" s="1735"/>
      <c r="J33" s="1735"/>
      <c r="K33" s="1735"/>
      <c r="L33" s="1735"/>
      <c r="M33" s="1735"/>
      <c r="N33" s="1735"/>
      <c r="O33" s="1735"/>
      <c r="P33" s="1735"/>
      <c r="Q33" s="1735"/>
      <c r="R33" s="1735"/>
      <c r="S33" s="1735"/>
      <c r="T33" s="1735"/>
      <c r="U33" s="1735"/>
      <c r="V33" s="1735"/>
      <c r="W33" s="1735"/>
      <c r="X33" s="1735"/>
      <c r="Y33" s="1735"/>
      <c r="Z33" s="1735"/>
      <c r="AA33" s="1735"/>
      <c r="AB33" s="1735"/>
      <c r="AC33" s="1735"/>
      <c r="AD33" s="1735"/>
      <c r="AE33" s="1735"/>
      <c r="AF33" s="1735"/>
      <c r="AG33" s="1735"/>
      <c r="AH33" s="1735"/>
      <c r="AI33" s="180"/>
      <c r="AJ33" s="188"/>
      <c r="AK33" s="1658"/>
      <c r="AL33" s="1658"/>
      <c r="AM33" s="1658"/>
      <c r="AN33" s="1658"/>
      <c r="AO33" s="1658"/>
      <c r="AP33" s="1658"/>
      <c r="AQ33" s="1658"/>
      <c r="AR33" s="1658"/>
      <c r="AS33" s="1658"/>
      <c r="AT33" s="1658"/>
      <c r="AU33" s="1658"/>
      <c r="AV33" s="1658"/>
      <c r="AW33" s="1658"/>
      <c r="AX33" s="1658"/>
      <c r="AY33" s="1658"/>
      <c r="AZ33" s="1658"/>
      <c r="BA33" s="1658"/>
      <c r="BB33" s="1658"/>
      <c r="BC33" s="1658"/>
      <c r="BD33" s="1658"/>
      <c r="BE33" s="1658"/>
      <c r="BF33" s="1658"/>
      <c r="BG33" s="1658"/>
      <c r="BH33" s="1658"/>
      <c r="BI33" s="1658"/>
      <c r="BJ33" s="1658"/>
      <c r="BK33" s="1658"/>
      <c r="BL33" s="1658"/>
      <c r="BM33" s="1658"/>
      <c r="BN33" s="1658"/>
      <c r="BO33" s="1658"/>
      <c r="BP33" s="1658"/>
      <c r="BQ33" s="1658"/>
      <c r="BR33" s="1658"/>
      <c r="BS33" s="1658"/>
      <c r="BT33" s="1658"/>
      <c r="BU33" s="1658"/>
      <c r="BV33" s="1658"/>
      <c r="BW33" s="1658"/>
      <c r="BX33" s="1658"/>
      <c r="BY33" s="1658"/>
      <c r="BZ33" s="1658"/>
      <c r="CA33" s="1658"/>
      <c r="CB33" s="1658"/>
      <c r="CC33" s="1658"/>
      <c r="CD33" s="1658"/>
      <c r="CE33" s="1658"/>
      <c r="CF33" s="1658"/>
      <c r="CG33" s="1658"/>
      <c r="CH33" s="1658"/>
      <c r="CI33" s="1658"/>
      <c r="CJ33" s="1658"/>
      <c r="CK33" s="1658"/>
      <c r="CL33" s="1658"/>
      <c r="CM33" s="1658"/>
      <c r="CN33" s="1658"/>
      <c r="CO33" s="189"/>
      <c r="CP33" s="1746"/>
      <c r="CR33" s="191"/>
      <c r="CS33" s="191"/>
      <c r="CT33" s="191"/>
      <c r="CU33" s="191"/>
      <c r="CV33" s="191"/>
      <c r="CW33" s="191"/>
    </row>
    <row r="34" spans="2:101" ht="8.5" customHeight="1">
      <c r="B34" s="1735"/>
      <c r="C34" s="1735"/>
      <c r="D34" s="1735"/>
      <c r="E34" s="1735"/>
      <c r="F34" s="1735"/>
      <c r="G34" s="1735"/>
      <c r="H34" s="1735"/>
      <c r="I34" s="1735"/>
      <c r="J34" s="1735"/>
      <c r="K34" s="1735"/>
      <c r="L34" s="1735"/>
      <c r="M34" s="1735"/>
      <c r="N34" s="1735"/>
      <c r="O34" s="1735"/>
      <c r="P34" s="1735"/>
      <c r="Q34" s="1735"/>
      <c r="R34" s="1735"/>
      <c r="S34" s="1735"/>
      <c r="T34" s="1735"/>
      <c r="U34" s="1735"/>
      <c r="V34" s="1735"/>
      <c r="W34" s="1735"/>
      <c r="X34" s="1735"/>
      <c r="Y34" s="1735"/>
      <c r="Z34" s="1735"/>
      <c r="AA34" s="1735"/>
      <c r="AB34" s="1735"/>
      <c r="AC34" s="1735"/>
      <c r="AD34" s="1735"/>
      <c r="AE34" s="1735"/>
      <c r="AF34" s="1735"/>
      <c r="AG34" s="1735"/>
      <c r="AH34" s="1735"/>
      <c r="AI34" s="180"/>
      <c r="AJ34" s="188"/>
      <c r="AK34" s="1658"/>
      <c r="AL34" s="1658"/>
      <c r="AM34" s="1658"/>
      <c r="AN34" s="1658"/>
      <c r="AO34" s="1658"/>
      <c r="AP34" s="1658"/>
      <c r="AQ34" s="1658"/>
      <c r="AR34" s="1658"/>
      <c r="AS34" s="1658"/>
      <c r="AT34" s="1658"/>
      <c r="AU34" s="1658"/>
      <c r="AV34" s="1658"/>
      <c r="AW34" s="1658"/>
      <c r="AX34" s="1658"/>
      <c r="AY34" s="1658"/>
      <c r="AZ34" s="1658"/>
      <c r="BA34" s="1658"/>
      <c r="BB34" s="1658"/>
      <c r="BC34" s="1658"/>
      <c r="BD34" s="1658"/>
      <c r="BE34" s="1658"/>
      <c r="BF34" s="1658"/>
      <c r="BG34" s="1658"/>
      <c r="BH34" s="1658"/>
      <c r="BI34" s="1658"/>
      <c r="BJ34" s="1658"/>
      <c r="BK34" s="1658"/>
      <c r="BL34" s="1658"/>
      <c r="BM34" s="1658"/>
      <c r="BN34" s="1658"/>
      <c r="BO34" s="1658"/>
      <c r="BP34" s="1658"/>
      <c r="BQ34" s="1658"/>
      <c r="BR34" s="1658"/>
      <c r="BS34" s="1658"/>
      <c r="BT34" s="1658"/>
      <c r="BU34" s="1658"/>
      <c r="BV34" s="1658"/>
      <c r="BW34" s="1658"/>
      <c r="BX34" s="1658"/>
      <c r="BY34" s="1658"/>
      <c r="BZ34" s="1658"/>
      <c r="CA34" s="1658"/>
      <c r="CB34" s="1658"/>
      <c r="CC34" s="1658"/>
      <c r="CD34" s="1658"/>
      <c r="CE34" s="1658"/>
      <c r="CF34" s="1658"/>
      <c r="CG34" s="1658"/>
      <c r="CH34" s="1658"/>
      <c r="CI34" s="1658"/>
      <c r="CJ34" s="1658"/>
      <c r="CK34" s="1658"/>
      <c r="CL34" s="1658"/>
      <c r="CM34" s="1658"/>
      <c r="CN34" s="1658"/>
      <c r="CO34" s="189"/>
      <c r="CP34" s="1746"/>
      <c r="CR34" s="191"/>
      <c r="CS34" s="191"/>
      <c r="CT34" s="191"/>
      <c r="CU34" s="191"/>
      <c r="CV34" s="191"/>
      <c r="CW34" s="191"/>
    </row>
    <row r="35" spans="2:101" ht="8.5" customHeight="1">
      <c r="B35" s="1735"/>
      <c r="C35" s="1735"/>
      <c r="D35" s="1735"/>
      <c r="E35" s="1735"/>
      <c r="F35" s="1735"/>
      <c r="G35" s="1735"/>
      <c r="H35" s="1735"/>
      <c r="I35" s="1735"/>
      <c r="J35" s="1735"/>
      <c r="K35" s="1735"/>
      <c r="L35" s="1735"/>
      <c r="M35" s="1735"/>
      <c r="N35" s="1735"/>
      <c r="O35" s="1735"/>
      <c r="P35" s="1735"/>
      <c r="Q35" s="1735"/>
      <c r="R35" s="1735"/>
      <c r="S35" s="1735"/>
      <c r="T35" s="1735"/>
      <c r="U35" s="1735"/>
      <c r="V35" s="1735"/>
      <c r="W35" s="1735"/>
      <c r="X35" s="1735"/>
      <c r="Y35" s="1735"/>
      <c r="Z35" s="1735"/>
      <c r="AA35" s="1735"/>
      <c r="AB35" s="1735"/>
      <c r="AC35" s="1735"/>
      <c r="AD35" s="1735"/>
      <c r="AE35" s="1735"/>
      <c r="AF35" s="1735"/>
      <c r="AG35" s="1735"/>
      <c r="AH35" s="1735"/>
      <c r="AI35" s="180"/>
      <c r="AJ35" s="188"/>
      <c r="AK35" s="1658"/>
      <c r="AL35" s="1658"/>
      <c r="AM35" s="1658"/>
      <c r="AN35" s="1658"/>
      <c r="AO35" s="1658"/>
      <c r="AP35" s="1658"/>
      <c r="AQ35" s="1658"/>
      <c r="AR35" s="1658"/>
      <c r="AS35" s="1658"/>
      <c r="AT35" s="1658"/>
      <c r="AU35" s="1658"/>
      <c r="AV35" s="1658"/>
      <c r="AW35" s="1658"/>
      <c r="AX35" s="1658"/>
      <c r="AY35" s="1658"/>
      <c r="AZ35" s="1658"/>
      <c r="BA35" s="1658"/>
      <c r="BB35" s="1658"/>
      <c r="BC35" s="1658"/>
      <c r="BD35" s="1658"/>
      <c r="BE35" s="1658"/>
      <c r="BF35" s="1658"/>
      <c r="BG35" s="1658"/>
      <c r="BH35" s="1658"/>
      <c r="BI35" s="1658"/>
      <c r="BJ35" s="1658"/>
      <c r="BK35" s="1658"/>
      <c r="BL35" s="1658"/>
      <c r="BM35" s="1658"/>
      <c r="BN35" s="1658"/>
      <c r="BO35" s="1658"/>
      <c r="BP35" s="1658"/>
      <c r="BQ35" s="1658"/>
      <c r="BR35" s="1658"/>
      <c r="BS35" s="1658"/>
      <c r="BT35" s="1658"/>
      <c r="BU35" s="1658"/>
      <c r="BV35" s="1658"/>
      <c r="BW35" s="1658"/>
      <c r="BX35" s="1658"/>
      <c r="BY35" s="1658"/>
      <c r="BZ35" s="1658"/>
      <c r="CA35" s="1658"/>
      <c r="CB35" s="1658"/>
      <c r="CC35" s="1658"/>
      <c r="CD35" s="1658"/>
      <c r="CE35" s="1658"/>
      <c r="CF35" s="1658"/>
      <c r="CG35" s="1658"/>
      <c r="CH35" s="1658"/>
      <c r="CI35" s="1658"/>
      <c r="CJ35" s="1658"/>
      <c r="CK35" s="1658"/>
      <c r="CL35" s="1658"/>
      <c r="CM35" s="1658"/>
      <c r="CN35" s="1658"/>
      <c r="CO35" s="189"/>
      <c r="CP35" s="1746"/>
      <c r="CR35" s="191"/>
      <c r="CS35" s="191"/>
      <c r="CT35" s="191"/>
      <c r="CU35" s="191"/>
      <c r="CV35" s="191"/>
      <c r="CW35" s="191"/>
    </row>
    <row r="36" spans="2:101" ht="8.5" customHeight="1">
      <c r="B36" s="1735"/>
      <c r="C36" s="1735"/>
      <c r="D36" s="1735"/>
      <c r="E36" s="1735"/>
      <c r="F36" s="1735"/>
      <c r="G36" s="1735"/>
      <c r="H36" s="1735"/>
      <c r="I36" s="1735"/>
      <c r="J36" s="1735"/>
      <c r="K36" s="1735"/>
      <c r="L36" s="1735"/>
      <c r="M36" s="1735"/>
      <c r="N36" s="1735"/>
      <c r="O36" s="1735"/>
      <c r="P36" s="1735"/>
      <c r="Q36" s="1735"/>
      <c r="R36" s="1735"/>
      <c r="S36" s="1735"/>
      <c r="T36" s="1735"/>
      <c r="U36" s="1735"/>
      <c r="V36" s="1735"/>
      <c r="W36" s="1735"/>
      <c r="X36" s="1735"/>
      <c r="Y36" s="1735"/>
      <c r="Z36" s="1735"/>
      <c r="AA36" s="1735"/>
      <c r="AB36" s="1735"/>
      <c r="AC36" s="1735"/>
      <c r="AD36" s="1735"/>
      <c r="AE36" s="1735"/>
      <c r="AF36" s="1735"/>
      <c r="AG36" s="1735"/>
      <c r="AH36" s="1735"/>
      <c r="AI36" s="192"/>
      <c r="AJ36" s="180"/>
      <c r="AK36" s="1705" t="s">
        <v>397</v>
      </c>
      <c r="AL36" s="1705"/>
      <c r="AM36" s="1705"/>
      <c r="AN36" s="1705"/>
      <c r="AO36" s="1705"/>
      <c r="AP36" s="1705"/>
      <c r="AQ36" s="1705"/>
      <c r="AR36" s="1705"/>
      <c r="AS36" s="1705"/>
      <c r="AT36" s="1705"/>
      <c r="AU36" s="1705"/>
      <c r="AV36" s="1705"/>
      <c r="AW36" s="1705"/>
      <c r="AX36" s="1705"/>
      <c r="AY36" s="1705"/>
      <c r="AZ36" s="1705"/>
      <c r="BA36" s="1705"/>
      <c r="BB36" s="1705"/>
      <c r="BC36" s="1705"/>
      <c r="BD36" s="1705"/>
      <c r="BE36" s="1705"/>
      <c r="BF36" s="1705"/>
      <c r="BG36" s="1705"/>
      <c r="BH36" s="1705"/>
      <c r="BI36" s="1705"/>
      <c r="BJ36" s="1705"/>
      <c r="BK36" s="1705"/>
      <c r="BL36" s="1705"/>
      <c r="BM36" s="181"/>
      <c r="BN36" s="181"/>
      <c r="BO36" s="181"/>
      <c r="BP36" s="181"/>
      <c r="BQ36" s="181"/>
      <c r="BR36" s="181"/>
      <c r="BS36" s="181"/>
      <c r="BT36" s="181"/>
      <c r="BU36" s="181"/>
      <c r="BV36" s="181"/>
      <c r="BW36" s="181"/>
      <c r="BX36" s="181"/>
      <c r="BY36" s="181"/>
      <c r="BZ36" s="181"/>
      <c r="CA36" s="181"/>
      <c r="CB36" s="181"/>
      <c r="CC36" s="181"/>
      <c r="CD36" s="181"/>
      <c r="CE36" s="181"/>
      <c r="CF36" s="181"/>
      <c r="CG36" s="181"/>
      <c r="CH36" s="181"/>
      <c r="CI36" s="181"/>
      <c r="CJ36" s="181"/>
      <c r="CK36" s="181"/>
      <c r="CL36" s="181"/>
      <c r="CM36" s="181"/>
      <c r="CN36" s="181"/>
      <c r="CO36" s="189"/>
      <c r="CP36" s="1746"/>
      <c r="CR36" s="191"/>
      <c r="CS36" s="191"/>
      <c r="CT36" s="191"/>
      <c r="CU36" s="191"/>
      <c r="CV36" s="191"/>
      <c r="CW36" s="191"/>
    </row>
    <row r="37" spans="2:101" ht="8.5" customHeight="1">
      <c r="B37" s="1684" t="s">
        <v>398</v>
      </c>
      <c r="C37" s="1684"/>
      <c r="D37" s="1684"/>
      <c r="E37" s="1684"/>
      <c r="F37" s="1684"/>
      <c r="G37" s="1684"/>
      <c r="H37" s="1684"/>
      <c r="I37" s="1684"/>
      <c r="J37" s="1684"/>
      <c r="K37" s="1684"/>
      <c r="L37" s="1684"/>
      <c r="M37" s="1684"/>
      <c r="N37" s="1684"/>
      <c r="O37" s="1684"/>
      <c r="P37" s="1684"/>
      <c r="Q37" s="1684"/>
      <c r="R37" s="1684"/>
      <c r="S37" s="1684"/>
      <c r="T37" s="1684"/>
      <c r="U37" s="1684"/>
      <c r="V37" s="1684"/>
      <c r="W37" s="1684"/>
      <c r="X37" s="1684"/>
      <c r="Y37" s="1684"/>
      <c r="Z37" s="1684"/>
      <c r="AA37" s="1684"/>
      <c r="AB37" s="1684"/>
      <c r="AC37" s="1684"/>
      <c r="AD37" s="1684"/>
      <c r="AE37" s="1684"/>
      <c r="AF37" s="1684"/>
      <c r="AG37" s="1684"/>
      <c r="AH37" s="1684"/>
      <c r="AI37" s="192"/>
      <c r="AJ37" s="228"/>
      <c r="AK37" s="1705"/>
      <c r="AL37" s="1705"/>
      <c r="AM37" s="1705"/>
      <c r="AN37" s="1705"/>
      <c r="AO37" s="1705"/>
      <c r="AP37" s="1705"/>
      <c r="AQ37" s="1705"/>
      <c r="AR37" s="1705"/>
      <c r="AS37" s="1705"/>
      <c r="AT37" s="1705"/>
      <c r="AU37" s="1705"/>
      <c r="AV37" s="1705"/>
      <c r="AW37" s="1705"/>
      <c r="AX37" s="1705"/>
      <c r="AY37" s="1705"/>
      <c r="AZ37" s="1705"/>
      <c r="BA37" s="1705"/>
      <c r="BB37" s="1705"/>
      <c r="BC37" s="1705"/>
      <c r="BD37" s="1705"/>
      <c r="BE37" s="1705"/>
      <c r="BF37" s="1705"/>
      <c r="BG37" s="1705"/>
      <c r="BH37" s="1705"/>
      <c r="BI37" s="1705"/>
      <c r="BJ37" s="1705"/>
      <c r="BK37" s="1705"/>
      <c r="BL37" s="1705"/>
      <c r="BM37" s="181"/>
      <c r="BN37" s="181"/>
      <c r="BO37" s="181"/>
      <c r="BP37" s="181"/>
      <c r="BQ37" s="181"/>
      <c r="BR37" s="181"/>
      <c r="BS37" s="181"/>
      <c r="BT37" s="181"/>
      <c r="BU37" s="181"/>
      <c r="BV37" s="181"/>
      <c r="BW37" s="181"/>
      <c r="BX37" s="181"/>
      <c r="BY37" s="181"/>
      <c r="BZ37" s="181"/>
      <c r="CA37" s="181"/>
      <c r="CB37" s="181"/>
      <c r="CC37" s="181"/>
      <c r="CD37" s="181"/>
      <c r="CE37" s="181"/>
      <c r="CF37" s="181"/>
      <c r="CG37" s="181"/>
      <c r="CH37" s="181"/>
      <c r="CI37" s="181"/>
      <c r="CJ37" s="181"/>
      <c r="CK37" s="181"/>
      <c r="CL37" s="181"/>
      <c r="CM37" s="181"/>
      <c r="CN37" s="181"/>
      <c r="CO37" s="189"/>
      <c r="CP37" s="1746"/>
      <c r="CR37" s="191" t="s">
        <v>399</v>
      </c>
      <c r="CS37" s="191"/>
      <c r="CT37" s="191"/>
      <c r="CU37" s="191"/>
      <c r="CV37" s="191"/>
      <c r="CW37" s="191"/>
    </row>
    <row r="38" spans="2:101" ht="8.5" customHeight="1" thickBot="1">
      <c r="B38" s="1684"/>
      <c r="C38" s="1684"/>
      <c r="D38" s="1684"/>
      <c r="E38" s="1684"/>
      <c r="F38" s="1684"/>
      <c r="G38" s="1684"/>
      <c r="H38" s="1684"/>
      <c r="I38" s="1684"/>
      <c r="J38" s="1684"/>
      <c r="K38" s="1684"/>
      <c r="L38" s="1684"/>
      <c r="M38" s="1684"/>
      <c r="N38" s="1684"/>
      <c r="O38" s="1684"/>
      <c r="P38" s="1684"/>
      <c r="Q38" s="1684"/>
      <c r="R38" s="1684"/>
      <c r="S38" s="1684"/>
      <c r="T38" s="1684"/>
      <c r="U38" s="1684"/>
      <c r="V38" s="1684"/>
      <c r="W38" s="1684"/>
      <c r="X38" s="1684"/>
      <c r="Y38" s="1684"/>
      <c r="Z38" s="1684"/>
      <c r="AA38" s="1684"/>
      <c r="AB38" s="1684"/>
      <c r="AC38" s="1684"/>
      <c r="AD38" s="1684"/>
      <c r="AE38" s="1684"/>
      <c r="AF38" s="1684"/>
      <c r="AG38" s="1684"/>
      <c r="AH38" s="1684"/>
      <c r="AI38" s="193"/>
      <c r="AJ38" s="228"/>
      <c r="AK38" s="1703" t="s">
        <v>400</v>
      </c>
      <c r="AL38" s="1703"/>
      <c r="AM38" s="1703"/>
      <c r="AN38" s="1703"/>
      <c r="AO38" s="1703"/>
      <c r="AP38" s="1703"/>
      <c r="AQ38" s="1703"/>
      <c r="AR38" s="1703"/>
      <c r="AS38" s="1703"/>
      <c r="AT38" s="1703" t="s">
        <v>401</v>
      </c>
      <c r="AU38" s="1703"/>
      <c r="AV38" s="1703"/>
      <c r="AW38" s="1703"/>
      <c r="AX38" s="1703"/>
      <c r="AY38" s="1703"/>
      <c r="AZ38" s="1703"/>
      <c r="BA38" s="1703"/>
      <c r="BB38" s="1703"/>
      <c r="BC38" s="1703"/>
      <c r="BD38" s="1703"/>
      <c r="BE38" s="1703" t="s">
        <v>402</v>
      </c>
      <c r="BF38" s="1703"/>
      <c r="BG38" s="1703"/>
      <c r="BH38" s="1703"/>
      <c r="BI38" s="1703"/>
      <c r="BJ38" s="1703"/>
      <c r="BK38" s="1703"/>
      <c r="BL38" s="1703"/>
      <c r="BM38" s="1703"/>
      <c r="BN38" s="1703"/>
      <c r="BO38" s="1703"/>
      <c r="BP38" s="228"/>
      <c r="BQ38" s="180"/>
      <c r="BR38" s="180"/>
      <c r="BS38" s="1728" t="s">
        <v>403</v>
      </c>
      <c r="BT38" s="1728"/>
      <c r="BU38" s="1692"/>
      <c r="BV38" s="1692"/>
      <c r="BW38" s="1692"/>
      <c r="BX38" s="1692"/>
      <c r="BY38" s="1692"/>
      <c r="BZ38" s="1692"/>
      <c r="CA38" s="1692"/>
      <c r="CB38" s="1692"/>
      <c r="CC38" s="1692"/>
      <c r="CD38" s="1692"/>
      <c r="CE38" s="1692"/>
      <c r="CF38" s="1692"/>
      <c r="CG38" s="1692"/>
      <c r="CH38" s="1692"/>
      <c r="CI38" s="1692"/>
      <c r="CJ38" s="1692"/>
      <c r="CK38" s="1693" t="s">
        <v>47</v>
      </c>
      <c r="CL38" s="1693"/>
      <c r="CM38" s="1728" t="s">
        <v>404</v>
      </c>
      <c r="CN38" s="1728"/>
      <c r="CO38" s="189"/>
      <c r="CP38" s="1746"/>
      <c r="CR38" s="261" t="b">
        <f>IF(W53&gt;0,IF(W53&gt;9000000,IF(W53&gt;9500000,IF(W53&gt;10000000,IF(W53&gt;24000000,IF(W53&gt;24500000,IF(W53&gt;25000000,FALSE,FALSE),FALSE),FALSE),FALSE),FALSE),TRUE),FALSE)</f>
        <v>0</v>
      </c>
      <c r="CS38" s="261" t="b">
        <f>IF(W53&gt;0,IF(W53&gt;9000000,IF(W53&gt;9500000,IF(W53&gt;10000000,IF(W53&gt;24000000,IF(W53&gt;24500000,IF(W53&gt;25000000,FALSE,FALSE),FALSE),FALSE),FALSE),TRUE),FALSE),FALSE)</f>
        <v>0</v>
      </c>
      <c r="CT38" s="261" t="b">
        <f>IF(W53&gt;0,IF(W53&gt;9000000,IF(W53&gt;9500000,IF(W53&gt;10000000,IF(W53&gt;24000000,IF(W53&gt;24500000,IF(W53&gt;25000000,FALSE,FALSE),FALSE),FALSE),TRUE),FALSE),FALSE),FALSE)</f>
        <v>0</v>
      </c>
      <c r="CU38" s="191" t="b">
        <f>IF(W53&gt;0,IF(W53&gt;9000000,IF(W53&gt;9500000,IF(W53&gt;10000000,IF(W53&gt;24000000,IF(W53&gt;24500000,IF(W53&gt;25000000,FALSE,FALSE),FALSE),TRUE),FALSE),FALSE),FALSE),FALSE)</f>
        <v>0</v>
      </c>
      <c r="CV38" s="191" t="b">
        <f>IF(W53&gt;0,IF(W53&gt;9000000,IF(W53&gt;9500000,IF(W53&gt;10000000,IF(W53&gt;24000000,IF(W53&gt;24500000,IF(W53&gt;25000000,FALSE,FALSE),TRUE),FALSE),FALSE),FALSE),FALSE),FALSE)</f>
        <v>0</v>
      </c>
      <c r="CW38" s="191" t="b">
        <f>IF(W53&gt;0,IF(W53&gt;9000000,IF(W53&gt;9500000,IF(W53&gt;10000000,IF(W53&gt;24000000,IF(W53&gt;24500000,IF(W53&gt;25000000,FALSE,TRUE),FALSE),FALSE),FALSE),FALSE),FALSE),FALSE)</f>
        <v>0</v>
      </c>
    </row>
    <row r="39" spans="2:101" ht="8.5" customHeight="1" thickBot="1">
      <c r="B39" s="194"/>
      <c r="C39" s="1732" t="s">
        <v>405</v>
      </c>
      <c r="D39" s="1732"/>
      <c r="E39" s="1732"/>
      <c r="F39" s="1732"/>
      <c r="G39" s="1732"/>
      <c r="H39" s="1732"/>
      <c r="I39" s="1732"/>
      <c r="J39" s="1732"/>
      <c r="K39" s="1732"/>
      <c r="L39" s="1732"/>
      <c r="M39" s="1732"/>
      <c r="N39" s="1732"/>
      <c r="O39" s="1732"/>
      <c r="P39" s="1732"/>
      <c r="Q39" s="1732"/>
      <c r="R39" s="1732"/>
      <c r="S39" s="1732"/>
      <c r="T39" s="1732"/>
      <c r="U39" s="1732"/>
      <c r="V39" s="1732"/>
      <c r="W39" s="1732"/>
      <c r="X39" s="1732"/>
      <c r="Y39" s="1732"/>
      <c r="Z39" s="1732"/>
      <c r="AA39" s="1732"/>
      <c r="AB39" s="1732"/>
      <c r="AC39" s="1732"/>
      <c r="AD39" s="185"/>
      <c r="AE39" s="185"/>
      <c r="AF39" s="185"/>
      <c r="AG39" s="185"/>
      <c r="AH39" s="185"/>
      <c r="AI39" s="195"/>
      <c r="AJ39" s="228"/>
      <c r="AK39" s="1703"/>
      <c r="AL39" s="1703"/>
      <c r="AM39" s="1703"/>
      <c r="AN39" s="1703"/>
      <c r="AO39" s="1703"/>
      <c r="AP39" s="1703"/>
      <c r="AQ39" s="1703"/>
      <c r="AR39" s="1703"/>
      <c r="AS39" s="1703"/>
      <c r="AT39" s="1703"/>
      <c r="AU39" s="1703"/>
      <c r="AV39" s="1703"/>
      <c r="AW39" s="1703"/>
      <c r="AX39" s="1703"/>
      <c r="AY39" s="1703"/>
      <c r="AZ39" s="1703"/>
      <c r="BA39" s="1703"/>
      <c r="BB39" s="1703"/>
      <c r="BC39" s="1703"/>
      <c r="BD39" s="1703"/>
      <c r="BE39" s="1703"/>
      <c r="BF39" s="1703"/>
      <c r="BG39" s="1703"/>
      <c r="BH39" s="1703"/>
      <c r="BI39" s="1703"/>
      <c r="BJ39" s="1703"/>
      <c r="BK39" s="1703"/>
      <c r="BL39" s="1703"/>
      <c r="BM39" s="1703"/>
      <c r="BN39" s="1703"/>
      <c r="BO39" s="1703"/>
      <c r="BP39" s="228"/>
      <c r="BQ39" s="180"/>
      <c r="BR39" s="180"/>
      <c r="BS39" s="1728"/>
      <c r="BT39" s="1728"/>
      <c r="BU39" s="1692"/>
      <c r="BV39" s="1692"/>
      <c r="BW39" s="1692"/>
      <c r="BX39" s="1692"/>
      <c r="BY39" s="1692"/>
      <c r="BZ39" s="1692"/>
      <c r="CA39" s="1692"/>
      <c r="CB39" s="1692"/>
      <c r="CC39" s="1692"/>
      <c r="CD39" s="1692"/>
      <c r="CE39" s="1692"/>
      <c r="CF39" s="1692"/>
      <c r="CG39" s="1692"/>
      <c r="CH39" s="1692"/>
      <c r="CI39" s="1692"/>
      <c r="CJ39" s="1692"/>
      <c r="CK39" s="1693"/>
      <c r="CL39" s="1693"/>
      <c r="CM39" s="1728"/>
      <c r="CN39" s="1728"/>
      <c r="CO39" s="189"/>
      <c r="CP39" s="1746"/>
      <c r="CR39" s="191"/>
      <c r="CS39" s="191"/>
      <c r="CT39" s="191"/>
      <c r="CU39" s="191"/>
      <c r="CV39" s="191"/>
      <c r="CW39" s="191"/>
    </row>
    <row r="40" spans="2:101" ht="8.5" customHeight="1">
      <c r="B40" s="196"/>
      <c r="C40" s="1732"/>
      <c r="D40" s="1732"/>
      <c r="E40" s="1732"/>
      <c r="F40" s="1732"/>
      <c r="G40" s="1732"/>
      <c r="H40" s="1732"/>
      <c r="I40" s="1732"/>
      <c r="J40" s="1732"/>
      <c r="K40" s="1732"/>
      <c r="L40" s="1732"/>
      <c r="M40" s="1732"/>
      <c r="N40" s="1732"/>
      <c r="O40" s="1732"/>
      <c r="P40" s="1732"/>
      <c r="Q40" s="1732"/>
      <c r="R40" s="1732"/>
      <c r="S40" s="1732"/>
      <c r="T40" s="1732"/>
      <c r="U40" s="1732"/>
      <c r="V40" s="1732"/>
      <c r="W40" s="1732"/>
      <c r="X40" s="1732"/>
      <c r="Y40" s="1732"/>
      <c r="Z40" s="1732"/>
      <c r="AA40" s="1732"/>
      <c r="AB40" s="1732"/>
      <c r="AC40" s="1732"/>
      <c r="AD40" s="180"/>
      <c r="AE40" s="228"/>
      <c r="AF40" s="180"/>
      <c r="AG40" s="228"/>
      <c r="AH40" s="228"/>
      <c r="AI40" s="195"/>
      <c r="AJ40" s="228"/>
      <c r="AK40" s="1703" t="s">
        <v>406</v>
      </c>
      <c r="AL40" s="1703"/>
      <c r="AM40" s="1703" t="s">
        <v>41</v>
      </c>
      <c r="AN40" s="1703"/>
      <c r="AO40" s="1703"/>
      <c r="AP40" s="1703"/>
      <c r="AQ40" s="1703"/>
      <c r="AR40" s="1703"/>
      <c r="AS40" s="1703"/>
      <c r="AT40" s="1733"/>
      <c r="AU40" s="1733"/>
      <c r="AV40" s="1733"/>
      <c r="AW40" s="1733"/>
      <c r="AX40" s="1733"/>
      <c r="AY40" s="1733"/>
      <c r="AZ40" s="1733"/>
      <c r="BA40" s="1733"/>
      <c r="BB40" s="1733"/>
      <c r="BC40" s="1733"/>
      <c r="BD40" s="1721" t="s">
        <v>124</v>
      </c>
      <c r="BE40" s="1734"/>
      <c r="BF40" s="1734"/>
      <c r="BG40" s="1734"/>
      <c r="BH40" s="1734"/>
      <c r="BI40" s="1734"/>
      <c r="BJ40" s="1734"/>
      <c r="BK40" s="1734"/>
      <c r="BL40" s="1734"/>
      <c r="BM40" s="1734"/>
      <c r="BN40" s="1734"/>
      <c r="BO40" s="1726" t="s">
        <v>124</v>
      </c>
      <c r="BP40" s="228"/>
      <c r="BQ40" s="180"/>
      <c r="BR40" s="180"/>
      <c r="BS40" s="1728"/>
      <c r="BT40" s="1728"/>
      <c r="BU40" s="1692"/>
      <c r="BV40" s="1692"/>
      <c r="BW40" s="1692"/>
      <c r="BX40" s="1692"/>
      <c r="BY40" s="1692"/>
      <c r="BZ40" s="1692"/>
      <c r="CA40" s="1692"/>
      <c r="CB40" s="1692"/>
      <c r="CC40" s="1692"/>
      <c r="CD40" s="1692"/>
      <c r="CE40" s="1692"/>
      <c r="CF40" s="1692"/>
      <c r="CG40" s="1692"/>
      <c r="CH40" s="1692"/>
      <c r="CI40" s="1692"/>
      <c r="CJ40" s="1692"/>
      <c r="CK40" s="1693"/>
      <c r="CL40" s="1693"/>
      <c r="CM40" s="1728"/>
      <c r="CN40" s="1728"/>
      <c r="CO40" s="189"/>
      <c r="CP40" s="1746"/>
      <c r="CR40" s="191" t="s">
        <v>407</v>
      </c>
      <c r="CS40" s="191"/>
      <c r="CT40" s="191"/>
      <c r="CU40" s="191"/>
      <c r="CV40" s="191"/>
      <c r="CW40" s="191"/>
    </row>
    <row r="41" spans="2:101" ht="8.5" customHeight="1">
      <c r="B41" s="196"/>
      <c r="C41" s="1703" t="s">
        <v>400</v>
      </c>
      <c r="D41" s="1703"/>
      <c r="E41" s="1703"/>
      <c r="F41" s="1703"/>
      <c r="G41" s="1703"/>
      <c r="H41" s="1703"/>
      <c r="I41" s="1703"/>
      <c r="J41" s="1703"/>
      <c r="K41" s="1703"/>
      <c r="L41" s="1703" t="s">
        <v>401</v>
      </c>
      <c r="M41" s="1703"/>
      <c r="N41" s="1703"/>
      <c r="O41" s="1703"/>
      <c r="P41" s="1703"/>
      <c r="Q41" s="1703"/>
      <c r="R41" s="1703"/>
      <c r="S41" s="1703"/>
      <c r="T41" s="1703"/>
      <c r="U41" s="1703"/>
      <c r="V41" s="1703"/>
      <c r="W41" s="1703" t="s">
        <v>402</v>
      </c>
      <c r="X41" s="1703"/>
      <c r="Y41" s="1703"/>
      <c r="Z41" s="1703"/>
      <c r="AA41" s="1703"/>
      <c r="AB41" s="1703"/>
      <c r="AC41" s="1703"/>
      <c r="AD41" s="1703"/>
      <c r="AE41" s="1703"/>
      <c r="AF41" s="1703"/>
      <c r="AG41" s="1703"/>
      <c r="AH41" s="228"/>
      <c r="AI41" s="195"/>
      <c r="AJ41" s="228"/>
      <c r="AK41" s="1703"/>
      <c r="AL41" s="1703"/>
      <c r="AM41" s="1703"/>
      <c r="AN41" s="1703"/>
      <c r="AO41" s="1703"/>
      <c r="AP41" s="1703"/>
      <c r="AQ41" s="1703"/>
      <c r="AR41" s="1703"/>
      <c r="AS41" s="1703"/>
      <c r="AT41" s="1733"/>
      <c r="AU41" s="1733"/>
      <c r="AV41" s="1733"/>
      <c r="AW41" s="1733"/>
      <c r="AX41" s="1733"/>
      <c r="AY41" s="1733"/>
      <c r="AZ41" s="1733"/>
      <c r="BA41" s="1733"/>
      <c r="BB41" s="1733"/>
      <c r="BC41" s="1733"/>
      <c r="BD41" s="1721"/>
      <c r="BE41" s="1727">
        <f>IF(AT40&gt;=8500000,AT40-1950000,IF(AT40&gt;=6600000,AT40*0.9-1100000,IF(AT40&gt;=3600000,ROUNDDOWN(AT40/4,-3)*3.2-440000,IF(AT40&gt;=1800000,ROUNDDOWN(AT40/4,-3)*2.8-80000,IF(AT40&gt;=1628000,ROUNDDOWN(AT40/4,-3)*2.4+100000,IF(AT40&gt;=1624000,1074000,IF(AT40&gt;=1622000,1072000,IF(AT40&gt;=1620000,1070000,IF(AT40&gt;=1619000,1069000,IF(AT40&gt;=551000,AT40-550000,0))))))))))</f>
        <v>0</v>
      </c>
      <c r="BF41" s="1727"/>
      <c r="BG41" s="1727"/>
      <c r="BH41" s="1727"/>
      <c r="BI41" s="1727"/>
      <c r="BJ41" s="1727"/>
      <c r="BK41" s="1727"/>
      <c r="BL41" s="1727"/>
      <c r="BM41" s="1727"/>
      <c r="BN41" s="1727"/>
      <c r="BO41" s="1726"/>
      <c r="BP41" s="228"/>
      <c r="BQ41" s="180"/>
      <c r="BR41" s="180"/>
      <c r="BS41" s="1728"/>
      <c r="BT41" s="1728"/>
      <c r="BU41" s="1692"/>
      <c r="BV41" s="1692"/>
      <c r="BW41" s="1692"/>
      <c r="BX41" s="1692"/>
      <c r="BY41" s="1692"/>
      <c r="BZ41" s="1692"/>
      <c r="CA41" s="1692"/>
      <c r="CB41" s="1692"/>
      <c r="CC41" s="1692"/>
      <c r="CD41" s="1692"/>
      <c r="CE41" s="1692"/>
      <c r="CF41" s="1692"/>
      <c r="CG41" s="1692"/>
      <c r="CH41" s="1692"/>
      <c r="CI41" s="1692"/>
      <c r="CJ41" s="1692"/>
      <c r="CK41" s="1693"/>
      <c r="CL41" s="1693"/>
      <c r="CM41" s="1728"/>
      <c r="CN41" s="1728"/>
      <c r="CO41" s="189"/>
      <c r="CP41" s="1746"/>
      <c r="CR41" s="261" t="b">
        <f>IF(BF50&gt;=0,IF(BF50&gt;1330000,"範囲外",IF(BF50&gt;950000,FALSE,IF(BF50&gt;480000,FALSE,IF(CT28&lt;=CT30,TRUE,FALSE)))),FALSE)</f>
        <v>0</v>
      </c>
      <c r="CS41" s="261" t="b">
        <f>IF(BF50&gt;=0,IF(BF50&gt;1330000,"範囲外",IF(BF50&gt;950000,FALSE,IF(BF50&gt;480000,FALSE,IF(CT28&lt;=CT30,FALSE,TRUE)))),FALSE)</f>
        <v>1</v>
      </c>
      <c r="CT41" s="261" t="b">
        <f>IF(BF50&gt;=0,IF(BF50&gt;1330000,"範囲外",IF(BF50&gt;950000,FALSE,IF(BF50&gt;480000,TRUE,IF(CT28&lt;CT30,FALSE,FALSE)))),FALSE)</f>
        <v>0</v>
      </c>
      <c r="CU41" s="261" t="b">
        <f>IF(BF50&gt;=0,IF(BF50&gt;1330000,"範囲外",IF(BF50&gt;950000,TRUE,IF(BF50&gt;480000,FALSE,IF(CT28&lt;CT30,FALSE,FALSE)))),FALSE)</f>
        <v>0</v>
      </c>
      <c r="CV41" s="261"/>
      <c r="CW41" s="191"/>
    </row>
    <row r="42" spans="2:101" ht="8.5" customHeight="1">
      <c r="B42" s="196"/>
      <c r="C42" s="1703"/>
      <c r="D42" s="1703"/>
      <c r="E42" s="1703"/>
      <c r="F42" s="1703"/>
      <c r="G42" s="1703"/>
      <c r="H42" s="1703"/>
      <c r="I42" s="1703"/>
      <c r="J42" s="1703"/>
      <c r="K42" s="1703"/>
      <c r="L42" s="1703"/>
      <c r="M42" s="1703"/>
      <c r="N42" s="1703"/>
      <c r="O42" s="1703"/>
      <c r="P42" s="1703"/>
      <c r="Q42" s="1703"/>
      <c r="R42" s="1703"/>
      <c r="S42" s="1703"/>
      <c r="T42" s="1703"/>
      <c r="U42" s="1703"/>
      <c r="V42" s="1703"/>
      <c r="W42" s="1703"/>
      <c r="X42" s="1703"/>
      <c r="Y42" s="1703"/>
      <c r="Z42" s="1703"/>
      <c r="AA42" s="1703"/>
      <c r="AB42" s="1703"/>
      <c r="AC42" s="1703"/>
      <c r="AD42" s="1703"/>
      <c r="AE42" s="1703"/>
      <c r="AF42" s="1703"/>
      <c r="AG42" s="1703"/>
      <c r="AH42" s="228"/>
      <c r="AI42" s="195"/>
      <c r="AJ42" s="228"/>
      <c r="AK42" s="1703"/>
      <c r="AL42" s="1703"/>
      <c r="AM42" s="1703"/>
      <c r="AN42" s="1703"/>
      <c r="AO42" s="1703"/>
      <c r="AP42" s="1703"/>
      <c r="AQ42" s="1703"/>
      <c r="AR42" s="1703"/>
      <c r="AS42" s="1703"/>
      <c r="AT42" s="1733"/>
      <c r="AU42" s="1733"/>
      <c r="AV42" s="1733"/>
      <c r="AW42" s="1733"/>
      <c r="AX42" s="1733"/>
      <c r="AY42" s="1733"/>
      <c r="AZ42" s="1733"/>
      <c r="BA42" s="1733"/>
      <c r="BB42" s="1733"/>
      <c r="BC42" s="1733"/>
      <c r="BD42" s="1721"/>
      <c r="BE42" s="1727"/>
      <c r="BF42" s="1727"/>
      <c r="BG42" s="1727"/>
      <c r="BH42" s="1727"/>
      <c r="BI42" s="1727"/>
      <c r="BJ42" s="1727"/>
      <c r="BK42" s="1727"/>
      <c r="BL42" s="1727"/>
      <c r="BM42" s="1727"/>
      <c r="BN42" s="1727"/>
      <c r="BO42" s="1726"/>
      <c r="BP42" s="228"/>
      <c r="BQ42" s="180"/>
      <c r="BR42" s="180"/>
      <c r="BS42" s="1728"/>
      <c r="BT42" s="1728"/>
      <c r="BU42" s="1692"/>
      <c r="BV42" s="1692"/>
      <c r="BW42" s="1692"/>
      <c r="BX42" s="1692"/>
      <c r="BY42" s="1692"/>
      <c r="BZ42" s="1692"/>
      <c r="CA42" s="1692"/>
      <c r="CB42" s="1692"/>
      <c r="CC42" s="1692"/>
      <c r="CD42" s="1692"/>
      <c r="CE42" s="1692"/>
      <c r="CF42" s="1692"/>
      <c r="CG42" s="1692"/>
      <c r="CH42" s="1692"/>
      <c r="CI42" s="1692"/>
      <c r="CJ42" s="1692"/>
      <c r="CK42" s="1724" t="s">
        <v>79</v>
      </c>
      <c r="CL42" s="1724"/>
      <c r="CM42" s="1728"/>
      <c r="CN42" s="1728"/>
      <c r="CO42" s="189"/>
      <c r="CP42" s="1746"/>
      <c r="CR42" s="191"/>
      <c r="CS42" s="191"/>
      <c r="CT42" s="191"/>
      <c r="CU42" s="191"/>
      <c r="CV42" s="191"/>
      <c r="CW42" s="191"/>
    </row>
    <row r="43" spans="2:101" ht="8.5" customHeight="1">
      <c r="B43" s="196"/>
      <c r="C43" s="1703" t="s">
        <v>406</v>
      </c>
      <c r="D43" s="1703"/>
      <c r="E43" s="1703" t="s">
        <v>41</v>
      </c>
      <c r="F43" s="1703"/>
      <c r="G43" s="1703"/>
      <c r="H43" s="1703"/>
      <c r="I43" s="1703"/>
      <c r="J43" s="1703"/>
      <c r="K43" s="1703"/>
      <c r="L43" s="1736"/>
      <c r="M43" s="1736"/>
      <c r="N43" s="1736"/>
      <c r="O43" s="1736"/>
      <c r="P43" s="1736"/>
      <c r="Q43" s="1736"/>
      <c r="R43" s="1736"/>
      <c r="S43" s="1736"/>
      <c r="T43" s="1736"/>
      <c r="U43" s="1736"/>
      <c r="V43" s="1721" t="s">
        <v>124</v>
      </c>
      <c r="W43" s="1734"/>
      <c r="X43" s="1734"/>
      <c r="Y43" s="1734"/>
      <c r="Z43" s="1734"/>
      <c r="AA43" s="1734"/>
      <c r="AB43" s="1734"/>
      <c r="AC43" s="1734"/>
      <c r="AD43" s="1734"/>
      <c r="AE43" s="1734"/>
      <c r="AF43" s="1734"/>
      <c r="AG43" s="1726" t="s">
        <v>124</v>
      </c>
      <c r="AH43" s="228"/>
      <c r="AI43" s="195"/>
      <c r="AJ43" s="228"/>
      <c r="AK43" s="1703"/>
      <c r="AL43" s="1703"/>
      <c r="AM43" s="1703"/>
      <c r="AN43" s="1703"/>
      <c r="AO43" s="1703"/>
      <c r="AP43" s="1703"/>
      <c r="AQ43" s="1703"/>
      <c r="AR43" s="1703"/>
      <c r="AS43" s="1703"/>
      <c r="AT43" s="1733"/>
      <c r="AU43" s="1733"/>
      <c r="AV43" s="1733"/>
      <c r="AW43" s="1733"/>
      <c r="AX43" s="1733"/>
      <c r="AY43" s="1733"/>
      <c r="AZ43" s="1733"/>
      <c r="BA43" s="1733"/>
      <c r="BB43" s="1733"/>
      <c r="BC43" s="1733"/>
      <c r="BD43" s="1721"/>
      <c r="BE43" s="1727"/>
      <c r="BF43" s="1727"/>
      <c r="BG43" s="1727"/>
      <c r="BH43" s="1727"/>
      <c r="BI43" s="1727"/>
      <c r="BJ43" s="1727"/>
      <c r="BK43" s="1727"/>
      <c r="BL43" s="1727"/>
      <c r="BM43" s="1727"/>
      <c r="BN43" s="1727"/>
      <c r="BO43" s="1726"/>
      <c r="BP43" s="228"/>
      <c r="BQ43" s="180"/>
      <c r="BR43" s="180"/>
      <c r="BS43" s="1728"/>
      <c r="BT43" s="1728"/>
      <c r="BU43" s="1692"/>
      <c r="BV43" s="1692"/>
      <c r="BW43" s="1692"/>
      <c r="BX43" s="1692"/>
      <c r="BY43" s="1692"/>
      <c r="BZ43" s="1692"/>
      <c r="CA43" s="1692"/>
      <c r="CB43" s="1692"/>
      <c r="CC43" s="1692"/>
      <c r="CD43" s="1692"/>
      <c r="CE43" s="1692"/>
      <c r="CF43" s="1692"/>
      <c r="CG43" s="1692"/>
      <c r="CH43" s="1692"/>
      <c r="CI43" s="1692"/>
      <c r="CJ43" s="1692"/>
      <c r="CK43" s="1724"/>
      <c r="CL43" s="1724"/>
      <c r="CM43" s="1728"/>
      <c r="CN43" s="1728"/>
      <c r="CO43" s="189"/>
      <c r="CP43" s="1746"/>
    </row>
    <row r="44" spans="2:101" ht="8.5" customHeight="1">
      <c r="B44" s="196"/>
      <c r="C44" s="1703"/>
      <c r="D44" s="1703"/>
      <c r="E44" s="1703"/>
      <c r="F44" s="1703"/>
      <c r="G44" s="1703"/>
      <c r="H44" s="1703"/>
      <c r="I44" s="1703"/>
      <c r="J44" s="1703"/>
      <c r="K44" s="1703"/>
      <c r="L44" s="1736"/>
      <c r="M44" s="1736"/>
      <c r="N44" s="1736"/>
      <c r="O44" s="1736"/>
      <c r="P44" s="1736"/>
      <c r="Q44" s="1736"/>
      <c r="R44" s="1736"/>
      <c r="S44" s="1736"/>
      <c r="T44" s="1736"/>
      <c r="U44" s="1736"/>
      <c r="V44" s="1721"/>
      <c r="W44" s="1737">
        <f>IF(L43&gt;=8500000,L43-1950000,IF(L43&gt;=6600000,L43*0.9-1100000,IF(L43&gt;=3600000,ROUNDDOWN(L43/4,-3)*3.2-440000,IF(L43&gt;=1800000,ROUNDDOWN(L43/4,-3)*2.8-80000,IF(L43&gt;=1628000,ROUNDDOWN(L43/4,-3)*2.4+100000,IF(L43&gt;=1624000,1074000,IF(L43&gt;=1622000,1072000,IF(L43&gt;=1620000,1070000,IF(L43&gt;=1619000,1069000,IF(L43&gt;=551000,L43-550000,0))))) )))))</f>
        <v>0</v>
      </c>
      <c r="X44" s="1737"/>
      <c r="Y44" s="1737"/>
      <c r="Z44" s="1737"/>
      <c r="AA44" s="1737"/>
      <c r="AB44" s="1737"/>
      <c r="AC44" s="1737"/>
      <c r="AD44" s="1737"/>
      <c r="AE44" s="1737"/>
      <c r="AF44" s="1737"/>
      <c r="AG44" s="1726"/>
      <c r="AH44" s="228"/>
      <c r="AI44" s="195"/>
      <c r="AJ44" s="228"/>
      <c r="AK44" s="1703"/>
      <c r="AL44" s="1703"/>
      <c r="AM44" s="1703"/>
      <c r="AN44" s="1703"/>
      <c r="AO44" s="1703"/>
      <c r="AP44" s="1703"/>
      <c r="AQ44" s="1703"/>
      <c r="AR44" s="1703"/>
      <c r="AS44" s="1703"/>
      <c r="AT44" s="1733"/>
      <c r="AU44" s="1733"/>
      <c r="AV44" s="1733"/>
      <c r="AW44" s="1733"/>
      <c r="AX44" s="1733"/>
      <c r="AY44" s="1733"/>
      <c r="AZ44" s="1733"/>
      <c r="BA44" s="1733"/>
      <c r="BB44" s="1733"/>
      <c r="BC44" s="1733"/>
      <c r="BD44" s="1721"/>
      <c r="BE44" s="1727"/>
      <c r="BF44" s="1727"/>
      <c r="BG44" s="1727"/>
      <c r="BH44" s="1727"/>
      <c r="BI44" s="1727"/>
      <c r="BJ44" s="1727"/>
      <c r="BK44" s="1727"/>
      <c r="BL44" s="1727"/>
      <c r="BM44" s="1727"/>
      <c r="BN44" s="1727"/>
      <c r="BO44" s="1726"/>
      <c r="BP44" s="228"/>
      <c r="BQ44" s="180"/>
      <c r="BR44" s="180"/>
      <c r="BS44" s="1728"/>
      <c r="BT44" s="1728"/>
      <c r="BU44" s="1692"/>
      <c r="BV44" s="1692"/>
      <c r="BW44" s="1692"/>
      <c r="BX44" s="1692"/>
      <c r="BY44" s="1692"/>
      <c r="BZ44" s="1692"/>
      <c r="CA44" s="1692"/>
      <c r="CB44" s="1692"/>
      <c r="CC44" s="1692"/>
      <c r="CD44" s="1692"/>
      <c r="CE44" s="1692"/>
      <c r="CF44" s="1692"/>
      <c r="CG44" s="1692"/>
      <c r="CH44" s="1692"/>
      <c r="CI44" s="1692"/>
      <c r="CJ44" s="1692"/>
      <c r="CK44" s="1724"/>
      <c r="CL44" s="1724"/>
      <c r="CM44" s="1728"/>
      <c r="CN44" s="1728"/>
      <c r="CO44" s="189"/>
      <c r="CP44" s="1746"/>
    </row>
    <row r="45" spans="2:101" ht="8.5" customHeight="1">
      <c r="B45" s="196"/>
      <c r="C45" s="1703"/>
      <c r="D45" s="1703"/>
      <c r="E45" s="1703"/>
      <c r="F45" s="1703"/>
      <c r="G45" s="1703"/>
      <c r="H45" s="1703"/>
      <c r="I45" s="1703"/>
      <c r="J45" s="1703"/>
      <c r="K45" s="1703"/>
      <c r="L45" s="1736"/>
      <c r="M45" s="1736"/>
      <c r="N45" s="1736"/>
      <c r="O45" s="1736"/>
      <c r="P45" s="1736"/>
      <c r="Q45" s="1736"/>
      <c r="R45" s="1736"/>
      <c r="S45" s="1736"/>
      <c r="T45" s="1736"/>
      <c r="U45" s="1736"/>
      <c r="V45" s="1721"/>
      <c r="W45" s="1737"/>
      <c r="X45" s="1737"/>
      <c r="Y45" s="1737"/>
      <c r="Z45" s="1737"/>
      <c r="AA45" s="1737"/>
      <c r="AB45" s="1737"/>
      <c r="AC45" s="1737"/>
      <c r="AD45" s="1737"/>
      <c r="AE45" s="1737"/>
      <c r="AF45" s="1737"/>
      <c r="AG45" s="1726"/>
      <c r="AH45" s="228"/>
      <c r="AI45" s="195"/>
      <c r="AJ45" s="228"/>
      <c r="AK45" s="1703" t="s">
        <v>408</v>
      </c>
      <c r="AL45" s="1703"/>
      <c r="AM45" s="1718" t="s">
        <v>409</v>
      </c>
      <c r="AN45" s="1703"/>
      <c r="AO45" s="1703"/>
      <c r="AP45" s="1703"/>
      <c r="AQ45" s="1703"/>
      <c r="AR45" s="1703"/>
      <c r="AS45" s="1703"/>
      <c r="AT45" s="1719"/>
      <c r="AU45" s="1719"/>
      <c r="AV45" s="1719"/>
      <c r="AW45" s="1719"/>
      <c r="AX45" s="1719"/>
      <c r="AY45" s="1719"/>
      <c r="AZ45" s="1719"/>
      <c r="BA45" s="1719"/>
      <c r="BB45" s="1719"/>
      <c r="BC45" s="1719"/>
      <c r="BD45" s="1719"/>
      <c r="BE45" s="1720"/>
      <c r="BF45" s="1720"/>
      <c r="BG45" s="1720"/>
      <c r="BH45" s="1720"/>
      <c r="BI45" s="1720"/>
      <c r="BJ45" s="1720"/>
      <c r="BK45" s="1720"/>
      <c r="BL45" s="1720"/>
      <c r="BM45" s="1720"/>
      <c r="BN45" s="1720"/>
      <c r="BO45" s="1721" t="s">
        <v>124</v>
      </c>
      <c r="BP45" s="228"/>
      <c r="BQ45" s="180"/>
      <c r="BR45" s="180"/>
      <c r="BS45" s="1728"/>
      <c r="BT45" s="1728"/>
      <c r="BU45" s="1692"/>
      <c r="BV45" s="1692"/>
      <c r="BW45" s="1692"/>
      <c r="BX45" s="1692"/>
      <c r="BY45" s="1692"/>
      <c r="BZ45" s="1692"/>
      <c r="CA45" s="1692"/>
      <c r="CB45" s="1692"/>
      <c r="CC45" s="1692"/>
      <c r="CD45" s="1692"/>
      <c r="CE45" s="1692"/>
      <c r="CF45" s="1692"/>
      <c r="CG45" s="1692"/>
      <c r="CH45" s="1692"/>
      <c r="CI45" s="1692"/>
      <c r="CJ45" s="1692"/>
      <c r="CK45" s="1724" t="s">
        <v>48</v>
      </c>
      <c r="CL45" s="1724"/>
      <c r="CM45" s="1725" t="s">
        <v>410</v>
      </c>
      <c r="CN45" s="1725"/>
      <c r="CO45" s="189"/>
      <c r="CP45" s="1746"/>
    </row>
    <row r="46" spans="2:101" ht="8.5" customHeight="1">
      <c r="B46" s="196"/>
      <c r="C46" s="1703"/>
      <c r="D46" s="1703"/>
      <c r="E46" s="1703"/>
      <c r="F46" s="1703"/>
      <c r="G46" s="1703"/>
      <c r="H46" s="1703"/>
      <c r="I46" s="1703"/>
      <c r="J46" s="1703"/>
      <c r="K46" s="1703"/>
      <c r="L46" s="1736"/>
      <c r="M46" s="1736"/>
      <c r="N46" s="1736"/>
      <c r="O46" s="1736"/>
      <c r="P46" s="1736"/>
      <c r="Q46" s="1736"/>
      <c r="R46" s="1736"/>
      <c r="S46" s="1736"/>
      <c r="T46" s="1736"/>
      <c r="U46" s="1736"/>
      <c r="V46" s="1721"/>
      <c r="W46" s="1737"/>
      <c r="X46" s="1737"/>
      <c r="Y46" s="1737"/>
      <c r="Z46" s="1737"/>
      <c r="AA46" s="1737"/>
      <c r="AB46" s="1737"/>
      <c r="AC46" s="1737"/>
      <c r="AD46" s="1737"/>
      <c r="AE46" s="1737"/>
      <c r="AF46" s="1737"/>
      <c r="AG46" s="1726"/>
      <c r="AH46" s="228"/>
      <c r="AI46" s="195"/>
      <c r="AJ46" s="228"/>
      <c r="AK46" s="1703"/>
      <c r="AL46" s="1703"/>
      <c r="AM46" s="1703"/>
      <c r="AN46" s="1703"/>
      <c r="AO46" s="1703"/>
      <c r="AP46" s="1703"/>
      <c r="AQ46" s="1703"/>
      <c r="AR46" s="1703"/>
      <c r="AS46" s="1703"/>
      <c r="AT46" s="1719"/>
      <c r="AU46" s="1719"/>
      <c r="AV46" s="1719"/>
      <c r="AW46" s="1719"/>
      <c r="AX46" s="1719"/>
      <c r="AY46" s="1719"/>
      <c r="AZ46" s="1719"/>
      <c r="BA46" s="1719"/>
      <c r="BB46" s="1719"/>
      <c r="BC46" s="1719"/>
      <c r="BD46" s="1719"/>
      <c r="BE46" s="1722"/>
      <c r="BF46" s="1722"/>
      <c r="BG46" s="1722"/>
      <c r="BH46" s="1722"/>
      <c r="BI46" s="1722"/>
      <c r="BJ46" s="1722"/>
      <c r="BK46" s="1722"/>
      <c r="BL46" s="1722"/>
      <c r="BM46" s="1722"/>
      <c r="BN46" s="1722"/>
      <c r="BO46" s="1721"/>
      <c r="BP46" s="228"/>
      <c r="BQ46" s="180"/>
      <c r="BR46" s="180"/>
      <c r="BS46" s="1728"/>
      <c r="BT46" s="1728"/>
      <c r="BU46" s="1692"/>
      <c r="BV46" s="1692"/>
      <c r="BW46" s="1692"/>
      <c r="BX46" s="1692"/>
      <c r="BY46" s="1692"/>
      <c r="BZ46" s="1692"/>
      <c r="CA46" s="1692"/>
      <c r="CB46" s="1692"/>
      <c r="CC46" s="1692"/>
      <c r="CD46" s="1692"/>
      <c r="CE46" s="1692"/>
      <c r="CF46" s="1692"/>
      <c r="CG46" s="1692"/>
      <c r="CH46" s="1692"/>
      <c r="CI46" s="1692"/>
      <c r="CJ46" s="1692"/>
      <c r="CK46" s="1724"/>
      <c r="CL46" s="1724"/>
      <c r="CM46" s="1725"/>
      <c r="CN46" s="1725"/>
      <c r="CO46" s="189"/>
      <c r="CP46" s="1746"/>
    </row>
    <row r="47" spans="2:101" ht="8.5" customHeight="1">
      <c r="B47" s="196"/>
      <c r="C47" s="1703"/>
      <c r="D47" s="1703"/>
      <c r="E47" s="1703"/>
      <c r="F47" s="1703"/>
      <c r="G47" s="1703"/>
      <c r="H47" s="1703"/>
      <c r="I47" s="1703"/>
      <c r="J47" s="1703"/>
      <c r="K47" s="1703"/>
      <c r="L47" s="1736"/>
      <c r="M47" s="1736"/>
      <c r="N47" s="1736"/>
      <c r="O47" s="1736"/>
      <c r="P47" s="1736"/>
      <c r="Q47" s="1736"/>
      <c r="R47" s="1736"/>
      <c r="S47" s="1736"/>
      <c r="T47" s="1736"/>
      <c r="U47" s="1736"/>
      <c r="V47" s="1721"/>
      <c r="W47" s="1737"/>
      <c r="X47" s="1737"/>
      <c r="Y47" s="1737"/>
      <c r="Z47" s="1737"/>
      <c r="AA47" s="1737"/>
      <c r="AB47" s="1737"/>
      <c r="AC47" s="1737"/>
      <c r="AD47" s="1737"/>
      <c r="AE47" s="1737"/>
      <c r="AF47" s="1737"/>
      <c r="AG47" s="1726"/>
      <c r="AH47" s="228"/>
      <c r="AI47" s="195"/>
      <c r="AJ47" s="228"/>
      <c r="AK47" s="1703"/>
      <c r="AL47" s="1703"/>
      <c r="AM47" s="1703"/>
      <c r="AN47" s="1703"/>
      <c r="AO47" s="1703"/>
      <c r="AP47" s="1703"/>
      <c r="AQ47" s="1703"/>
      <c r="AR47" s="1703"/>
      <c r="AS47" s="1703"/>
      <c r="AT47" s="1719"/>
      <c r="AU47" s="1719"/>
      <c r="AV47" s="1719"/>
      <c r="AW47" s="1719"/>
      <c r="AX47" s="1719"/>
      <c r="AY47" s="1719"/>
      <c r="AZ47" s="1719"/>
      <c r="BA47" s="1719"/>
      <c r="BB47" s="1719"/>
      <c r="BC47" s="1719"/>
      <c r="BD47" s="1719"/>
      <c r="BE47" s="1722"/>
      <c r="BF47" s="1722"/>
      <c r="BG47" s="1722"/>
      <c r="BH47" s="1722"/>
      <c r="BI47" s="1722"/>
      <c r="BJ47" s="1722"/>
      <c r="BK47" s="1722"/>
      <c r="BL47" s="1722"/>
      <c r="BM47" s="1722"/>
      <c r="BN47" s="1722"/>
      <c r="BO47" s="1721"/>
      <c r="BP47" s="228"/>
      <c r="BQ47" s="180"/>
      <c r="BR47" s="180"/>
      <c r="BS47" s="1728"/>
      <c r="BT47" s="1728"/>
      <c r="BU47" s="1692"/>
      <c r="BV47" s="1692"/>
      <c r="BW47" s="1692"/>
      <c r="BX47" s="1692"/>
      <c r="BY47" s="1692"/>
      <c r="BZ47" s="1692"/>
      <c r="CA47" s="1692"/>
      <c r="CB47" s="1692"/>
      <c r="CC47" s="1692"/>
      <c r="CD47" s="1692"/>
      <c r="CE47" s="1692"/>
      <c r="CF47" s="1692"/>
      <c r="CG47" s="1692"/>
      <c r="CH47" s="1692"/>
      <c r="CI47" s="1692"/>
      <c r="CJ47" s="1692"/>
      <c r="CK47" s="1724"/>
      <c r="CL47" s="1724"/>
      <c r="CM47" s="1725"/>
      <c r="CN47" s="1725"/>
      <c r="CO47" s="189"/>
      <c r="CP47" s="1746"/>
    </row>
    <row r="48" spans="2:101" ht="8.5" customHeight="1">
      <c r="B48" s="196"/>
      <c r="C48" s="1703" t="s">
        <v>408</v>
      </c>
      <c r="D48" s="1703"/>
      <c r="E48" s="1718" t="s">
        <v>409</v>
      </c>
      <c r="F48" s="1703"/>
      <c r="G48" s="1703"/>
      <c r="H48" s="1703"/>
      <c r="I48" s="1703"/>
      <c r="J48" s="1703"/>
      <c r="K48" s="1703"/>
      <c r="L48" s="1719"/>
      <c r="M48" s="1719"/>
      <c r="N48" s="1719"/>
      <c r="O48" s="1719"/>
      <c r="P48" s="1719"/>
      <c r="Q48" s="1719"/>
      <c r="R48" s="1719"/>
      <c r="S48" s="1719"/>
      <c r="T48" s="1719"/>
      <c r="U48" s="1719"/>
      <c r="V48" s="1719"/>
      <c r="W48" s="1720"/>
      <c r="X48" s="1720"/>
      <c r="Y48" s="1720"/>
      <c r="Z48" s="1720"/>
      <c r="AA48" s="1720"/>
      <c r="AB48" s="1720"/>
      <c r="AC48" s="1720"/>
      <c r="AD48" s="1720"/>
      <c r="AE48" s="1720"/>
      <c r="AF48" s="1720"/>
      <c r="AG48" s="1721" t="s">
        <v>124</v>
      </c>
      <c r="AH48" s="228"/>
      <c r="AI48" s="195"/>
      <c r="AJ48" s="228"/>
      <c r="AK48" s="1703"/>
      <c r="AL48" s="1703"/>
      <c r="AM48" s="1703"/>
      <c r="AN48" s="1703"/>
      <c r="AO48" s="1703"/>
      <c r="AP48" s="1703"/>
      <c r="AQ48" s="1703"/>
      <c r="AR48" s="1703"/>
      <c r="AS48" s="1703"/>
      <c r="AT48" s="1719"/>
      <c r="AU48" s="1719"/>
      <c r="AV48" s="1719"/>
      <c r="AW48" s="1719"/>
      <c r="AX48" s="1719"/>
      <c r="AY48" s="1719"/>
      <c r="AZ48" s="1719"/>
      <c r="BA48" s="1719"/>
      <c r="BB48" s="1719"/>
      <c r="BC48" s="1719"/>
      <c r="BD48" s="1719"/>
      <c r="BE48" s="1722"/>
      <c r="BF48" s="1722"/>
      <c r="BG48" s="1722"/>
      <c r="BH48" s="1722"/>
      <c r="BI48" s="1722"/>
      <c r="BJ48" s="1722"/>
      <c r="BK48" s="1722"/>
      <c r="BL48" s="1722"/>
      <c r="BM48" s="1722"/>
      <c r="BN48" s="1722"/>
      <c r="BO48" s="1721"/>
      <c r="BP48" s="228"/>
      <c r="BQ48" s="180"/>
      <c r="BR48" s="180"/>
      <c r="BS48" s="1728"/>
      <c r="BT48" s="1728"/>
      <c r="BU48" s="1692"/>
      <c r="BV48" s="1692"/>
      <c r="BW48" s="1692"/>
      <c r="BX48" s="1692"/>
      <c r="BY48" s="1692"/>
      <c r="BZ48" s="1692"/>
      <c r="CA48" s="1692"/>
      <c r="CB48" s="1692"/>
      <c r="CC48" s="1692"/>
      <c r="CD48" s="1692"/>
      <c r="CE48" s="1692"/>
      <c r="CF48" s="1692"/>
      <c r="CG48" s="1692"/>
      <c r="CH48" s="1692"/>
      <c r="CI48" s="1692"/>
      <c r="CJ48" s="1692"/>
      <c r="CK48" s="1724" t="s">
        <v>411</v>
      </c>
      <c r="CL48" s="1724"/>
      <c r="CM48" s="1725"/>
      <c r="CN48" s="1725"/>
      <c r="CO48" s="189"/>
      <c r="CP48" s="1746"/>
    </row>
    <row r="49" spans="2:102" ht="8.5" customHeight="1" thickBot="1">
      <c r="B49" s="196"/>
      <c r="C49" s="1703"/>
      <c r="D49" s="1703"/>
      <c r="E49" s="1703"/>
      <c r="F49" s="1703"/>
      <c r="G49" s="1703"/>
      <c r="H49" s="1703"/>
      <c r="I49" s="1703"/>
      <c r="J49" s="1703"/>
      <c r="K49" s="1703"/>
      <c r="L49" s="1719"/>
      <c r="M49" s="1719"/>
      <c r="N49" s="1719"/>
      <c r="O49" s="1719"/>
      <c r="P49" s="1719"/>
      <c r="Q49" s="1719"/>
      <c r="R49" s="1719"/>
      <c r="S49" s="1719"/>
      <c r="T49" s="1719"/>
      <c r="U49" s="1719"/>
      <c r="V49" s="1719"/>
      <c r="W49" s="1722"/>
      <c r="X49" s="1722"/>
      <c r="Y49" s="1722"/>
      <c r="Z49" s="1722"/>
      <c r="AA49" s="1722"/>
      <c r="AB49" s="1722"/>
      <c r="AC49" s="1722"/>
      <c r="AD49" s="1722"/>
      <c r="AE49" s="1722"/>
      <c r="AF49" s="1722"/>
      <c r="AG49" s="1721"/>
      <c r="AH49" s="228"/>
      <c r="AI49" s="195"/>
      <c r="AJ49" s="228"/>
      <c r="AK49" s="1703"/>
      <c r="AL49" s="1703"/>
      <c r="AM49" s="1703"/>
      <c r="AN49" s="1703"/>
      <c r="AO49" s="1703"/>
      <c r="AP49" s="1703"/>
      <c r="AQ49" s="1703"/>
      <c r="AR49" s="1703"/>
      <c r="AS49" s="1703"/>
      <c r="AT49" s="1719"/>
      <c r="AU49" s="1719"/>
      <c r="AV49" s="1719"/>
      <c r="AW49" s="1719"/>
      <c r="AX49" s="1719"/>
      <c r="AY49" s="1719"/>
      <c r="AZ49" s="1719"/>
      <c r="BA49" s="1719"/>
      <c r="BB49" s="1719"/>
      <c r="BC49" s="1719"/>
      <c r="BD49" s="1719"/>
      <c r="BE49" s="1722"/>
      <c r="BF49" s="1722"/>
      <c r="BG49" s="1722"/>
      <c r="BH49" s="1722"/>
      <c r="BI49" s="1722"/>
      <c r="BJ49" s="1722"/>
      <c r="BK49" s="1722"/>
      <c r="BL49" s="1722"/>
      <c r="BM49" s="1722"/>
      <c r="BN49" s="1722"/>
      <c r="BO49" s="1721"/>
      <c r="BP49" s="228"/>
      <c r="BQ49" s="180"/>
      <c r="BR49" s="180"/>
      <c r="BS49" s="1728"/>
      <c r="BT49" s="1728"/>
      <c r="BU49" s="1692"/>
      <c r="BV49" s="1692"/>
      <c r="BW49" s="1692"/>
      <c r="BX49" s="1692"/>
      <c r="BY49" s="1692"/>
      <c r="BZ49" s="1692"/>
      <c r="CA49" s="1692"/>
      <c r="CB49" s="1692"/>
      <c r="CC49" s="1692"/>
      <c r="CD49" s="1692"/>
      <c r="CE49" s="1692"/>
      <c r="CF49" s="1692"/>
      <c r="CG49" s="1692"/>
      <c r="CH49" s="1692"/>
      <c r="CI49" s="1692"/>
      <c r="CJ49" s="1692"/>
      <c r="CK49" s="1724"/>
      <c r="CL49" s="1724"/>
      <c r="CM49" s="1725"/>
      <c r="CN49" s="1725"/>
      <c r="CO49" s="197"/>
      <c r="CP49" s="1746"/>
    </row>
    <row r="50" spans="2:102" ht="8.5" customHeight="1" thickBot="1">
      <c r="B50" s="198"/>
      <c r="C50" s="1703"/>
      <c r="D50" s="1703"/>
      <c r="E50" s="1703"/>
      <c r="F50" s="1703"/>
      <c r="G50" s="1703"/>
      <c r="H50" s="1703"/>
      <c r="I50" s="1703"/>
      <c r="J50" s="1703"/>
      <c r="K50" s="1703"/>
      <c r="L50" s="1719"/>
      <c r="M50" s="1719"/>
      <c r="N50" s="1719"/>
      <c r="O50" s="1719"/>
      <c r="P50" s="1719"/>
      <c r="Q50" s="1719"/>
      <c r="R50" s="1719"/>
      <c r="S50" s="1719"/>
      <c r="T50" s="1719"/>
      <c r="U50" s="1719"/>
      <c r="V50" s="1719"/>
      <c r="W50" s="1722"/>
      <c r="X50" s="1722"/>
      <c r="Y50" s="1722"/>
      <c r="Z50" s="1722"/>
      <c r="AA50" s="1722"/>
      <c r="AB50" s="1722"/>
      <c r="AC50" s="1722"/>
      <c r="AD50" s="1722"/>
      <c r="AE50" s="1722"/>
      <c r="AF50" s="1722"/>
      <c r="AG50" s="1721"/>
      <c r="AH50" s="228"/>
      <c r="AI50" s="195"/>
      <c r="AJ50" s="228"/>
      <c r="AK50" s="1703" t="s">
        <v>412</v>
      </c>
      <c r="AL50" s="1703"/>
      <c r="AM50" s="1703"/>
      <c r="AN50" s="1703"/>
      <c r="AO50" s="1703"/>
      <c r="AP50" s="1703"/>
      <c r="AQ50" s="1703"/>
      <c r="AR50" s="1703"/>
      <c r="AS50" s="1703"/>
      <c r="AT50" s="1703"/>
      <c r="AU50" s="1703"/>
      <c r="AV50" s="1703"/>
      <c r="AW50" s="1703"/>
      <c r="AX50" s="1703"/>
      <c r="AY50" s="1703"/>
      <c r="AZ50" s="1703"/>
      <c r="BA50" s="1703"/>
      <c r="BB50" s="1703"/>
      <c r="BC50" s="1703"/>
      <c r="BD50" s="1703"/>
      <c r="BE50" s="199" t="s">
        <v>413</v>
      </c>
      <c r="BF50" s="1723">
        <f>BE41+BE46</f>
        <v>0</v>
      </c>
      <c r="BG50" s="1723"/>
      <c r="BH50" s="1723"/>
      <c r="BI50" s="1723"/>
      <c r="BJ50" s="1723"/>
      <c r="BK50" s="1723"/>
      <c r="BL50" s="1723"/>
      <c r="BM50" s="1723"/>
      <c r="BN50" s="1723"/>
      <c r="BO50" s="1717" t="s">
        <v>124</v>
      </c>
      <c r="BP50" s="228"/>
      <c r="BQ50" s="180"/>
      <c r="BR50" s="180"/>
      <c r="BS50" s="1728"/>
      <c r="BT50" s="1728"/>
      <c r="BU50" s="1692"/>
      <c r="BV50" s="1692"/>
      <c r="BW50" s="1692"/>
      <c r="BX50" s="1692"/>
      <c r="BY50" s="1692"/>
      <c r="BZ50" s="1692"/>
      <c r="CA50" s="1692"/>
      <c r="CB50" s="1692"/>
      <c r="CC50" s="1692"/>
      <c r="CD50" s="1692"/>
      <c r="CE50" s="1692"/>
      <c r="CF50" s="1692"/>
      <c r="CG50" s="1692"/>
      <c r="CH50" s="1692"/>
      <c r="CI50" s="1692"/>
      <c r="CJ50" s="1692"/>
      <c r="CK50" s="1724"/>
      <c r="CL50" s="1724"/>
      <c r="CM50" s="1725"/>
      <c r="CN50" s="1725"/>
      <c r="CO50" s="197"/>
      <c r="CP50" s="1746"/>
    </row>
    <row r="51" spans="2:102" ht="8.5" customHeight="1" thickBot="1">
      <c r="B51" s="198"/>
      <c r="C51" s="1703"/>
      <c r="D51" s="1703"/>
      <c r="E51" s="1703"/>
      <c r="F51" s="1703"/>
      <c r="G51" s="1703"/>
      <c r="H51" s="1703"/>
      <c r="I51" s="1703"/>
      <c r="J51" s="1703"/>
      <c r="K51" s="1703"/>
      <c r="L51" s="1719"/>
      <c r="M51" s="1719"/>
      <c r="N51" s="1719"/>
      <c r="O51" s="1719"/>
      <c r="P51" s="1719"/>
      <c r="Q51" s="1719"/>
      <c r="R51" s="1719"/>
      <c r="S51" s="1719"/>
      <c r="T51" s="1719"/>
      <c r="U51" s="1719"/>
      <c r="V51" s="1719"/>
      <c r="W51" s="1722"/>
      <c r="X51" s="1722"/>
      <c r="Y51" s="1722"/>
      <c r="Z51" s="1722"/>
      <c r="AA51" s="1722"/>
      <c r="AB51" s="1722"/>
      <c r="AC51" s="1722"/>
      <c r="AD51" s="1722"/>
      <c r="AE51" s="1722"/>
      <c r="AF51" s="1722"/>
      <c r="AG51" s="1721"/>
      <c r="AH51" s="228"/>
      <c r="AI51" s="195"/>
      <c r="AJ51" s="228"/>
      <c r="AK51" s="1703"/>
      <c r="AL51" s="1703"/>
      <c r="AM51" s="1703"/>
      <c r="AN51" s="1703"/>
      <c r="AO51" s="1703"/>
      <c r="AP51" s="1703"/>
      <c r="AQ51" s="1703"/>
      <c r="AR51" s="1703"/>
      <c r="AS51" s="1703"/>
      <c r="AT51" s="1703"/>
      <c r="AU51" s="1703"/>
      <c r="AV51" s="1703"/>
      <c r="AW51" s="1703"/>
      <c r="AX51" s="1703"/>
      <c r="AY51" s="1703"/>
      <c r="AZ51" s="1703"/>
      <c r="BA51" s="1703"/>
      <c r="BB51" s="1703"/>
      <c r="BC51" s="1703"/>
      <c r="BD51" s="1703"/>
      <c r="BE51" s="200"/>
      <c r="BF51" s="1723"/>
      <c r="BG51" s="1723"/>
      <c r="BH51" s="1723"/>
      <c r="BI51" s="1723"/>
      <c r="BJ51" s="1723"/>
      <c r="BK51" s="1723"/>
      <c r="BL51" s="1723"/>
      <c r="BM51" s="1723"/>
      <c r="BN51" s="1723"/>
      <c r="BO51" s="1717"/>
      <c r="BP51" s="228"/>
      <c r="BQ51" s="180"/>
      <c r="BR51" s="180"/>
      <c r="BS51" s="1713" t="s">
        <v>414</v>
      </c>
      <c r="BT51" s="1713"/>
      <c r="BU51" s="1713"/>
      <c r="BV51" s="1713"/>
      <c r="BW51" s="1713"/>
      <c r="BX51" s="1713"/>
      <c r="BY51" s="1713"/>
      <c r="BZ51" s="1713"/>
      <c r="CA51" s="1714" t="s">
        <v>415</v>
      </c>
      <c r="CB51" s="1714"/>
      <c r="CC51" s="1714"/>
      <c r="CD51" s="1714"/>
      <c r="CE51" s="1714"/>
      <c r="CF51" s="1714"/>
      <c r="CG51" s="1714"/>
      <c r="CH51" s="1714"/>
      <c r="CI51" s="1714"/>
      <c r="CJ51" s="1714"/>
      <c r="CK51" s="1714"/>
      <c r="CL51" s="1714"/>
      <c r="CM51" s="1714"/>
      <c r="CN51" s="1714"/>
      <c r="CO51" s="197"/>
      <c r="CP51" s="1746"/>
    </row>
    <row r="52" spans="2:102" ht="8.5" customHeight="1" thickBot="1">
      <c r="B52" s="198"/>
      <c r="C52" s="1703"/>
      <c r="D52" s="1703"/>
      <c r="E52" s="1703"/>
      <c r="F52" s="1703"/>
      <c r="G52" s="1703"/>
      <c r="H52" s="1703"/>
      <c r="I52" s="1703"/>
      <c r="J52" s="1703"/>
      <c r="K52" s="1703"/>
      <c r="L52" s="1719"/>
      <c r="M52" s="1719"/>
      <c r="N52" s="1719"/>
      <c r="O52" s="1719"/>
      <c r="P52" s="1719"/>
      <c r="Q52" s="1719"/>
      <c r="R52" s="1719"/>
      <c r="S52" s="1719"/>
      <c r="T52" s="1719"/>
      <c r="U52" s="1719"/>
      <c r="V52" s="1719"/>
      <c r="W52" s="1722"/>
      <c r="X52" s="1722"/>
      <c r="Y52" s="1722"/>
      <c r="Z52" s="1722"/>
      <c r="AA52" s="1722"/>
      <c r="AB52" s="1722"/>
      <c r="AC52" s="1722"/>
      <c r="AD52" s="1722"/>
      <c r="AE52" s="1722"/>
      <c r="AF52" s="1722"/>
      <c r="AG52" s="1721"/>
      <c r="AH52" s="228"/>
      <c r="AI52" s="195"/>
      <c r="AJ52" s="228"/>
      <c r="AK52" s="1703"/>
      <c r="AL52" s="1703"/>
      <c r="AM52" s="1703"/>
      <c r="AN52" s="1703"/>
      <c r="AO52" s="1703"/>
      <c r="AP52" s="1703"/>
      <c r="AQ52" s="1703"/>
      <c r="AR52" s="1703"/>
      <c r="AS52" s="1703"/>
      <c r="AT52" s="1703"/>
      <c r="AU52" s="1703"/>
      <c r="AV52" s="1703"/>
      <c r="AW52" s="1703"/>
      <c r="AX52" s="1703"/>
      <c r="AY52" s="1703"/>
      <c r="AZ52" s="1703"/>
      <c r="BA52" s="1703"/>
      <c r="BB52" s="1703"/>
      <c r="BC52" s="1703"/>
      <c r="BD52" s="1703"/>
      <c r="BE52" s="201"/>
      <c r="BF52" s="1723"/>
      <c r="BG52" s="1723"/>
      <c r="BH52" s="1723"/>
      <c r="BI52" s="1723"/>
      <c r="BJ52" s="1723"/>
      <c r="BK52" s="1723"/>
      <c r="BL52" s="1723"/>
      <c r="BM52" s="1723"/>
      <c r="BN52" s="1723"/>
      <c r="BO52" s="1717"/>
      <c r="BP52" s="228"/>
      <c r="BQ52" s="180"/>
      <c r="BR52" s="180"/>
      <c r="BS52" s="1713"/>
      <c r="BT52" s="1713"/>
      <c r="BU52" s="1713"/>
      <c r="BV52" s="1713"/>
      <c r="BW52" s="1713"/>
      <c r="BX52" s="1713"/>
      <c r="BY52" s="1713"/>
      <c r="BZ52" s="1713"/>
      <c r="CA52" s="1715" t="str">
        <f>IF(BF50&gt;=0,IF(BF50&gt;1330000,"範囲外",IF(BF50&gt;950000,"④",IF(BF50&gt;480000,"③",IF(CT28&lt;=CT30,"①","②")))),"")</f>
        <v>②</v>
      </c>
      <c r="CB52" s="1715"/>
      <c r="CC52" s="1715"/>
      <c r="CD52" s="1715"/>
      <c r="CE52" s="1715"/>
      <c r="CF52" s="1715"/>
      <c r="CG52" s="1715"/>
      <c r="CH52" s="1715"/>
      <c r="CI52" s="1715"/>
      <c r="CJ52" s="1715"/>
      <c r="CK52" s="1715"/>
      <c r="CL52" s="1715"/>
      <c r="CM52" s="1715"/>
      <c r="CN52" s="1715"/>
      <c r="CO52" s="197"/>
      <c r="CP52" s="1746"/>
    </row>
    <row r="53" spans="2:102" ht="8.5" customHeight="1" thickBot="1">
      <c r="B53" s="198"/>
      <c r="C53" s="1703" t="s">
        <v>416</v>
      </c>
      <c r="D53" s="1703"/>
      <c r="E53" s="1703"/>
      <c r="F53" s="1703"/>
      <c r="G53" s="1703"/>
      <c r="H53" s="1703"/>
      <c r="I53" s="1703"/>
      <c r="J53" s="1703"/>
      <c r="K53" s="1703"/>
      <c r="L53" s="1703"/>
      <c r="M53" s="1703"/>
      <c r="N53" s="1703"/>
      <c r="O53" s="1703"/>
      <c r="P53" s="1703"/>
      <c r="Q53" s="1703"/>
      <c r="R53" s="1703"/>
      <c r="S53" s="1703"/>
      <c r="T53" s="1703"/>
      <c r="U53" s="1703"/>
      <c r="V53" s="1703"/>
      <c r="W53" s="1716">
        <f>W44+W49</f>
        <v>0</v>
      </c>
      <c r="X53" s="1716"/>
      <c r="Y53" s="1716"/>
      <c r="Z53" s="1716"/>
      <c r="AA53" s="1716"/>
      <c r="AB53" s="1716"/>
      <c r="AC53" s="1716"/>
      <c r="AD53" s="1716"/>
      <c r="AE53" s="1716"/>
      <c r="AF53" s="1716"/>
      <c r="AG53" s="1717" t="s">
        <v>124</v>
      </c>
      <c r="AH53" s="228"/>
      <c r="AI53" s="195"/>
      <c r="AK53" s="228"/>
      <c r="BK53" s="180"/>
      <c r="BL53" s="180"/>
      <c r="BS53" s="1713"/>
      <c r="BT53" s="1713"/>
      <c r="BU53" s="1713"/>
      <c r="BV53" s="1713"/>
      <c r="BW53" s="1713"/>
      <c r="BX53" s="1713"/>
      <c r="BY53" s="1713"/>
      <c r="BZ53" s="1713"/>
      <c r="CA53" s="1715"/>
      <c r="CB53" s="1715"/>
      <c r="CC53" s="1715"/>
      <c r="CD53" s="1715"/>
      <c r="CE53" s="1715"/>
      <c r="CF53" s="1715"/>
      <c r="CG53" s="1715"/>
      <c r="CH53" s="1715"/>
      <c r="CI53" s="1715"/>
      <c r="CJ53" s="1715"/>
      <c r="CK53" s="1715"/>
      <c r="CL53" s="1715"/>
      <c r="CM53" s="1715"/>
      <c r="CN53" s="1715"/>
      <c r="CO53" s="197"/>
      <c r="CP53" s="1746"/>
    </row>
    <row r="54" spans="2:102" ht="8.5" customHeight="1" thickBot="1">
      <c r="B54" s="198"/>
      <c r="C54" s="1703"/>
      <c r="D54" s="1703"/>
      <c r="E54" s="1703"/>
      <c r="F54" s="1703"/>
      <c r="G54" s="1703"/>
      <c r="H54" s="1703"/>
      <c r="I54" s="1703"/>
      <c r="J54" s="1703"/>
      <c r="K54" s="1703"/>
      <c r="L54" s="1703"/>
      <c r="M54" s="1703"/>
      <c r="N54" s="1703"/>
      <c r="O54" s="1703"/>
      <c r="P54" s="1703"/>
      <c r="Q54" s="1703"/>
      <c r="R54" s="1703"/>
      <c r="S54" s="1703"/>
      <c r="T54" s="1703"/>
      <c r="U54" s="1703"/>
      <c r="V54" s="1703"/>
      <c r="W54" s="1716"/>
      <c r="X54" s="1716"/>
      <c r="Y54" s="1716"/>
      <c r="Z54" s="1716"/>
      <c r="AA54" s="1716"/>
      <c r="AB54" s="1716"/>
      <c r="AC54" s="1716"/>
      <c r="AD54" s="1716"/>
      <c r="AE54" s="1716"/>
      <c r="AF54" s="1716"/>
      <c r="AG54" s="1717"/>
      <c r="AI54" s="202"/>
      <c r="AK54" s="1705" t="s">
        <v>417</v>
      </c>
      <c r="AL54" s="1705"/>
      <c r="AM54" s="1705"/>
      <c r="AN54" s="1705"/>
      <c r="AO54" s="1705"/>
      <c r="AP54" s="1705"/>
      <c r="AQ54" s="1705"/>
      <c r="AR54" s="1705"/>
      <c r="AS54" s="1705"/>
      <c r="AT54" s="1705"/>
      <c r="AU54" s="1705"/>
      <c r="AV54" s="1705"/>
      <c r="AW54" s="1705"/>
      <c r="AX54" s="1705"/>
      <c r="BZ54" s="181"/>
      <c r="CA54" s="181"/>
      <c r="CB54" s="181"/>
      <c r="CC54" s="203"/>
      <c r="CD54" s="204"/>
      <c r="CE54" s="204"/>
      <c r="CF54" s="204"/>
      <c r="CG54" s="204"/>
      <c r="CH54" s="204"/>
      <c r="CI54" s="204"/>
      <c r="CJ54" s="204"/>
      <c r="CK54" s="204"/>
      <c r="CL54" s="204"/>
      <c r="CM54" s="204"/>
      <c r="CN54" s="204"/>
      <c r="CO54" s="205"/>
      <c r="CP54" s="1746"/>
    </row>
    <row r="55" spans="2:102" ht="8.5" customHeight="1" thickBot="1">
      <c r="B55" s="206"/>
      <c r="C55" s="1703"/>
      <c r="D55" s="1703"/>
      <c r="E55" s="1703"/>
      <c r="F55" s="1703"/>
      <c r="G55" s="1703"/>
      <c r="H55" s="1703"/>
      <c r="I55" s="1703"/>
      <c r="J55" s="1703"/>
      <c r="K55" s="1703"/>
      <c r="L55" s="1703"/>
      <c r="M55" s="1703"/>
      <c r="N55" s="1703"/>
      <c r="O55" s="1703"/>
      <c r="P55" s="1703"/>
      <c r="Q55" s="1703"/>
      <c r="R55" s="1703"/>
      <c r="S55" s="1703"/>
      <c r="T55" s="1703"/>
      <c r="U55" s="1703"/>
      <c r="V55" s="1703"/>
      <c r="W55" s="1716"/>
      <c r="X55" s="1716"/>
      <c r="Y55" s="1716"/>
      <c r="Z55" s="1716"/>
      <c r="AA55" s="1716"/>
      <c r="AB55" s="1716"/>
      <c r="AC55" s="1716"/>
      <c r="AD55" s="1716"/>
      <c r="AE55" s="1716"/>
      <c r="AF55" s="1716"/>
      <c r="AG55" s="1717"/>
      <c r="AI55" s="195"/>
      <c r="AJ55" s="228"/>
      <c r="AK55" s="1705"/>
      <c r="AL55" s="1705"/>
      <c r="AM55" s="1705"/>
      <c r="AN55" s="1705"/>
      <c r="AO55" s="1705"/>
      <c r="AP55" s="1705"/>
      <c r="AQ55" s="1705"/>
      <c r="AR55" s="1705"/>
      <c r="AS55" s="1705"/>
      <c r="AT55" s="1705"/>
      <c r="AU55" s="1705"/>
      <c r="AV55" s="1705"/>
      <c r="AW55" s="1705"/>
      <c r="AX55" s="1705"/>
      <c r="AY55" s="228"/>
      <c r="AZ55" s="228"/>
      <c r="BA55" s="228"/>
      <c r="BB55" s="228"/>
      <c r="BC55" s="228"/>
      <c r="BD55" s="228"/>
      <c r="BE55" s="228"/>
      <c r="BF55" s="228"/>
      <c r="BG55" s="228"/>
      <c r="BH55" s="228"/>
      <c r="BI55" s="228"/>
      <c r="BJ55" s="228"/>
      <c r="BK55" s="228"/>
      <c r="BL55" s="228"/>
      <c r="BM55" s="228"/>
      <c r="BN55" s="228"/>
      <c r="BO55" s="228"/>
      <c r="BP55" s="228"/>
      <c r="BQ55" s="228"/>
      <c r="BR55" s="228"/>
      <c r="BS55" s="228"/>
      <c r="BT55" s="228"/>
      <c r="BU55" s="228"/>
      <c r="BV55" s="228"/>
      <c r="BW55" s="228"/>
      <c r="BX55" s="228"/>
      <c r="BY55" s="228"/>
      <c r="BZ55" s="228"/>
      <c r="CA55" s="228"/>
      <c r="CB55" s="228"/>
      <c r="CC55" s="228"/>
      <c r="CD55" s="228"/>
      <c r="CE55" s="228"/>
      <c r="CF55" s="228"/>
      <c r="CG55" s="228"/>
      <c r="CH55" s="228"/>
      <c r="CI55" s="228"/>
      <c r="CJ55" s="228"/>
      <c r="CK55" s="228"/>
      <c r="CL55" s="228"/>
      <c r="CM55" s="228"/>
      <c r="CN55" s="228"/>
      <c r="CO55" s="193"/>
      <c r="CP55" s="1746"/>
      <c r="CR55" s="178"/>
      <c r="CS55" s="178"/>
    </row>
    <row r="56" spans="2:102" ht="8.5" customHeight="1" thickBot="1">
      <c r="B56" s="206"/>
      <c r="C56" s="1705" t="s">
        <v>417</v>
      </c>
      <c r="D56" s="1705"/>
      <c r="E56" s="1705"/>
      <c r="F56" s="1705"/>
      <c r="G56" s="1705"/>
      <c r="H56" s="1705"/>
      <c r="I56" s="1705"/>
      <c r="J56" s="1705"/>
      <c r="K56" s="1705"/>
      <c r="L56" s="1705"/>
      <c r="AH56" s="228"/>
      <c r="AI56" s="207"/>
      <c r="AJ56" s="228"/>
      <c r="AK56" s="1706"/>
      <c r="AL56" s="1706"/>
      <c r="AM56" s="1707" t="s">
        <v>414</v>
      </c>
      <c r="AN56" s="1707"/>
      <c r="AO56" s="1707"/>
      <c r="AP56" s="1707"/>
      <c r="AQ56" s="1707"/>
      <c r="AR56" s="1707"/>
      <c r="AS56" s="1707"/>
      <c r="AT56" s="1707"/>
      <c r="AU56" s="1707"/>
      <c r="AV56" s="1707"/>
      <c r="AW56" s="1707"/>
      <c r="AX56" s="1707"/>
      <c r="AY56" s="1707"/>
      <c r="AZ56" s="1707"/>
      <c r="BA56" s="1707"/>
      <c r="BB56" s="1707"/>
      <c r="BC56" s="1707"/>
      <c r="BD56" s="1707"/>
      <c r="BE56" s="1707"/>
      <c r="BF56" s="1707"/>
      <c r="BG56" s="1707"/>
      <c r="BH56" s="1707"/>
      <c r="BI56" s="1707"/>
      <c r="BJ56" s="1707"/>
      <c r="BK56" s="1707"/>
      <c r="BL56" s="1707"/>
      <c r="BM56" s="1707"/>
      <c r="BN56" s="1707"/>
      <c r="BO56" s="1707"/>
      <c r="BP56" s="1707"/>
      <c r="BQ56" s="1707"/>
      <c r="BR56" s="1707"/>
      <c r="BS56" s="1707"/>
      <c r="BT56" s="1707"/>
      <c r="BU56" s="1707"/>
      <c r="BV56" s="1707"/>
      <c r="BW56" s="1707"/>
      <c r="BX56" s="1707"/>
      <c r="BY56" s="1707"/>
      <c r="BZ56" s="1707"/>
      <c r="CA56" s="1707"/>
      <c r="CB56" s="1707"/>
      <c r="CC56" s="1707"/>
      <c r="CD56" s="1707"/>
      <c r="CE56" s="181"/>
      <c r="CF56" s="1699" t="s">
        <v>418</v>
      </c>
      <c r="CG56" s="1699"/>
      <c r="CH56" s="1699"/>
      <c r="CI56" s="1699"/>
      <c r="CJ56" s="1699"/>
      <c r="CK56" s="1699"/>
      <c r="CL56" s="1699"/>
      <c r="CM56" s="1699"/>
      <c r="CN56" s="1699"/>
      <c r="CO56" s="205"/>
      <c r="CP56" s="1746"/>
      <c r="CR56" s="1708" t="s">
        <v>419</v>
      </c>
      <c r="CS56" s="1708"/>
      <c r="CT56" s="1708"/>
      <c r="CU56" s="1708"/>
      <c r="CV56" s="1708"/>
      <c r="CW56" s="1708"/>
      <c r="CX56" s="1708"/>
    </row>
    <row r="57" spans="2:102" ht="8.5" customHeight="1" thickBot="1">
      <c r="B57" s="206"/>
      <c r="C57" s="1705"/>
      <c r="D57" s="1705"/>
      <c r="E57" s="1705"/>
      <c r="F57" s="1705"/>
      <c r="G57" s="1705"/>
      <c r="H57" s="1705"/>
      <c r="I57" s="1705"/>
      <c r="J57" s="1705"/>
      <c r="K57" s="1705"/>
      <c r="L57" s="1705"/>
      <c r="M57" s="228"/>
      <c r="N57" s="228"/>
      <c r="O57" s="228"/>
      <c r="P57" s="228"/>
      <c r="Q57" s="228"/>
      <c r="R57" s="228"/>
      <c r="S57" s="181"/>
      <c r="T57" s="181"/>
      <c r="U57" s="181"/>
      <c r="V57" s="181"/>
      <c r="W57" s="181"/>
      <c r="X57" s="181"/>
      <c r="Y57" s="181"/>
      <c r="Z57" s="203"/>
      <c r="AA57" s="204"/>
      <c r="AB57" s="204"/>
      <c r="AC57" s="204"/>
      <c r="AD57" s="204"/>
      <c r="AE57" s="228"/>
      <c r="AF57" s="204"/>
      <c r="AG57" s="228"/>
      <c r="AH57" s="228"/>
      <c r="AI57" s="207"/>
      <c r="AJ57" s="228"/>
      <c r="AK57" s="1706"/>
      <c r="AL57" s="1706"/>
      <c r="AM57" s="1707"/>
      <c r="AN57" s="1707"/>
      <c r="AO57" s="1707"/>
      <c r="AP57" s="1707"/>
      <c r="AQ57" s="1707"/>
      <c r="AR57" s="1707"/>
      <c r="AS57" s="1707"/>
      <c r="AT57" s="1707"/>
      <c r="AU57" s="1707"/>
      <c r="AV57" s="1707"/>
      <c r="AW57" s="1707"/>
      <c r="AX57" s="1707"/>
      <c r="AY57" s="1707"/>
      <c r="AZ57" s="1707"/>
      <c r="BA57" s="1707"/>
      <c r="BB57" s="1707"/>
      <c r="BC57" s="1707"/>
      <c r="BD57" s="1707"/>
      <c r="BE57" s="1707"/>
      <c r="BF57" s="1707"/>
      <c r="BG57" s="1707"/>
      <c r="BH57" s="1707"/>
      <c r="BI57" s="1707"/>
      <c r="BJ57" s="1707"/>
      <c r="BK57" s="1707"/>
      <c r="BL57" s="1707"/>
      <c r="BM57" s="1707"/>
      <c r="BN57" s="1707"/>
      <c r="BO57" s="1707"/>
      <c r="BP57" s="1707"/>
      <c r="BQ57" s="1707"/>
      <c r="BR57" s="1707"/>
      <c r="BS57" s="1707"/>
      <c r="BT57" s="1707"/>
      <c r="BU57" s="1707"/>
      <c r="BV57" s="1707"/>
      <c r="BW57" s="1707"/>
      <c r="BX57" s="1707"/>
      <c r="BY57" s="1707"/>
      <c r="BZ57" s="1707"/>
      <c r="CA57" s="1707"/>
      <c r="CB57" s="1707"/>
      <c r="CC57" s="1707"/>
      <c r="CD57" s="1707"/>
      <c r="CE57" s="203"/>
      <c r="CF57" s="1699"/>
      <c r="CG57" s="1699"/>
      <c r="CH57" s="1699"/>
      <c r="CI57" s="1699"/>
      <c r="CJ57" s="1699"/>
      <c r="CK57" s="1699"/>
      <c r="CL57" s="1699"/>
      <c r="CM57" s="1699"/>
      <c r="CN57" s="1699"/>
      <c r="CO57" s="205"/>
      <c r="CP57" s="1746"/>
      <c r="CR57" s="1708"/>
      <c r="CS57" s="1708"/>
      <c r="CT57" s="1708"/>
      <c r="CU57" s="1708"/>
      <c r="CV57" s="1708"/>
      <c r="CW57" s="1708"/>
      <c r="CX57" s="1708"/>
    </row>
    <row r="58" spans="2:102" ht="8.5" customHeight="1" thickBot="1">
      <c r="B58" s="206"/>
      <c r="C58" s="1709" t="s">
        <v>403</v>
      </c>
      <c r="D58" s="1692"/>
      <c r="E58" s="1692"/>
      <c r="F58" s="1692"/>
      <c r="G58" s="1692"/>
      <c r="H58" s="1692"/>
      <c r="I58" s="1692"/>
      <c r="J58" s="1692"/>
      <c r="K58" s="1692"/>
      <c r="L58" s="1692"/>
      <c r="M58" s="1692"/>
      <c r="N58" s="1692"/>
      <c r="O58" s="1692"/>
      <c r="P58" s="1692"/>
      <c r="Q58" s="1692"/>
      <c r="R58" s="1692"/>
      <c r="S58" s="1692"/>
      <c r="T58" s="1693" t="s">
        <v>420</v>
      </c>
      <c r="U58" s="1693"/>
      <c r="V58" s="1693"/>
      <c r="W58" s="1693"/>
      <c r="X58" s="181"/>
      <c r="Y58" s="1699" t="s">
        <v>421</v>
      </c>
      <c r="Z58" s="1699"/>
      <c r="AA58" s="1699"/>
      <c r="AB58" s="1699"/>
      <c r="AC58" s="1699"/>
      <c r="AD58" s="1699"/>
      <c r="AE58" s="1699"/>
      <c r="AF58" s="1699"/>
      <c r="AG58" s="1699"/>
      <c r="AH58" s="228"/>
      <c r="AI58" s="207"/>
      <c r="AJ58" s="228"/>
      <c r="AK58" s="1706"/>
      <c r="AL58" s="1706"/>
      <c r="AM58" s="1695" t="s">
        <v>47</v>
      </c>
      <c r="AN58" s="1695"/>
      <c r="AO58" s="1695"/>
      <c r="AP58" s="1695"/>
      <c r="AQ58" s="1695" t="s">
        <v>79</v>
      </c>
      <c r="AR58" s="1695"/>
      <c r="AS58" s="1695"/>
      <c r="AT58" s="1695"/>
      <c r="AU58" s="1695" t="s">
        <v>48</v>
      </c>
      <c r="AV58" s="1695"/>
      <c r="AW58" s="1695"/>
      <c r="AX58" s="1695"/>
      <c r="AY58" s="1703" t="s">
        <v>422</v>
      </c>
      <c r="AZ58" s="1703"/>
      <c r="BA58" s="1703"/>
      <c r="BB58" s="1703"/>
      <c r="BC58" s="1703"/>
      <c r="BD58" s="1703"/>
      <c r="BE58" s="1703"/>
      <c r="BF58" s="1703"/>
      <c r="BG58" s="1703"/>
      <c r="BH58" s="1703"/>
      <c r="BI58" s="1703"/>
      <c r="BJ58" s="1703"/>
      <c r="BK58" s="1703"/>
      <c r="BL58" s="1703"/>
      <c r="BM58" s="1703"/>
      <c r="BN58" s="1703"/>
      <c r="BO58" s="1703"/>
      <c r="BP58" s="1703"/>
      <c r="BQ58" s="1703"/>
      <c r="BR58" s="1703"/>
      <c r="BS58" s="1703"/>
      <c r="BT58" s="1703"/>
      <c r="BU58" s="1703"/>
      <c r="BV58" s="1703"/>
      <c r="BW58" s="1703"/>
      <c r="BX58" s="1703"/>
      <c r="BY58" s="1703"/>
      <c r="BZ58" s="1703"/>
      <c r="CA58" s="1703"/>
      <c r="CB58" s="1703"/>
      <c r="CC58" s="1703"/>
      <c r="CD58" s="1703"/>
      <c r="CE58" s="203"/>
      <c r="CF58" s="1700">
        <f ca="1">IF(CA52="①",CR64,IF(CA52="②",CR64,0))</f>
        <v>380000</v>
      </c>
      <c r="CG58" s="1700"/>
      <c r="CH58" s="1700"/>
      <c r="CI58" s="1700"/>
      <c r="CJ58" s="1700"/>
      <c r="CK58" s="1700"/>
      <c r="CL58" s="1700"/>
      <c r="CM58" s="1700"/>
      <c r="CN58" s="1701" t="s">
        <v>340</v>
      </c>
      <c r="CO58" s="205"/>
      <c r="CP58" s="1746"/>
      <c r="CR58" s="1696" t="str">
        <f>IF(CA52="①","am",IF(CA52="②","aq",IF(CA52="③","au",IF(CA52="④",IF(BF50&gt;1300000,"ca",IF(BF50&gt;1250000,"bw",IF(BF50&gt;1200000,"bs",IF(BF50&gt;1150000,"bo",IF(BF50&gt;1100000,"bk",IF(BF50&gt;1050000,"bg",IF(BF50&gt;1000000,"bc",IF(BF50&gt;950000,"ay","")))))))),"ce"))))</f>
        <v>aq</v>
      </c>
      <c r="CS58" s="178"/>
    </row>
    <row r="59" spans="2:102" ht="8.5" customHeight="1" thickBot="1">
      <c r="B59" s="206"/>
      <c r="C59" s="1709"/>
      <c r="D59" s="1692"/>
      <c r="E59" s="1692"/>
      <c r="F59" s="1692"/>
      <c r="G59" s="1692"/>
      <c r="H59" s="1692"/>
      <c r="I59" s="1692"/>
      <c r="J59" s="1692"/>
      <c r="K59" s="1692"/>
      <c r="L59" s="1692"/>
      <c r="M59" s="1692"/>
      <c r="N59" s="1692"/>
      <c r="O59" s="1692"/>
      <c r="P59" s="1692"/>
      <c r="Q59" s="1692"/>
      <c r="R59" s="1692"/>
      <c r="S59" s="1692"/>
      <c r="T59" s="1693"/>
      <c r="U59" s="1693"/>
      <c r="V59" s="1693"/>
      <c r="W59" s="1693"/>
      <c r="X59" s="203"/>
      <c r="Y59" s="1699"/>
      <c r="Z59" s="1699"/>
      <c r="AA59" s="1699"/>
      <c r="AB59" s="1699"/>
      <c r="AC59" s="1699"/>
      <c r="AD59" s="1699"/>
      <c r="AE59" s="1699"/>
      <c r="AF59" s="1699"/>
      <c r="AG59" s="1699"/>
      <c r="AH59" s="228"/>
      <c r="AI59" s="207"/>
      <c r="AJ59" s="228"/>
      <c r="AK59" s="1706"/>
      <c r="AL59" s="1706"/>
      <c r="AM59" s="1695"/>
      <c r="AN59" s="1695"/>
      <c r="AO59" s="1695"/>
      <c r="AP59" s="1695"/>
      <c r="AQ59" s="1695"/>
      <c r="AR59" s="1695"/>
      <c r="AS59" s="1695"/>
      <c r="AT59" s="1695"/>
      <c r="AU59" s="1695"/>
      <c r="AV59" s="1695"/>
      <c r="AW59" s="1695"/>
      <c r="AX59" s="1695"/>
      <c r="AY59" s="1703"/>
      <c r="AZ59" s="1703"/>
      <c r="BA59" s="1703"/>
      <c r="BB59" s="1703"/>
      <c r="BC59" s="1703"/>
      <c r="BD59" s="1703"/>
      <c r="BE59" s="1703"/>
      <c r="BF59" s="1703"/>
      <c r="BG59" s="1703"/>
      <c r="BH59" s="1703"/>
      <c r="BI59" s="1703"/>
      <c r="BJ59" s="1703"/>
      <c r="BK59" s="1703"/>
      <c r="BL59" s="1703"/>
      <c r="BM59" s="1703"/>
      <c r="BN59" s="1703"/>
      <c r="BO59" s="1703"/>
      <c r="BP59" s="1703"/>
      <c r="BQ59" s="1703"/>
      <c r="BR59" s="1703"/>
      <c r="BS59" s="1703"/>
      <c r="BT59" s="1703"/>
      <c r="BU59" s="1703"/>
      <c r="BV59" s="1703"/>
      <c r="BW59" s="1703"/>
      <c r="BX59" s="1703"/>
      <c r="BY59" s="1703"/>
      <c r="BZ59" s="1703"/>
      <c r="CA59" s="1703"/>
      <c r="CB59" s="1703"/>
      <c r="CC59" s="1703"/>
      <c r="CD59" s="1703"/>
      <c r="CE59" s="203"/>
      <c r="CF59" s="1700"/>
      <c r="CG59" s="1700"/>
      <c r="CH59" s="1700"/>
      <c r="CI59" s="1700"/>
      <c r="CJ59" s="1700"/>
      <c r="CK59" s="1700"/>
      <c r="CL59" s="1700"/>
      <c r="CM59" s="1700"/>
      <c r="CN59" s="1701"/>
      <c r="CO59" s="205"/>
      <c r="CP59" s="1746"/>
      <c r="CR59" s="1696"/>
      <c r="CS59" s="178"/>
    </row>
    <row r="60" spans="2:102" ht="8.5" customHeight="1" thickBot="1">
      <c r="B60" s="206"/>
      <c r="C60" s="1709"/>
      <c r="D60" s="1692"/>
      <c r="E60" s="1692"/>
      <c r="F60" s="1692"/>
      <c r="G60" s="1692"/>
      <c r="H60" s="1692"/>
      <c r="I60" s="1692"/>
      <c r="J60" s="1692"/>
      <c r="K60" s="1692"/>
      <c r="L60" s="1692"/>
      <c r="M60" s="1692"/>
      <c r="N60" s="1692"/>
      <c r="O60" s="1692"/>
      <c r="P60" s="1692"/>
      <c r="Q60" s="1692"/>
      <c r="R60" s="1692"/>
      <c r="S60" s="1692"/>
      <c r="T60" s="1693"/>
      <c r="U60" s="1693"/>
      <c r="V60" s="1693"/>
      <c r="W60" s="1693"/>
      <c r="X60" s="203"/>
      <c r="Y60" s="1712" t="str">
        <f>IF(W53&lt;=9000000,"A",IF(W53&lt;=9500000,"B",IF(W53&lt;=10000000,"C","")))</f>
        <v>A</v>
      </c>
      <c r="Z60" s="1712"/>
      <c r="AA60" s="1712"/>
      <c r="AB60" s="1712"/>
      <c r="AC60" s="1712"/>
      <c r="AD60" s="1712"/>
      <c r="AE60" s="1712"/>
      <c r="AF60" s="1712"/>
      <c r="AG60" s="1712"/>
      <c r="AH60" s="228"/>
      <c r="AI60" s="207"/>
      <c r="AJ60" s="228"/>
      <c r="AK60" s="1706"/>
      <c r="AL60" s="1706"/>
      <c r="AM60" s="1695"/>
      <c r="AN60" s="1695"/>
      <c r="AO60" s="1695"/>
      <c r="AP60" s="1695"/>
      <c r="AQ60" s="1695"/>
      <c r="AR60" s="1695"/>
      <c r="AS60" s="1695"/>
      <c r="AT60" s="1695"/>
      <c r="AU60" s="1695"/>
      <c r="AV60" s="1695"/>
      <c r="AW60" s="1695"/>
      <c r="AX60" s="1695"/>
      <c r="AY60" s="1697" t="s">
        <v>423</v>
      </c>
      <c r="AZ60" s="1697"/>
      <c r="BA60" s="1697"/>
      <c r="BB60" s="1697"/>
      <c r="BC60" s="1697" t="s">
        <v>424</v>
      </c>
      <c r="BD60" s="1697"/>
      <c r="BE60" s="1697"/>
      <c r="BF60" s="1697"/>
      <c r="BG60" s="1697" t="s">
        <v>425</v>
      </c>
      <c r="BH60" s="1697"/>
      <c r="BI60" s="1697"/>
      <c r="BJ60" s="1697"/>
      <c r="BK60" s="1697" t="s">
        <v>426</v>
      </c>
      <c r="BL60" s="1697"/>
      <c r="BM60" s="1697"/>
      <c r="BN60" s="1697"/>
      <c r="BO60" s="1697" t="s">
        <v>427</v>
      </c>
      <c r="BP60" s="1697"/>
      <c r="BQ60" s="1697"/>
      <c r="BR60" s="1697"/>
      <c r="BS60" s="1697" t="s">
        <v>428</v>
      </c>
      <c r="BT60" s="1697"/>
      <c r="BU60" s="1697"/>
      <c r="BV60" s="1697"/>
      <c r="BW60" s="1697" t="s">
        <v>429</v>
      </c>
      <c r="BX60" s="1697"/>
      <c r="BY60" s="1697"/>
      <c r="BZ60" s="1697"/>
      <c r="CA60" s="1697" t="s">
        <v>430</v>
      </c>
      <c r="CB60" s="1697"/>
      <c r="CC60" s="1697"/>
      <c r="CD60" s="1697"/>
      <c r="CE60" s="203"/>
      <c r="CF60" s="1700"/>
      <c r="CG60" s="1700"/>
      <c r="CH60" s="1700"/>
      <c r="CI60" s="1700"/>
      <c r="CJ60" s="1700"/>
      <c r="CK60" s="1700"/>
      <c r="CL60" s="1700"/>
      <c r="CM60" s="1700"/>
      <c r="CN60" s="1701"/>
      <c r="CO60" s="205"/>
      <c r="CP60" s="1746"/>
      <c r="CR60" s="1708" t="s">
        <v>431</v>
      </c>
      <c r="CS60" s="1708"/>
      <c r="CT60" s="1708"/>
      <c r="CU60" s="1708"/>
      <c r="CV60" s="1708"/>
      <c r="CW60" s="1708"/>
      <c r="CX60" s="1708"/>
    </row>
    <row r="61" spans="2:102" ht="8.5" customHeight="1" thickBot="1">
      <c r="B61" s="206"/>
      <c r="C61" s="1709"/>
      <c r="D61" s="1692"/>
      <c r="E61" s="1692"/>
      <c r="F61" s="1692"/>
      <c r="G61" s="1692"/>
      <c r="H61" s="1692"/>
      <c r="I61" s="1692"/>
      <c r="J61" s="1692"/>
      <c r="K61" s="1692"/>
      <c r="L61" s="1692"/>
      <c r="M61" s="1692"/>
      <c r="N61" s="1692"/>
      <c r="O61" s="1692"/>
      <c r="P61" s="1692"/>
      <c r="Q61" s="1692"/>
      <c r="R61" s="1692"/>
      <c r="S61" s="1692"/>
      <c r="T61" s="1693"/>
      <c r="U61" s="1693"/>
      <c r="V61" s="1693"/>
      <c r="W61" s="1693"/>
      <c r="X61" s="203"/>
      <c r="Y61" s="1712"/>
      <c r="Z61" s="1712"/>
      <c r="AA61" s="1712"/>
      <c r="AB61" s="1712"/>
      <c r="AC61" s="1712"/>
      <c r="AD61" s="1712"/>
      <c r="AE61" s="1712"/>
      <c r="AF61" s="1712"/>
      <c r="AG61" s="1712"/>
      <c r="AH61" s="228"/>
      <c r="AI61" s="207"/>
      <c r="AJ61" s="228"/>
      <c r="AK61" s="1706"/>
      <c r="AL61" s="1706"/>
      <c r="AM61" s="1695"/>
      <c r="AN61" s="1695"/>
      <c r="AO61" s="1695"/>
      <c r="AP61" s="1695"/>
      <c r="AQ61" s="1695"/>
      <c r="AR61" s="1695"/>
      <c r="AS61" s="1695"/>
      <c r="AT61" s="1695"/>
      <c r="AU61" s="1695"/>
      <c r="AV61" s="1695"/>
      <c r="AW61" s="1695"/>
      <c r="AX61" s="1695"/>
      <c r="AY61" s="1697"/>
      <c r="AZ61" s="1697"/>
      <c r="BA61" s="1697"/>
      <c r="BB61" s="1697"/>
      <c r="BC61" s="1697"/>
      <c r="BD61" s="1697"/>
      <c r="BE61" s="1697"/>
      <c r="BF61" s="1697"/>
      <c r="BG61" s="1697"/>
      <c r="BH61" s="1697"/>
      <c r="BI61" s="1697"/>
      <c r="BJ61" s="1697"/>
      <c r="BK61" s="1697"/>
      <c r="BL61" s="1697"/>
      <c r="BM61" s="1697"/>
      <c r="BN61" s="1697"/>
      <c r="BO61" s="1697"/>
      <c r="BP61" s="1697"/>
      <c r="BQ61" s="1697"/>
      <c r="BR61" s="1697"/>
      <c r="BS61" s="1697"/>
      <c r="BT61" s="1697"/>
      <c r="BU61" s="1697"/>
      <c r="BV61" s="1697"/>
      <c r="BW61" s="1697"/>
      <c r="BX61" s="1697"/>
      <c r="BY61" s="1697"/>
      <c r="BZ61" s="1697"/>
      <c r="CA61" s="1697"/>
      <c r="CB61" s="1697"/>
      <c r="CC61" s="1697"/>
      <c r="CD61" s="1697"/>
      <c r="CE61" s="181"/>
      <c r="CF61" s="1699" t="s">
        <v>432</v>
      </c>
      <c r="CG61" s="1699"/>
      <c r="CH61" s="1699"/>
      <c r="CI61" s="1699"/>
      <c r="CJ61" s="1699"/>
      <c r="CK61" s="1699"/>
      <c r="CL61" s="1699"/>
      <c r="CM61" s="1699"/>
      <c r="CN61" s="1699"/>
      <c r="CO61" s="205"/>
      <c r="CP61" s="1746"/>
      <c r="CR61" s="1708"/>
      <c r="CS61" s="1708"/>
      <c r="CT61" s="1708"/>
      <c r="CU61" s="1708"/>
      <c r="CV61" s="1708"/>
      <c r="CW61" s="1708"/>
      <c r="CX61" s="1708"/>
    </row>
    <row r="62" spans="2:102" ht="8.5" customHeight="1" thickBot="1">
      <c r="B62" s="206"/>
      <c r="C62" s="1709"/>
      <c r="D62" s="1692"/>
      <c r="E62" s="1692"/>
      <c r="F62" s="1692"/>
      <c r="G62" s="1692"/>
      <c r="H62" s="1692"/>
      <c r="I62" s="1692"/>
      <c r="J62" s="1692"/>
      <c r="K62" s="1692"/>
      <c r="L62" s="1692"/>
      <c r="M62" s="1692"/>
      <c r="N62" s="1692"/>
      <c r="O62" s="1692"/>
      <c r="P62" s="1692"/>
      <c r="Q62" s="1692"/>
      <c r="R62" s="1692"/>
      <c r="S62" s="1692"/>
      <c r="T62" s="1693"/>
      <c r="U62" s="1693"/>
      <c r="V62" s="1693"/>
      <c r="W62" s="1693"/>
      <c r="X62" s="203"/>
      <c r="Y62" s="1710" t="s">
        <v>433</v>
      </c>
      <c r="Z62" s="1710"/>
      <c r="AA62" s="1710"/>
      <c r="AB62" s="1710"/>
      <c r="AC62" s="1710"/>
      <c r="AD62" s="1710"/>
      <c r="AE62" s="1710"/>
      <c r="AF62" s="1710"/>
      <c r="AG62" s="1710"/>
      <c r="AH62" s="228"/>
      <c r="AI62" s="207"/>
      <c r="AJ62" s="228"/>
      <c r="AK62" s="1711" t="s">
        <v>421</v>
      </c>
      <c r="AL62" s="1695" t="s">
        <v>29</v>
      </c>
      <c r="AM62" s="1689">
        <v>480000</v>
      </c>
      <c r="AN62" s="1689"/>
      <c r="AO62" s="1689"/>
      <c r="AP62" s="1689"/>
      <c r="AQ62" s="1689">
        <v>380000</v>
      </c>
      <c r="AR62" s="1689"/>
      <c r="AS62" s="1689"/>
      <c r="AT62" s="1689"/>
      <c r="AU62" s="1689">
        <v>380000</v>
      </c>
      <c r="AV62" s="1689"/>
      <c r="AW62" s="1689"/>
      <c r="AX62" s="1689"/>
      <c r="AY62" s="1689">
        <v>360000</v>
      </c>
      <c r="AZ62" s="1689"/>
      <c r="BA62" s="1689"/>
      <c r="BB62" s="1689"/>
      <c r="BC62" s="1689">
        <v>310000</v>
      </c>
      <c r="BD62" s="1689"/>
      <c r="BE62" s="1689"/>
      <c r="BF62" s="1689"/>
      <c r="BG62" s="1689">
        <v>260000</v>
      </c>
      <c r="BH62" s="1689"/>
      <c r="BI62" s="1689"/>
      <c r="BJ62" s="1689"/>
      <c r="BK62" s="1689">
        <v>210000</v>
      </c>
      <c r="BL62" s="1689"/>
      <c r="BM62" s="1689"/>
      <c r="BN62" s="1689"/>
      <c r="BO62" s="1689">
        <v>160000</v>
      </c>
      <c r="BP62" s="1689"/>
      <c r="BQ62" s="1689"/>
      <c r="BR62" s="1689"/>
      <c r="BS62" s="1689">
        <v>110000</v>
      </c>
      <c r="BT62" s="1689"/>
      <c r="BU62" s="1689"/>
      <c r="BV62" s="1689"/>
      <c r="BW62" s="1689">
        <v>60000</v>
      </c>
      <c r="BX62" s="1689"/>
      <c r="BY62" s="1689"/>
      <c r="BZ62" s="1689"/>
      <c r="CA62" s="1689">
        <v>30000</v>
      </c>
      <c r="CB62" s="1689"/>
      <c r="CC62" s="1689"/>
      <c r="CD62" s="1689"/>
      <c r="CE62" s="181"/>
      <c r="CF62" s="1699"/>
      <c r="CG62" s="1699"/>
      <c r="CH62" s="1699"/>
      <c r="CI62" s="1699"/>
      <c r="CJ62" s="1699"/>
      <c r="CK62" s="1699"/>
      <c r="CL62" s="1699"/>
      <c r="CM62" s="1699"/>
      <c r="CN62" s="1699"/>
      <c r="CO62" s="205"/>
      <c r="CP62" s="1746"/>
      <c r="CR62" s="1698">
        <f>IF(Y60="A",62,IF(Y60="B",64,IF(Y60="C",66,68)))</f>
        <v>62</v>
      </c>
      <c r="CS62" s="178"/>
    </row>
    <row r="63" spans="2:102" ht="8.5" customHeight="1" thickBot="1">
      <c r="B63" s="206"/>
      <c r="C63" s="1709"/>
      <c r="D63" s="1692"/>
      <c r="E63" s="1692"/>
      <c r="F63" s="1692"/>
      <c r="G63" s="1692"/>
      <c r="H63" s="1692"/>
      <c r="I63" s="1692"/>
      <c r="J63" s="1692"/>
      <c r="K63" s="1692"/>
      <c r="L63" s="1692"/>
      <c r="M63" s="1692"/>
      <c r="N63" s="1692"/>
      <c r="O63" s="1692"/>
      <c r="P63" s="1692"/>
      <c r="Q63" s="1692"/>
      <c r="R63" s="1692"/>
      <c r="S63" s="1692"/>
      <c r="T63" s="1693"/>
      <c r="U63" s="1693"/>
      <c r="V63" s="1693"/>
      <c r="W63" s="1693"/>
      <c r="X63" s="181"/>
      <c r="Y63" s="1699" t="s">
        <v>434</v>
      </c>
      <c r="Z63" s="1699"/>
      <c r="AA63" s="1699"/>
      <c r="AB63" s="1699"/>
      <c r="AC63" s="1699"/>
      <c r="AD63" s="1699"/>
      <c r="AE63" s="1699"/>
      <c r="AF63" s="1699"/>
      <c r="AG63" s="1699"/>
      <c r="AH63" s="228"/>
      <c r="AI63" s="208"/>
      <c r="AJ63" s="228"/>
      <c r="AK63" s="1711"/>
      <c r="AL63" s="1695"/>
      <c r="AM63" s="1689"/>
      <c r="AN63" s="1689"/>
      <c r="AO63" s="1689"/>
      <c r="AP63" s="1689"/>
      <c r="AQ63" s="1689"/>
      <c r="AR63" s="1689"/>
      <c r="AS63" s="1689"/>
      <c r="AT63" s="1689"/>
      <c r="AU63" s="1689"/>
      <c r="AV63" s="1689"/>
      <c r="AW63" s="1689"/>
      <c r="AX63" s="1689"/>
      <c r="AY63" s="1689"/>
      <c r="AZ63" s="1689"/>
      <c r="BA63" s="1689"/>
      <c r="BB63" s="1689"/>
      <c r="BC63" s="1689"/>
      <c r="BD63" s="1689"/>
      <c r="BE63" s="1689"/>
      <c r="BF63" s="1689"/>
      <c r="BG63" s="1689"/>
      <c r="BH63" s="1689"/>
      <c r="BI63" s="1689"/>
      <c r="BJ63" s="1689"/>
      <c r="BK63" s="1689"/>
      <c r="BL63" s="1689"/>
      <c r="BM63" s="1689"/>
      <c r="BN63" s="1689"/>
      <c r="BO63" s="1689"/>
      <c r="BP63" s="1689"/>
      <c r="BQ63" s="1689"/>
      <c r="BR63" s="1689"/>
      <c r="BS63" s="1689"/>
      <c r="BT63" s="1689"/>
      <c r="BU63" s="1689"/>
      <c r="BV63" s="1689"/>
      <c r="BW63" s="1689"/>
      <c r="BX63" s="1689"/>
      <c r="BY63" s="1689"/>
      <c r="BZ63" s="1689"/>
      <c r="CA63" s="1689"/>
      <c r="CB63" s="1689"/>
      <c r="CC63" s="1689"/>
      <c r="CD63" s="1689"/>
      <c r="CE63" s="181"/>
      <c r="CF63" s="1700">
        <f>IF(CA52="③",CR64,IF(CA52="④",CR64,0))</f>
        <v>0</v>
      </c>
      <c r="CG63" s="1700"/>
      <c r="CH63" s="1700"/>
      <c r="CI63" s="1700"/>
      <c r="CJ63" s="1700"/>
      <c r="CK63" s="1700"/>
      <c r="CL63" s="1700"/>
      <c r="CM63" s="1700"/>
      <c r="CN63" s="1701" t="s">
        <v>340</v>
      </c>
      <c r="CO63" s="189"/>
      <c r="CP63" s="1746"/>
      <c r="CR63" s="1698"/>
      <c r="CS63" s="178"/>
    </row>
    <row r="64" spans="2:102" ht="8.5" customHeight="1" thickBot="1">
      <c r="B64" s="206"/>
      <c r="C64" s="1709"/>
      <c r="D64" s="1692"/>
      <c r="E64" s="1692"/>
      <c r="F64" s="1692"/>
      <c r="G64" s="1692"/>
      <c r="H64" s="1692"/>
      <c r="I64" s="1692"/>
      <c r="J64" s="1692"/>
      <c r="K64" s="1692"/>
      <c r="L64" s="1692"/>
      <c r="M64" s="1692"/>
      <c r="N64" s="1692"/>
      <c r="O64" s="1692"/>
      <c r="P64" s="1692"/>
      <c r="Q64" s="1692"/>
      <c r="R64" s="1692"/>
      <c r="S64" s="1692"/>
      <c r="T64" s="1693"/>
      <c r="U64" s="1693"/>
      <c r="V64" s="1693"/>
      <c r="W64" s="1693"/>
      <c r="X64" s="181"/>
      <c r="Y64" s="1699"/>
      <c r="Z64" s="1699"/>
      <c r="AA64" s="1699"/>
      <c r="AB64" s="1699"/>
      <c r="AC64" s="1699"/>
      <c r="AD64" s="1699"/>
      <c r="AE64" s="1699"/>
      <c r="AF64" s="1699"/>
      <c r="AG64" s="1699"/>
      <c r="AH64" s="228"/>
      <c r="AI64" s="208"/>
      <c r="AJ64" s="228"/>
      <c r="AK64" s="1711"/>
      <c r="AL64" s="1695" t="s">
        <v>27</v>
      </c>
      <c r="AM64" s="1689">
        <v>320000</v>
      </c>
      <c r="AN64" s="1689"/>
      <c r="AO64" s="1689"/>
      <c r="AP64" s="1689"/>
      <c r="AQ64" s="1689">
        <v>260000</v>
      </c>
      <c r="AR64" s="1689"/>
      <c r="AS64" s="1689"/>
      <c r="AT64" s="1689"/>
      <c r="AU64" s="1689">
        <v>260000</v>
      </c>
      <c r="AV64" s="1689"/>
      <c r="AW64" s="1689"/>
      <c r="AX64" s="1689"/>
      <c r="AY64" s="1689">
        <v>240000</v>
      </c>
      <c r="AZ64" s="1689"/>
      <c r="BA64" s="1689"/>
      <c r="BB64" s="1689"/>
      <c r="BC64" s="1689">
        <v>210000</v>
      </c>
      <c r="BD64" s="1689"/>
      <c r="BE64" s="1689"/>
      <c r="BF64" s="1689"/>
      <c r="BG64" s="1689">
        <v>180000</v>
      </c>
      <c r="BH64" s="1689"/>
      <c r="BI64" s="1689"/>
      <c r="BJ64" s="1689"/>
      <c r="BK64" s="1689">
        <v>140000</v>
      </c>
      <c r="BL64" s="1689"/>
      <c r="BM64" s="1689"/>
      <c r="BN64" s="1689"/>
      <c r="BO64" s="1689">
        <v>110000</v>
      </c>
      <c r="BP64" s="1689"/>
      <c r="BQ64" s="1689"/>
      <c r="BR64" s="1689"/>
      <c r="BS64" s="1689">
        <v>80000</v>
      </c>
      <c r="BT64" s="1689"/>
      <c r="BU64" s="1689"/>
      <c r="BV64" s="1689"/>
      <c r="BW64" s="1689">
        <v>40000</v>
      </c>
      <c r="BX64" s="1689"/>
      <c r="BY64" s="1689"/>
      <c r="BZ64" s="1689"/>
      <c r="CA64" s="1689">
        <v>20000</v>
      </c>
      <c r="CB64" s="1689"/>
      <c r="CC64" s="1689"/>
      <c r="CD64" s="1689"/>
      <c r="CE64" s="181"/>
      <c r="CF64" s="1700"/>
      <c r="CG64" s="1700"/>
      <c r="CH64" s="1700"/>
      <c r="CI64" s="1700"/>
      <c r="CJ64" s="1700"/>
      <c r="CK64" s="1700"/>
      <c r="CL64" s="1700"/>
      <c r="CM64" s="1700"/>
      <c r="CN64" s="1701"/>
      <c r="CO64" s="189"/>
      <c r="CP64" s="1746"/>
      <c r="CR64" s="1702">
        <f ca="1">INDIRECT(CONCATENATE(CR58,CR62))</f>
        <v>380000</v>
      </c>
      <c r="CS64" s="178"/>
    </row>
    <row r="65" spans="2:100" ht="8.5" customHeight="1" thickBot="1">
      <c r="B65" s="206"/>
      <c r="C65" s="1709"/>
      <c r="D65" s="1692"/>
      <c r="E65" s="1692"/>
      <c r="F65" s="1692"/>
      <c r="G65" s="1692"/>
      <c r="H65" s="1692"/>
      <c r="I65" s="1692"/>
      <c r="J65" s="1692"/>
      <c r="K65" s="1692"/>
      <c r="L65" s="1692"/>
      <c r="M65" s="1692"/>
      <c r="N65" s="1692"/>
      <c r="O65" s="1692"/>
      <c r="P65" s="1692"/>
      <c r="Q65" s="1692"/>
      <c r="R65" s="1692"/>
      <c r="S65" s="1692"/>
      <c r="T65" s="1693"/>
      <c r="U65" s="1693"/>
      <c r="V65" s="1693"/>
      <c r="W65" s="1693"/>
      <c r="X65" s="181"/>
      <c r="Y65" s="1704">
        <f>IF(W53&lt;=24000000,480000,IF(W53&lt;=24500000,320000,IF(W53&lt;=25000000,160000,0)))</f>
        <v>480000</v>
      </c>
      <c r="Z65" s="1704"/>
      <c r="AA65" s="1704"/>
      <c r="AB65" s="1704"/>
      <c r="AC65" s="1704"/>
      <c r="AD65" s="1704"/>
      <c r="AE65" s="1704"/>
      <c r="AF65" s="1704"/>
      <c r="AG65" s="1701" t="s">
        <v>124</v>
      </c>
      <c r="AH65" s="228"/>
      <c r="AI65" s="208"/>
      <c r="AJ65" s="228"/>
      <c r="AK65" s="1711"/>
      <c r="AL65" s="1695"/>
      <c r="AM65" s="1689"/>
      <c r="AN65" s="1689"/>
      <c r="AO65" s="1689"/>
      <c r="AP65" s="1689"/>
      <c r="AQ65" s="1689"/>
      <c r="AR65" s="1689"/>
      <c r="AS65" s="1689"/>
      <c r="AT65" s="1689"/>
      <c r="AU65" s="1689"/>
      <c r="AV65" s="1689"/>
      <c r="AW65" s="1689"/>
      <c r="AX65" s="1689"/>
      <c r="AY65" s="1689"/>
      <c r="AZ65" s="1689"/>
      <c r="BA65" s="1689"/>
      <c r="BB65" s="1689"/>
      <c r="BC65" s="1689"/>
      <c r="BD65" s="1689"/>
      <c r="BE65" s="1689"/>
      <c r="BF65" s="1689"/>
      <c r="BG65" s="1689"/>
      <c r="BH65" s="1689"/>
      <c r="BI65" s="1689"/>
      <c r="BJ65" s="1689"/>
      <c r="BK65" s="1689"/>
      <c r="BL65" s="1689"/>
      <c r="BM65" s="1689"/>
      <c r="BN65" s="1689"/>
      <c r="BO65" s="1689"/>
      <c r="BP65" s="1689"/>
      <c r="BQ65" s="1689"/>
      <c r="BR65" s="1689"/>
      <c r="BS65" s="1689"/>
      <c r="BT65" s="1689"/>
      <c r="BU65" s="1689"/>
      <c r="BV65" s="1689"/>
      <c r="BW65" s="1689"/>
      <c r="BX65" s="1689"/>
      <c r="BY65" s="1689"/>
      <c r="BZ65" s="1689"/>
      <c r="CA65" s="1689"/>
      <c r="CB65" s="1689"/>
      <c r="CC65" s="1689"/>
      <c r="CD65" s="1689"/>
      <c r="CE65" s="181"/>
      <c r="CF65" s="1700"/>
      <c r="CG65" s="1700"/>
      <c r="CH65" s="1700"/>
      <c r="CI65" s="1700"/>
      <c r="CJ65" s="1700"/>
      <c r="CK65" s="1700"/>
      <c r="CL65" s="1700"/>
      <c r="CM65" s="1700"/>
      <c r="CN65" s="1701"/>
      <c r="CO65" s="189"/>
      <c r="CP65" s="1746"/>
      <c r="CR65" s="1702"/>
      <c r="CS65" s="178"/>
    </row>
    <row r="66" spans="2:100" ht="8.5" customHeight="1" thickBot="1">
      <c r="B66" s="206"/>
      <c r="C66" s="1709"/>
      <c r="D66" s="1692"/>
      <c r="E66" s="1692"/>
      <c r="F66" s="1692"/>
      <c r="G66" s="1692"/>
      <c r="H66" s="1692"/>
      <c r="I66" s="1692"/>
      <c r="J66" s="1692"/>
      <c r="K66" s="1692"/>
      <c r="L66" s="1692"/>
      <c r="M66" s="1692"/>
      <c r="N66" s="1692"/>
      <c r="O66" s="1692"/>
      <c r="P66" s="1692"/>
      <c r="Q66" s="1692"/>
      <c r="R66" s="1692"/>
      <c r="S66" s="1692"/>
      <c r="T66" s="1693" t="s">
        <v>435</v>
      </c>
      <c r="U66" s="1693"/>
      <c r="V66" s="1693"/>
      <c r="W66" s="1693"/>
      <c r="X66" s="181"/>
      <c r="Y66" s="1704"/>
      <c r="Z66" s="1704"/>
      <c r="AA66" s="1704"/>
      <c r="AB66" s="1704"/>
      <c r="AC66" s="1704"/>
      <c r="AD66" s="1704"/>
      <c r="AE66" s="1704"/>
      <c r="AF66" s="1704"/>
      <c r="AG66" s="1701"/>
      <c r="AH66" s="228"/>
      <c r="AI66" s="202"/>
      <c r="AJ66" s="228"/>
      <c r="AK66" s="1711"/>
      <c r="AL66" s="1695" t="s">
        <v>31</v>
      </c>
      <c r="AM66" s="1689">
        <v>160000</v>
      </c>
      <c r="AN66" s="1689"/>
      <c r="AO66" s="1689"/>
      <c r="AP66" s="1689"/>
      <c r="AQ66" s="1689">
        <v>130000</v>
      </c>
      <c r="AR66" s="1689"/>
      <c r="AS66" s="1689"/>
      <c r="AT66" s="1689"/>
      <c r="AU66" s="1689">
        <v>130000</v>
      </c>
      <c r="AV66" s="1689"/>
      <c r="AW66" s="1689"/>
      <c r="AX66" s="1689"/>
      <c r="AY66" s="1689">
        <v>120000</v>
      </c>
      <c r="AZ66" s="1689"/>
      <c r="BA66" s="1689"/>
      <c r="BB66" s="1689"/>
      <c r="BC66" s="1689">
        <v>110000</v>
      </c>
      <c r="BD66" s="1689"/>
      <c r="BE66" s="1689"/>
      <c r="BF66" s="1689"/>
      <c r="BG66" s="1689">
        <v>90000</v>
      </c>
      <c r="BH66" s="1689"/>
      <c r="BI66" s="1689"/>
      <c r="BJ66" s="1689"/>
      <c r="BK66" s="1689">
        <v>70000</v>
      </c>
      <c r="BL66" s="1689"/>
      <c r="BM66" s="1689"/>
      <c r="BN66" s="1689"/>
      <c r="BO66" s="1689">
        <v>60000</v>
      </c>
      <c r="BP66" s="1689"/>
      <c r="BQ66" s="1689"/>
      <c r="BR66" s="1689"/>
      <c r="BS66" s="1689">
        <v>40000</v>
      </c>
      <c r="BT66" s="1689"/>
      <c r="BU66" s="1689"/>
      <c r="BV66" s="1689"/>
      <c r="BW66" s="1689">
        <v>20000</v>
      </c>
      <c r="BX66" s="1689"/>
      <c r="BY66" s="1689"/>
      <c r="BZ66" s="1689"/>
      <c r="CA66" s="1689">
        <v>10000</v>
      </c>
      <c r="CB66" s="1689"/>
      <c r="CC66" s="1689"/>
      <c r="CD66" s="1689"/>
      <c r="CF66" s="1690" t="s">
        <v>436</v>
      </c>
      <c r="CG66" s="1691"/>
      <c r="CH66" s="1691"/>
      <c r="CI66" s="1691"/>
      <c r="CJ66" s="1691"/>
      <c r="CK66" s="1691"/>
      <c r="CL66" s="1691"/>
      <c r="CM66" s="1691"/>
      <c r="CN66" s="1691"/>
      <c r="CO66" s="209"/>
      <c r="CP66" s="1746"/>
      <c r="CR66" s="178"/>
      <c r="CS66" s="178"/>
    </row>
    <row r="67" spans="2:100" ht="8.5" customHeight="1" thickBot="1">
      <c r="B67" s="206"/>
      <c r="C67" s="1709"/>
      <c r="D67" s="1692"/>
      <c r="E67" s="1692"/>
      <c r="F67" s="1692"/>
      <c r="G67" s="1692"/>
      <c r="H67" s="1692"/>
      <c r="I67" s="1692"/>
      <c r="J67" s="1692"/>
      <c r="K67" s="1692"/>
      <c r="L67" s="1692"/>
      <c r="M67" s="1692"/>
      <c r="N67" s="1692"/>
      <c r="O67" s="1692"/>
      <c r="P67" s="1692"/>
      <c r="Q67" s="1692"/>
      <c r="R67" s="1692"/>
      <c r="S67" s="1692"/>
      <c r="T67" s="1693"/>
      <c r="U67" s="1693"/>
      <c r="V67" s="1693"/>
      <c r="W67" s="1693"/>
      <c r="X67" s="181"/>
      <c r="Y67" s="1704"/>
      <c r="Z67" s="1704"/>
      <c r="AA67" s="1704"/>
      <c r="AB67" s="1704"/>
      <c r="AC67" s="1704"/>
      <c r="AD67" s="1704"/>
      <c r="AE67" s="1704"/>
      <c r="AF67" s="1704"/>
      <c r="AG67" s="1701"/>
      <c r="AH67" s="228"/>
      <c r="AI67" s="202"/>
      <c r="AJ67" s="228"/>
      <c r="AK67" s="1711"/>
      <c r="AL67" s="1695"/>
      <c r="AM67" s="1689"/>
      <c r="AN67" s="1689"/>
      <c r="AO67" s="1689"/>
      <c r="AP67" s="1689"/>
      <c r="AQ67" s="1689"/>
      <c r="AR67" s="1689"/>
      <c r="AS67" s="1689"/>
      <c r="AT67" s="1689"/>
      <c r="AU67" s="1689"/>
      <c r="AV67" s="1689"/>
      <c r="AW67" s="1689"/>
      <c r="AX67" s="1689"/>
      <c r="AY67" s="1689"/>
      <c r="AZ67" s="1689"/>
      <c r="BA67" s="1689"/>
      <c r="BB67" s="1689"/>
      <c r="BC67" s="1689"/>
      <c r="BD67" s="1689"/>
      <c r="BE67" s="1689"/>
      <c r="BF67" s="1689"/>
      <c r="BG67" s="1689"/>
      <c r="BH67" s="1689"/>
      <c r="BI67" s="1689"/>
      <c r="BJ67" s="1689"/>
      <c r="BK67" s="1689"/>
      <c r="BL67" s="1689"/>
      <c r="BM67" s="1689"/>
      <c r="BN67" s="1689"/>
      <c r="BO67" s="1689"/>
      <c r="BP67" s="1689"/>
      <c r="BQ67" s="1689"/>
      <c r="BR67" s="1689"/>
      <c r="BS67" s="1689"/>
      <c r="BT67" s="1689"/>
      <c r="BU67" s="1689"/>
      <c r="BV67" s="1689"/>
      <c r="BW67" s="1689"/>
      <c r="BX67" s="1689"/>
      <c r="BY67" s="1689"/>
      <c r="BZ67" s="1689"/>
      <c r="CA67" s="1689"/>
      <c r="CB67" s="1689"/>
      <c r="CC67" s="1689"/>
      <c r="CD67" s="1689"/>
      <c r="CF67" s="1691"/>
      <c r="CG67" s="1691"/>
      <c r="CH67" s="1691"/>
      <c r="CI67" s="1691"/>
      <c r="CJ67" s="1691"/>
      <c r="CK67" s="1691"/>
      <c r="CL67" s="1691"/>
      <c r="CM67" s="1691"/>
      <c r="CN67" s="1691"/>
      <c r="CO67" s="209"/>
      <c r="CP67" s="1746"/>
      <c r="CR67" s="178"/>
      <c r="CS67" s="178"/>
    </row>
    <row r="68" spans="2:100" ht="8.5" customHeight="1">
      <c r="B68" s="206"/>
      <c r="C68" s="1709"/>
      <c r="D68" s="1692"/>
      <c r="E68" s="1692"/>
      <c r="F68" s="1692"/>
      <c r="G68" s="1692"/>
      <c r="H68" s="1692"/>
      <c r="I68" s="1692"/>
      <c r="J68" s="1692"/>
      <c r="K68" s="1692"/>
      <c r="L68" s="1692"/>
      <c r="M68" s="1692"/>
      <c r="N68" s="1692"/>
      <c r="O68" s="1692"/>
      <c r="P68" s="1692"/>
      <c r="Q68" s="1692"/>
      <c r="R68" s="1692"/>
      <c r="S68" s="1692"/>
      <c r="T68" s="1693" t="s">
        <v>437</v>
      </c>
      <c r="U68" s="1693"/>
      <c r="V68" s="1693"/>
      <c r="W68" s="1693"/>
      <c r="Y68" s="1690" t="s">
        <v>438</v>
      </c>
      <c r="Z68" s="1691"/>
      <c r="AA68" s="1691"/>
      <c r="AB68" s="1691"/>
      <c r="AC68" s="1691"/>
      <c r="AD68" s="1691"/>
      <c r="AE68" s="1691"/>
      <c r="AF68" s="1691"/>
      <c r="AG68" s="1691"/>
      <c r="AH68" s="228"/>
      <c r="AI68" s="202"/>
      <c r="AJ68" s="228"/>
      <c r="AK68" s="1689" t="s">
        <v>439</v>
      </c>
      <c r="AL68" s="1689"/>
      <c r="AM68" s="1694" t="s">
        <v>404</v>
      </c>
      <c r="AN68" s="1694"/>
      <c r="AO68" s="1694"/>
      <c r="AP68" s="1694"/>
      <c r="AQ68" s="1694"/>
      <c r="AR68" s="1694"/>
      <c r="AS68" s="1694"/>
      <c r="AT68" s="1694"/>
      <c r="AU68" s="1689" t="s">
        <v>410</v>
      </c>
      <c r="AV68" s="1689"/>
      <c r="AW68" s="1689"/>
      <c r="AX68" s="1689"/>
      <c r="AY68" s="1689"/>
      <c r="AZ68" s="1689"/>
      <c r="BA68" s="1689"/>
      <c r="BB68" s="1689"/>
      <c r="BC68" s="1689"/>
      <c r="BD68" s="1689"/>
      <c r="BE68" s="1689"/>
      <c r="BF68" s="1689"/>
      <c r="BG68" s="1689"/>
      <c r="BH68" s="1689"/>
      <c r="BI68" s="1689"/>
      <c r="BJ68" s="1689"/>
      <c r="BK68" s="1689"/>
      <c r="BL68" s="1689"/>
      <c r="BM68" s="1689"/>
      <c r="BN68" s="1689"/>
      <c r="BO68" s="1689"/>
      <c r="BP68" s="1689"/>
      <c r="BQ68" s="1689"/>
      <c r="BR68" s="1689"/>
      <c r="BS68" s="1689"/>
      <c r="BT68" s="1689"/>
      <c r="BU68" s="1689"/>
      <c r="BV68" s="1689"/>
      <c r="BW68" s="1689"/>
      <c r="BX68" s="1689"/>
      <c r="BY68" s="1689"/>
      <c r="BZ68" s="1689"/>
      <c r="CA68" s="1689"/>
      <c r="CB68" s="1689"/>
      <c r="CC68" s="1689"/>
      <c r="CD68" s="1689"/>
      <c r="CF68" s="1691"/>
      <c r="CG68" s="1691"/>
      <c r="CH68" s="1691"/>
      <c r="CI68" s="1691"/>
      <c r="CJ68" s="1691"/>
      <c r="CK68" s="1691"/>
      <c r="CL68" s="1691"/>
      <c r="CM68" s="1691"/>
      <c r="CN68" s="1691"/>
      <c r="CO68" s="209"/>
      <c r="CP68" s="1746"/>
    </row>
    <row r="69" spans="2:100" ht="8.5" customHeight="1">
      <c r="B69" s="206"/>
      <c r="C69" s="1709"/>
      <c r="D69" s="1692"/>
      <c r="E69" s="1692"/>
      <c r="F69" s="1692"/>
      <c r="G69" s="1692"/>
      <c r="H69" s="1692"/>
      <c r="I69" s="1692"/>
      <c r="J69" s="1692"/>
      <c r="K69" s="1692"/>
      <c r="L69" s="1692"/>
      <c r="M69" s="1692"/>
      <c r="N69" s="1692"/>
      <c r="O69" s="1692"/>
      <c r="P69" s="1692"/>
      <c r="Q69" s="1692"/>
      <c r="R69" s="1692"/>
      <c r="S69" s="1692"/>
      <c r="T69" s="1693"/>
      <c r="U69" s="1693"/>
      <c r="V69" s="1693"/>
      <c r="W69" s="1693"/>
      <c r="Y69" s="1691"/>
      <c r="Z69" s="1691"/>
      <c r="AA69" s="1691"/>
      <c r="AB69" s="1691"/>
      <c r="AC69" s="1691"/>
      <c r="AD69" s="1691"/>
      <c r="AE69" s="1691"/>
      <c r="AF69" s="1691"/>
      <c r="AG69" s="1691"/>
      <c r="AH69" s="228"/>
      <c r="AI69" s="202"/>
      <c r="AJ69" s="228"/>
      <c r="AK69" s="1689"/>
      <c r="AL69" s="1689"/>
      <c r="AM69" s="1694"/>
      <c r="AN69" s="1694"/>
      <c r="AO69" s="1694"/>
      <c r="AP69" s="1694"/>
      <c r="AQ69" s="1694"/>
      <c r="AR69" s="1694"/>
      <c r="AS69" s="1694"/>
      <c r="AT69" s="1694"/>
      <c r="AU69" s="1689"/>
      <c r="AV69" s="1689"/>
      <c r="AW69" s="1689"/>
      <c r="AX69" s="1689"/>
      <c r="AY69" s="1689"/>
      <c r="AZ69" s="1689"/>
      <c r="BA69" s="1689"/>
      <c r="BB69" s="1689"/>
      <c r="BC69" s="1689"/>
      <c r="BD69" s="1689"/>
      <c r="BE69" s="1689"/>
      <c r="BF69" s="1689"/>
      <c r="BG69" s="1689"/>
      <c r="BH69" s="1689"/>
      <c r="BI69" s="1689"/>
      <c r="BJ69" s="1689"/>
      <c r="BK69" s="1689"/>
      <c r="BL69" s="1689"/>
      <c r="BM69" s="1689"/>
      <c r="BN69" s="1689"/>
      <c r="BO69" s="1689"/>
      <c r="BP69" s="1689"/>
      <c r="BQ69" s="1689"/>
      <c r="BR69" s="1689"/>
      <c r="BS69" s="1689"/>
      <c r="BT69" s="1689"/>
      <c r="BU69" s="1689"/>
      <c r="BV69" s="1689"/>
      <c r="BW69" s="1689"/>
      <c r="BX69" s="1689"/>
      <c r="BY69" s="1689"/>
      <c r="BZ69" s="1689"/>
      <c r="CA69" s="1689"/>
      <c r="CB69" s="1689"/>
      <c r="CC69" s="1689"/>
      <c r="CD69" s="1689"/>
      <c r="CO69" s="209"/>
      <c r="CP69" s="1746"/>
    </row>
    <row r="70" spans="2:100" ht="8.5" customHeight="1" thickBot="1">
      <c r="B70" s="210"/>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02"/>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1"/>
      <c r="BV70" s="211"/>
      <c r="BW70" s="211"/>
      <c r="BX70" s="211"/>
      <c r="BY70" s="211"/>
      <c r="BZ70" s="211"/>
      <c r="CA70" s="211"/>
      <c r="CB70" s="211"/>
      <c r="CC70" s="211"/>
      <c r="CD70" s="211"/>
      <c r="CE70" s="211"/>
      <c r="CF70" s="211"/>
      <c r="CG70" s="211"/>
      <c r="CH70" s="211"/>
      <c r="CI70" s="211"/>
      <c r="CJ70" s="211"/>
      <c r="CK70" s="211"/>
      <c r="CL70" s="211"/>
      <c r="CM70" s="211"/>
      <c r="CN70" s="211"/>
      <c r="CO70" s="212"/>
      <c r="CP70" s="1746"/>
      <c r="CR70" s="262" t="s">
        <v>597</v>
      </c>
    </row>
    <row r="71" spans="2:100" ht="8.5" customHeight="1">
      <c r="B71" s="1684" t="s">
        <v>598</v>
      </c>
      <c r="C71" s="1684"/>
      <c r="D71" s="1684"/>
      <c r="E71" s="1684"/>
      <c r="F71" s="1684"/>
      <c r="G71" s="1684"/>
      <c r="H71" s="1684"/>
      <c r="I71" s="1684"/>
      <c r="J71" s="1684"/>
      <c r="K71" s="1684"/>
      <c r="L71" s="1684"/>
      <c r="M71" s="1684"/>
      <c r="N71" s="1684"/>
      <c r="O71" s="1684"/>
      <c r="P71" s="1684"/>
      <c r="Q71" s="1684"/>
      <c r="R71" s="1684"/>
      <c r="S71" s="1684"/>
      <c r="T71" s="1684"/>
      <c r="U71" s="1684"/>
      <c r="V71" s="1684"/>
      <c r="W71" s="1684"/>
      <c r="CP71" s="1746"/>
      <c r="CR71" s="263" t="b">
        <v>0</v>
      </c>
      <c r="CS71" s="263" t="b">
        <v>0</v>
      </c>
      <c r="CT71" s="263" t="b">
        <v>0</v>
      </c>
      <c r="CU71" s="263" t="b">
        <v>0</v>
      </c>
      <c r="CV71" s="264">
        <f>IF(CS71,1,IF(CT71,1,IF(CU71,1,0)))</f>
        <v>0</v>
      </c>
    </row>
    <row r="72" spans="2:100" ht="8.5" customHeight="1" thickBot="1">
      <c r="B72" s="1684"/>
      <c r="C72" s="1684"/>
      <c r="D72" s="1684"/>
      <c r="E72" s="1684"/>
      <c r="F72" s="1684"/>
      <c r="G72" s="1684"/>
      <c r="H72" s="1684"/>
      <c r="I72" s="1684"/>
      <c r="J72" s="1684"/>
      <c r="K72" s="1684"/>
      <c r="L72" s="1684"/>
      <c r="M72" s="1684"/>
      <c r="N72" s="1684"/>
      <c r="O72" s="1684"/>
      <c r="P72" s="1684"/>
      <c r="Q72" s="1684"/>
      <c r="R72" s="1684"/>
      <c r="S72" s="1684"/>
      <c r="T72" s="1684"/>
      <c r="U72" s="1684"/>
      <c r="V72" s="1684"/>
      <c r="W72" s="1684"/>
      <c r="CP72" s="1746"/>
    </row>
    <row r="73" spans="2:100" ht="8.5" customHeight="1">
      <c r="B73" s="213"/>
      <c r="C73" s="1685" t="s">
        <v>440</v>
      </c>
      <c r="D73" s="1685"/>
      <c r="E73" s="1685"/>
      <c r="F73" s="1685"/>
      <c r="G73" s="1685"/>
      <c r="H73" s="1685"/>
      <c r="I73" s="1685"/>
      <c r="J73" s="1685"/>
      <c r="K73" s="1685"/>
      <c r="L73" s="1685"/>
      <c r="M73" s="1685"/>
      <c r="N73" s="1685"/>
      <c r="O73" s="1685"/>
      <c r="P73" s="1685"/>
      <c r="Q73" s="1685"/>
      <c r="R73" s="1685"/>
      <c r="S73" s="1685"/>
      <c r="T73" s="1685"/>
      <c r="U73" s="1685"/>
      <c r="V73" s="1685"/>
      <c r="W73" s="1685"/>
      <c r="X73" s="1685"/>
      <c r="Y73" s="1685"/>
      <c r="Z73" s="1685"/>
      <c r="AA73" s="1685"/>
      <c r="AB73" s="1685"/>
      <c r="AC73" s="1685"/>
      <c r="AD73" s="1685"/>
      <c r="AE73" s="1685"/>
      <c r="AF73" s="1685"/>
      <c r="AG73" s="1685"/>
      <c r="AH73" s="1685"/>
      <c r="AI73" s="1685"/>
      <c r="AJ73" s="1685"/>
      <c r="AK73" s="1685"/>
      <c r="AL73" s="1685"/>
      <c r="AM73" s="1685"/>
      <c r="AN73" s="1685"/>
      <c r="AO73" s="1685"/>
      <c r="AP73" s="1685"/>
      <c r="AQ73" s="1685"/>
      <c r="AR73" s="1685"/>
      <c r="AS73" s="1685"/>
      <c r="AT73" s="1685"/>
      <c r="AU73" s="1685"/>
      <c r="AV73" s="1685"/>
      <c r="AW73" s="1685"/>
      <c r="AX73" s="1685"/>
      <c r="AY73" s="1685"/>
      <c r="AZ73" s="1685"/>
      <c r="BA73" s="1685"/>
      <c r="BB73" s="1685"/>
      <c r="BC73" s="1685"/>
      <c r="BD73" s="1685"/>
      <c r="BE73" s="1685"/>
      <c r="BF73" s="1685"/>
      <c r="BG73" s="1685"/>
      <c r="BH73" s="1685"/>
      <c r="BI73" s="1685"/>
      <c r="BJ73" s="1685"/>
      <c r="BK73" s="1685"/>
      <c r="BL73" s="1685"/>
      <c r="BM73" s="1685"/>
      <c r="BN73" s="1685"/>
      <c r="BO73" s="1685"/>
      <c r="BP73" s="1685"/>
      <c r="BQ73" s="1685"/>
      <c r="BR73" s="1685"/>
      <c r="BS73" s="1685"/>
      <c r="BT73" s="1685"/>
      <c r="BU73" s="1685"/>
      <c r="BV73" s="1685"/>
      <c r="BW73" s="1685"/>
      <c r="BX73" s="1685"/>
      <c r="BY73" s="1685"/>
      <c r="BZ73" s="1685"/>
      <c r="CA73" s="1685"/>
      <c r="CB73" s="1685"/>
      <c r="CC73" s="1685"/>
      <c r="CD73" s="1685"/>
      <c r="CE73" s="1685"/>
      <c r="CF73" s="1685"/>
      <c r="CG73" s="1685"/>
      <c r="CH73" s="1685"/>
      <c r="CI73" s="1685"/>
      <c r="CJ73" s="1685"/>
      <c r="CK73" s="1685"/>
      <c r="CL73" s="1685"/>
      <c r="CM73" s="184"/>
      <c r="CN73" s="184"/>
      <c r="CO73" s="214"/>
      <c r="CP73" s="1746"/>
    </row>
    <row r="74" spans="2:100" ht="8.5" customHeight="1">
      <c r="B74" s="198"/>
      <c r="C74" s="229"/>
      <c r="D74" s="1686" t="s">
        <v>441</v>
      </c>
      <c r="E74" s="1686"/>
      <c r="F74" s="1686"/>
      <c r="G74" s="1686"/>
      <c r="H74" s="1686"/>
      <c r="I74" s="1686"/>
      <c r="J74" s="1686"/>
      <c r="K74" s="1686"/>
      <c r="L74" s="1686"/>
      <c r="M74" s="1686"/>
      <c r="N74" s="1686"/>
      <c r="O74" s="1686"/>
      <c r="P74" s="1686"/>
      <c r="Q74" s="1686"/>
      <c r="R74" s="1686"/>
      <c r="S74" s="1686"/>
      <c r="T74" s="1686"/>
      <c r="U74" s="1686"/>
      <c r="V74" s="1686"/>
      <c r="W74" s="1686"/>
      <c r="X74" s="1686"/>
      <c r="Y74" s="1686"/>
      <c r="Z74" s="1686"/>
      <c r="AA74" s="1686"/>
      <c r="AB74" s="1686"/>
      <c r="AC74" s="1686"/>
      <c r="AD74" s="1686"/>
      <c r="AE74" s="1686"/>
      <c r="AF74" s="1686"/>
      <c r="AG74" s="1686"/>
      <c r="AH74" s="1686"/>
      <c r="AI74" s="1686"/>
      <c r="AJ74" s="1686"/>
      <c r="AK74" s="1686"/>
      <c r="AL74" s="1686"/>
      <c r="AM74" s="1686"/>
      <c r="AN74" s="1686"/>
      <c r="AO74" s="1686"/>
      <c r="AP74" s="1686"/>
      <c r="AQ74" s="1686"/>
      <c r="AR74" s="1686"/>
      <c r="AS74" s="1686"/>
      <c r="AT74" s="1686"/>
      <c r="AU74" s="1686"/>
      <c r="AV74" s="1686"/>
      <c r="AW74" s="1686"/>
      <c r="AX74" s="1686"/>
      <c r="AY74" s="1686"/>
      <c r="AZ74" s="1686"/>
      <c r="BA74" s="1686"/>
      <c r="BB74" s="1686"/>
      <c r="BC74" s="1686"/>
      <c r="BD74" s="1686"/>
      <c r="BE74" s="1686"/>
      <c r="BF74" s="1686"/>
      <c r="BG74" s="1686"/>
      <c r="BH74" s="1686"/>
      <c r="BI74" s="1686"/>
      <c r="BJ74" s="1686"/>
      <c r="BK74" s="1686"/>
      <c r="BL74" s="1686"/>
      <c r="BM74" s="1686"/>
      <c r="BN74" s="1686"/>
      <c r="BO74" s="1686"/>
      <c r="BP74" s="1686"/>
      <c r="BQ74" s="1686"/>
      <c r="BR74" s="1686"/>
      <c r="BS74" s="1686"/>
      <c r="BT74" s="1686"/>
      <c r="BU74" s="1686"/>
      <c r="BV74" s="1686"/>
      <c r="BW74" s="1686"/>
      <c r="BX74" s="1686"/>
      <c r="BY74" s="1686"/>
      <c r="BZ74" s="1686"/>
      <c r="CA74" s="1686"/>
      <c r="CB74" s="1686"/>
      <c r="CC74" s="1686"/>
      <c r="CD74" s="1686"/>
      <c r="CE74" s="1686"/>
      <c r="CF74" s="1686"/>
      <c r="CG74" s="1686"/>
      <c r="CH74" s="1686"/>
      <c r="CI74" s="1686"/>
      <c r="CJ74" s="1686"/>
      <c r="CK74" s="1686"/>
      <c r="CL74" s="1686"/>
      <c r="CO74" s="209"/>
      <c r="CP74" s="1746"/>
    </row>
    <row r="75" spans="2:100" ht="8.5" customHeight="1">
      <c r="B75" s="198"/>
      <c r="C75" s="1686" t="s">
        <v>442</v>
      </c>
      <c r="D75" s="1686"/>
      <c r="E75" s="1686"/>
      <c r="F75" s="1686"/>
      <c r="G75" s="1686"/>
      <c r="H75" s="1686"/>
      <c r="I75" s="1686"/>
      <c r="J75" s="1686"/>
      <c r="K75" s="1686"/>
      <c r="L75" s="1686"/>
      <c r="M75" s="1686"/>
      <c r="N75" s="1686"/>
      <c r="O75" s="1686"/>
      <c r="P75" s="1686"/>
      <c r="Q75" s="1686"/>
      <c r="R75" s="1686"/>
      <c r="S75" s="1686"/>
      <c r="T75" s="1686"/>
      <c r="U75" s="1686"/>
      <c r="V75" s="1686"/>
      <c r="W75" s="1686"/>
      <c r="X75" s="1686"/>
      <c r="Y75" s="1686"/>
      <c r="Z75" s="1686"/>
      <c r="AA75" s="1686"/>
      <c r="AB75" s="1686"/>
      <c r="AC75" s="1686"/>
      <c r="AD75" s="1686"/>
      <c r="AE75" s="1686"/>
      <c r="AF75" s="1686"/>
      <c r="AG75" s="1686"/>
      <c r="AH75" s="1686"/>
      <c r="AI75" s="1686"/>
      <c r="AJ75" s="1686"/>
      <c r="AK75" s="1686"/>
      <c r="AL75" s="1686"/>
      <c r="AM75" s="1686"/>
      <c r="AN75" s="1686"/>
      <c r="AO75" s="1686"/>
      <c r="AP75" s="1686"/>
      <c r="AQ75" s="1686"/>
      <c r="AR75" s="1686"/>
      <c r="AS75" s="1686"/>
      <c r="AT75" s="1686"/>
      <c r="AU75" s="1686"/>
      <c r="AV75" s="1686"/>
      <c r="AW75" s="1686"/>
      <c r="AX75" s="1686"/>
      <c r="AY75" s="1686"/>
      <c r="AZ75" s="1686"/>
      <c r="BA75" s="1686"/>
      <c r="BB75" s="1686"/>
      <c r="BC75" s="1686"/>
      <c r="BD75" s="1686"/>
      <c r="BE75" s="1686"/>
      <c r="BF75" s="1686"/>
      <c r="BG75" s="1686"/>
      <c r="BH75" s="1686"/>
      <c r="BI75" s="1686"/>
      <c r="BJ75" s="1686"/>
      <c r="BK75" s="1686"/>
      <c r="BL75" s="1686"/>
      <c r="BM75" s="1686"/>
      <c r="BN75" s="1686"/>
      <c r="BO75" s="1686"/>
      <c r="BP75" s="1686"/>
      <c r="BQ75" s="1686"/>
      <c r="BR75" s="1686"/>
      <c r="BS75" s="1686"/>
      <c r="BT75" s="1686"/>
      <c r="BU75" s="1686"/>
      <c r="BV75" s="1686"/>
      <c r="BW75" s="1686"/>
      <c r="BX75" s="1686"/>
      <c r="BY75" s="1686"/>
      <c r="BZ75" s="1686"/>
      <c r="CA75" s="1686"/>
      <c r="CB75" s="1686"/>
      <c r="CC75" s="1686"/>
      <c r="CD75" s="1686"/>
      <c r="CE75" s="1686"/>
      <c r="CF75" s="1686"/>
      <c r="CG75" s="1686"/>
      <c r="CH75" s="1686"/>
      <c r="CI75" s="1686"/>
      <c r="CJ75" s="1686"/>
      <c r="CK75" s="1686"/>
      <c r="CL75" s="1686"/>
      <c r="CO75" s="209"/>
      <c r="CP75" s="1746"/>
    </row>
    <row r="76" spans="2:100" ht="8.5" customHeight="1">
      <c r="B76" s="198"/>
      <c r="C76" s="1687" t="s">
        <v>599</v>
      </c>
      <c r="D76" s="1655"/>
      <c r="E76" s="1656"/>
      <c r="F76" s="1656"/>
      <c r="G76" s="1656"/>
      <c r="H76" s="1656"/>
      <c r="I76" s="1656"/>
      <c r="J76" s="1656"/>
      <c r="K76" s="1656"/>
      <c r="L76" s="1656"/>
      <c r="M76" s="1656"/>
      <c r="N76" s="1656"/>
      <c r="O76" s="1656"/>
      <c r="P76" s="1656"/>
      <c r="Q76" s="1656"/>
      <c r="R76" s="1656"/>
      <c r="S76" s="1656"/>
      <c r="T76" s="1656"/>
      <c r="U76" s="1657" t="s">
        <v>443</v>
      </c>
      <c r="V76" s="1657"/>
      <c r="W76" s="1657"/>
      <c r="X76" s="1657"/>
      <c r="Y76" s="1657"/>
      <c r="Z76" s="1657"/>
      <c r="AA76" s="1657"/>
      <c r="AB76" s="1657"/>
      <c r="AC76" s="1657"/>
      <c r="AD76" s="1657"/>
      <c r="AF76" s="1687" t="s">
        <v>444</v>
      </c>
      <c r="AG76" s="1659" t="s">
        <v>445</v>
      </c>
      <c r="AH76" s="1660"/>
      <c r="AI76" s="1660"/>
      <c r="AJ76" s="1660"/>
      <c r="AK76" s="1660"/>
      <c r="AL76" s="1660"/>
      <c r="AM76" s="1660"/>
      <c r="AN76" s="1660"/>
      <c r="AO76" s="1660"/>
      <c r="AP76" s="1660"/>
      <c r="AQ76" s="1660" t="s">
        <v>446</v>
      </c>
      <c r="AR76" s="1660"/>
      <c r="AS76" s="1660"/>
      <c r="AT76" s="1660"/>
      <c r="AU76" s="1660"/>
      <c r="AV76" s="1660"/>
      <c r="AW76" s="1660"/>
      <c r="AX76" s="1660"/>
      <c r="AY76" s="1660"/>
      <c r="AZ76" s="1660"/>
      <c r="BA76" s="1660"/>
      <c r="BB76" s="1660"/>
      <c r="BC76" s="1660"/>
      <c r="BD76" s="1660"/>
      <c r="BE76" s="1660"/>
      <c r="BF76" s="1660"/>
      <c r="BG76" s="1660"/>
      <c r="BH76" s="1660"/>
      <c r="BI76" s="1660"/>
      <c r="BJ76" s="1660"/>
      <c r="BK76" s="1660"/>
      <c r="BL76" s="1660"/>
      <c r="BM76" s="1660"/>
      <c r="BN76" s="1660"/>
      <c r="BO76" s="1660" t="s">
        <v>447</v>
      </c>
      <c r="BP76" s="1660"/>
      <c r="BQ76" s="1660"/>
      <c r="BR76" s="1660"/>
      <c r="BS76" s="1660"/>
      <c r="BT76" s="1660"/>
      <c r="BU76" s="1660"/>
      <c r="BV76" s="1660"/>
      <c r="BW76" s="1660"/>
      <c r="BX76" s="1660"/>
      <c r="BY76" s="1660"/>
      <c r="BZ76" s="1660"/>
      <c r="CA76" s="1660"/>
      <c r="CC76" s="1687" t="s">
        <v>448</v>
      </c>
      <c r="CD76" s="1687"/>
      <c r="CE76" s="1662" t="s">
        <v>449</v>
      </c>
      <c r="CF76" s="1662"/>
      <c r="CG76" s="1662"/>
      <c r="CH76" s="1662"/>
      <c r="CI76" s="1662"/>
      <c r="CJ76" s="1662"/>
      <c r="CK76" s="1662"/>
      <c r="CL76" s="1662"/>
      <c r="CM76" s="1662"/>
      <c r="CN76" s="1662"/>
      <c r="CO76" s="209"/>
      <c r="CP76" s="1746"/>
      <c r="CT76" s="224" t="s">
        <v>548</v>
      </c>
    </row>
    <row r="77" spans="2:100" ht="8.5" customHeight="1">
      <c r="B77" s="198"/>
      <c r="C77" s="1687"/>
      <c r="D77" s="1655"/>
      <c r="E77" s="1656"/>
      <c r="F77" s="1656"/>
      <c r="G77" s="1656"/>
      <c r="H77" s="1656"/>
      <c r="I77" s="1656"/>
      <c r="J77" s="1656"/>
      <c r="K77" s="1656"/>
      <c r="L77" s="1656"/>
      <c r="M77" s="1656"/>
      <c r="N77" s="1656"/>
      <c r="O77" s="1656"/>
      <c r="P77" s="1656"/>
      <c r="Q77" s="1656"/>
      <c r="R77" s="1656"/>
      <c r="S77" s="1656"/>
      <c r="T77" s="1656"/>
      <c r="U77" s="1657"/>
      <c r="V77" s="1657"/>
      <c r="W77" s="1657"/>
      <c r="X77" s="1657"/>
      <c r="Y77" s="1657"/>
      <c r="Z77" s="1657"/>
      <c r="AA77" s="1657"/>
      <c r="AB77" s="1657"/>
      <c r="AC77" s="1657"/>
      <c r="AD77" s="1657"/>
      <c r="AF77" s="1687"/>
      <c r="AG77" s="1660"/>
      <c r="AH77" s="1660"/>
      <c r="AI77" s="1660"/>
      <c r="AJ77" s="1660"/>
      <c r="AK77" s="1660"/>
      <c r="AL77" s="1660"/>
      <c r="AM77" s="1660"/>
      <c r="AN77" s="1660"/>
      <c r="AO77" s="1660"/>
      <c r="AP77" s="1660"/>
      <c r="AQ77" s="1660"/>
      <c r="AR77" s="1660"/>
      <c r="AS77" s="1660"/>
      <c r="AT77" s="1660"/>
      <c r="AU77" s="1660"/>
      <c r="AV77" s="1660"/>
      <c r="AW77" s="1660"/>
      <c r="AX77" s="1660"/>
      <c r="AY77" s="1660"/>
      <c r="AZ77" s="1660"/>
      <c r="BA77" s="1660"/>
      <c r="BB77" s="1660"/>
      <c r="BC77" s="1660"/>
      <c r="BD77" s="1660"/>
      <c r="BE77" s="1660"/>
      <c r="BF77" s="1660"/>
      <c r="BG77" s="1660"/>
      <c r="BH77" s="1660"/>
      <c r="BI77" s="1660"/>
      <c r="BJ77" s="1660"/>
      <c r="BK77" s="1660"/>
      <c r="BL77" s="1660"/>
      <c r="BM77" s="1660"/>
      <c r="BN77" s="1660"/>
      <c r="BO77" s="1660"/>
      <c r="BP77" s="1660"/>
      <c r="BQ77" s="1660"/>
      <c r="BR77" s="1660"/>
      <c r="BS77" s="1660"/>
      <c r="BT77" s="1660"/>
      <c r="BU77" s="1660"/>
      <c r="BV77" s="1660"/>
      <c r="BW77" s="1660"/>
      <c r="BX77" s="1660"/>
      <c r="BY77" s="1660"/>
      <c r="BZ77" s="1660"/>
      <c r="CA77" s="1660"/>
      <c r="CC77" s="1687"/>
      <c r="CD77" s="1687"/>
      <c r="CE77" s="1662"/>
      <c r="CF77" s="1662"/>
      <c r="CG77" s="1662"/>
      <c r="CH77" s="1662"/>
      <c r="CI77" s="1662"/>
      <c r="CJ77" s="1662"/>
      <c r="CK77" s="1662"/>
      <c r="CL77" s="1662"/>
      <c r="CM77" s="1662"/>
      <c r="CN77" s="1662"/>
      <c r="CO77" s="209"/>
      <c r="CP77" s="1746"/>
      <c r="CT77" s="228" t="b">
        <v>0</v>
      </c>
    </row>
    <row r="78" spans="2:100" ht="8.5" customHeight="1">
      <c r="B78" s="198"/>
      <c r="C78" s="1687"/>
      <c r="D78" s="1655"/>
      <c r="E78" s="1656"/>
      <c r="F78" s="1656"/>
      <c r="G78" s="1656"/>
      <c r="H78" s="1656"/>
      <c r="I78" s="1656"/>
      <c r="J78" s="1656"/>
      <c r="K78" s="1656"/>
      <c r="L78" s="1656"/>
      <c r="M78" s="1656"/>
      <c r="N78" s="1656"/>
      <c r="O78" s="1656"/>
      <c r="P78" s="1656"/>
      <c r="Q78" s="1656"/>
      <c r="R78" s="1656"/>
      <c r="S78" s="1656"/>
      <c r="T78" s="1656"/>
      <c r="U78" s="1657"/>
      <c r="V78" s="1657"/>
      <c r="W78" s="1657"/>
      <c r="X78" s="1657"/>
      <c r="Y78" s="1657"/>
      <c r="Z78" s="1657"/>
      <c r="AA78" s="1657"/>
      <c r="AB78" s="1657"/>
      <c r="AC78" s="1657"/>
      <c r="AD78" s="1657"/>
      <c r="AF78" s="1687"/>
      <c r="AG78" s="1660"/>
      <c r="AH78" s="1660"/>
      <c r="AI78" s="1660"/>
      <c r="AJ78" s="1660"/>
      <c r="AK78" s="1660"/>
      <c r="AL78" s="1660"/>
      <c r="AM78" s="1660"/>
      <c r="AN78" s="1660"/>
      <c r="AO78" s="1660"/>
      <c r="AP78" s="1660"/>
      <c r="AQ78" s="1688"/>
      <c r="AR78" s="1688"/>
      <c r="AS78" s="1680"/>
      <c r="AT78" s="1680"/>
      <c r="AU78" s="1680"/>
      <c r="AV78" s="1680"/>
      <c r="AW78" s="1683"/>
      <c r="AX78" s="1683"/>
      <c r="AY78" s="1688"/>
      <c r="AZ78" s="1688"/>
      <c r="BA78" s="1680"/>
      <c r="BB78" s="1680"/>
      <c r="BC78" s="1680"/>
      <c r="BD78" s="1680"/>
      <c r="BE78" s="1681"/>
      <c r="BF78" s="1681"/>
      <c r="BG78" s="1682"/>
      <c r="BH78" s="1682"/>
      <c r="BI78" s="1680"/>
      <c r="BJ78" s="1680"/>
      <c r="BK78" s="1680"/>
      <c r="BL78" s="1680"/>
      <c r="BM78" s="1683"/>
      <c r="BN78" s="1683"/>
      <c r="BO78" s="1679" t="str">
        <f>IF(CR86=1,"明治",IF(CR86=2,"大正",IF(CR86=3,"昭和",IF(CR86=4,"平成",IF(CR86=5,"令和","")))))</f>
        <v>昭和</v>
      </c>
      <c r="BP78" s="1679"/>
      <c r="BQ78" s="1679"/>
      <c r="BR78" s="1679"/>
      <c r="BS78" s="1665"/>
      <c r="BT78" s="1665"/>
      <c r="BU78" s="1666" t="s">
        <v>11</v>
      </c>
      <c r="BV78" s="1665"/>
      <c r="BW78" s="1665"/>
      <c r="BX78" s="1666" t="s">
        <v>12</v>
      </c>
      <c r="BY78" s="1665"/>
      <c r="BZ78" s="1665"/>
      <c r="CA78" s="1663" t="s">
        <v>40</v>
      </c>
      <c r="CC78" s="1687"/>
      <c r="CD78" s="1687"/>
      <c r="CE78" s="1664"/>
      <c r="CF78" s="1664"/>
      <c r="CG78" s="1664"/>
      <c r="CH78" s="1664"/>
      <c r="CI78" s="1664"/>
      <c r="CJ78" s="1664"/>
      <c r="CK78" s="1664"/>
      <c r="CL78" s="1664"/>
      <c r="CM78" s="1664"/>
      <c r="CN78" s="1664"/>
      <c r="CO78" s="209"/>
      <c r="CP78" s="1746"/>
      <c r="CR78" s="227" t="s">
        <v>105</v>
      </c>
      <c r="CT78" s="228" t="b">
        <v>0</v>
      </c>
    </row>
    <row r="79" spans="2:100" ht="8.5" customHeight="1">
      <c r="B79" s="198"/>
      <c r="C79" s="1687"/>
      <c r="D79" s="1655"/>
      <c r="E79" s="1656"/>
      <c r="F79" s="1656"/>
      <c r="G79" s="1656"/>
      <c r="H79" s="1656"/>
      <c r="I79" s="1656"/>
      <c r="J79" s="1656"/>
      <c r="K79" s="1656"/>
      <c r="L79" s="1656"/>
      <c r="M79" s="1656"/>
      <c r="N79" s="1656"/>
      <c r="O79" s="1656"/>
      <c r="P79" s="1656"/>
      <c r="Q79" s="1656"/>
      <c r="R79" s="1656"/>
      <c r="S79" s="1656"/>
      <c r="T79" s="1656"/>
      <c r="U79" s="1657" t="s">
        <v>450</v>
      </c>
      <c r="V79" s="1657"/>
      <c r="W79" s="1657"/>
      <c r="X79" s="1657"/>
      <c r="Y79" s="1657"/>
      <c r="Z79" s="1657"/>
      <c r="AA79" s="1657"/>
      <c r="AB79" s="1657"/>
      <c r="AC79" s="1657"/>
      <c r="AD79" s="1657"/>
      <c r="AF79" s="1687"/>
      <c r="AG79" s="1660"/>
      <c r="AH79" s="1660"/>
      <c r="AI79" s="1660"/>
      <c r="AJ79" s="1660"/>
      <c r="AK79" s="1660"/>
      <c r="AL79" s="1660"/>
      <c r="AM79" s="1660"/>
      <c r="AN79" s="1660"/>
      <c r="AO79" s="1660"/>
      <c r="AP79" s="1660"/>
      <c r="AQ79" s="1678"/>
      <c r="AR79" s="1678"/>
      <c r="AS79" s="1676"/>
      <c r="AT79" s="1676"/>
      <c r="AU79" s="1676"/>
      <c r="AV79" s="1676"/>
      <c r="AW79" s="1677"/>
      <c r="AX79" s="1677"/>
      <c r="AY79" s="1678"/>
      <c r="AZ79" s="1678"/>
      <c r="BA79" s="1676"/>
      <c r="BB79" s="1676"/>
      <c r="BC79" s="1676"/>
      <c r="BD79" s="1676"/>
      <c r="BE79" s="1677"/>
      <c r="BF79" s="1677"/>
      <c r="BG79" s="1678"/>
      <c r="BH79" s="1678"/>
      <c r="BI79" s="1676"/>
      <c r="BJ79" s="1676"/>
      <c r="BK79" s="1676"/>
      <c r="BL79" s="1676"/>
      <c r="BM79" s="1677"/>
      <c r="BN79" s="1677"/>
      <c r="BO79" s="1679"/>
      <c r="BP79" s="1679"/>
      <c r="BQ79" s="1679"/>
      <c r="BR79" s="1679"/>
      <c r="BS79" s="1665"/>
      <c r="BT79" s="1665"/>
      <c r="BU79" s="1666"/>
      <c r="BV79" s="1665"/>
      <c r="BW79" s="1665"/>
      <c r="BX79" s="1666"/>
      <c r="BY79" s="1665"/>
      <c r="BZ79" s="1665"/>
      <c r="CA79" s="1663"/>
      <c r="CC79" s="1687"/>
      <c r="CD79" s="1687"/>
      <c r="CE79" s="1668"/>
      <c r="CF79" s="1669"/>
      <c r="CG79" s="1669"/>
      <c r="CH79" s="1669"/>
      <c r="CI79" s="1669"/>
      <c r="CJ79" s="1669"/>
      <c r="CK79" s="1669"/>
      <c r="CL79" s="1669"/>
      <c r="CM79" s="1669"/>
      <c r="CN79" s="1670"/>
      <c r="CO79" s="209"/>
      <c r="CP79" s="1746"/>
      <c r="CR79" s="178" t="s">
        <v>107</v>
      </c>
      <c r="CT79" s="228" t="b">
        <v>0</v>
      </c>
    </row>
    <row r="80" spans="2:100" ht="8.5" customHeight="1">
      <c r="B80" s="198"/>
      <c r="C80" s="1687"/>
      <c r="D80" s="1655"/>
      <c r="E80" s="1656"/>
      <c r="F80" s="1656"/>
      <c r="G80" s="1656"/>
      <c r="H80" s="1656"/>
      <c r="I80" s="1656"/>
      <c r="J80" s="1656"/>
      <c r="K80" s="1656"/>
      <c r="L80" s="1656"/>
      <c r="M80" s="1656"/>
      <c r="N80" s="1656"/>
      <c r="O80" s="1656"/>
      <c r="P80" s="1656"/>
      <c r="Q80" s="1656"/>
      <c r="R80" s="1656"/>
      <c r="S80" s="1656"/>
      <c r="T80" s="1656"/>
      <c r="U80" s="1657"/>
      <c r="V80" s="1657"/>
      <c r="W80" s="1657"/>
      <c r="X80" s="1657"/>
      <c r="Y80" s="1657"/>
      <c r="Z80" s="1657"/>
      <c r="AA80" s="1657"/>
      <c r="AB80" s="1657"/>
      <c r="AC80" s="1657"/>
      <c r="AD80" s="1657"/>
      <c r="AF80" s="1687"/>
      <c r="AG80" s="1660"/>
      <c r="AH80" s="1660"/>
      <c r="AI80" s="1660"/>
      <c r="AJ80" s="1660"/>
      <c r="AK80" s="1660"/>
      <c r="AL80" s="1660"/>
      <c r="AM80" s="1660"/>
      <c r="AN80" s="1660"/>
      <c r="AO80" s="1660"/>
      <c r="AP80" s="1660"/>
      <c r="AQ80" s="1678"/>
      <c r="AR80" s="1678"/>
      <c r="AS80" s="1676"/>
      <c r="AT80" s="1676"/>
      <c r="AU80" s="1676"/>
      <c r="AV80" s="1676"/>
      <c r="AW80" s="1677"/>
      <c r="AX80" s="1677"/>
      <c r="AY80" s="1678"/>
      <c r="AZ80" s="1678"/>
      <c r="BA80" s="1676"/>
      <c r="BB80" s="1676"/>
      <c r="BC80" s="1676"/>
      <c r="BD80" s="1676"/>
      <c r="BE80" s="1677"/>
      <c r="BF80" s="1677"/>
      <c r="BG80" s="1678"/>
      <c r="BH80" s="1678"/>
      <c r="BI80" s="1676"/>
      <c r="BJ80" s="1676"/>
      <c r="BK80" s="1676"/>
      <c r="BL80" s="1676"/>
      <c r="BM80" s="1677"/>
      <c r="BN80" s="1677"/>
      <c r="BO80" s="1679"/>
      <c r="BP80" s="1679"/>
      <c r="BQ80" s="1679"/>
      <c r="BR80" s="1679"/>
      <c r="BS80" s="1665"/>
      <c r="BT80" s="1665"/>
      <c r="BU80" s="1666"/>
      <c r="BV80" s="1665"/>
      <c r="BW80" s="1665"/>
      <c r="BX80" s="1666"/>
      <c r="BY80" s="1665"/>
      <c r="BZ80" s="1665"/>
      <c r="CA80" s="1663"/>
      <c r="CC80" s="1687"/>
      <c r="CD80" s="1687"/>
      <c r="CE80" s="1668"/>
      <c r="CF80" s="1669"/>
      <c r="CG80" s="1669"/>
      <c r="CH80" s="1669"/>
      <c r="CI80" s="1669"/>
      <c r="CJ80" s="1669"/>
      <c r="CK80" s="1669"/>
      <c r="CL80" s="1669"/>
      <c r="CM80" s="1669"/>
      <c r="CN80" s="1670"/>
      <c r="CO80" s="209"/>
      <c r="CP80" s="1746"/>
      <c r="CR80" s="227" t="s">
        <v>110</v>
      </c>
      <c r="CT80" s="228" t="b">
        <v>0</v>
      </c>
    </row>
    <row r="81" spans="1:96" ht="8.5" customHeight="1">
      <c r="B81" s="198"/>
      <c r="C81" s="1687"/>
      <c r="D81" s="1655"/>
      <c r="E81" s="1656"/>
      <c r="F81" s="1656"/>
      <c r="G81" s="1656"/>
      <c r="H81" s="1656"/>
      <c r="I81" s="1656"/>
      <c r="J81" s="1656"/>
      <c r="K81" s="1656"/>
      <c r="L81" s="1656"/>
      <c r="M81" s="1656"/>
      <c r="N81" s="1656"/>
      <c r="O81" s="1656"/>
      <c r="P81" s="1656"/>
      <c r="Q81" s="1656"/>
      <c r="R81" s="1656"/>
      <c r="S81" s="1656"/>
      <c r="T81" s="1656"/>
      <c r="U81" s="1657"/>
      <c r="V81" s="1657"/>
      <c r="W81" s="1657"/>
      <c r="X81" s="1657"/>
      <c r="Y81" s="1657"/>
      <c r="Z81" s="1657"/>
      <c r="AA81" s="1657"/>
      <c r="AB81" s="1657"/>
      <c r="AC81" s="1657"/>
      <c r="AD81" s="1657"/>
      <c r="AF81" s="1687"/>
      <c r="AG81" s="1658"/>
      <c r="AH81" s="1658"/>
      <c r="AI81" s="1658"/>
      <c r="AJ81" s="1658"/>
      <c r="AK81" s="1658"/>
      <c r="AL81" s="1658"/>
      <c r="AM81" s="1658"/>
      <c r="AN81" s="1658"/>
      <c r="AO81" s="1658"/>
      <c r="AP81" s="1658"/>
      <c r="AQ81" s="1659" t="s">
        <v>600</v>
      </c>
      <c r="AR81" s="1660"/>
      <c r="AS81" s="1660"/>
      <c r="AT81" s="1660"/>
      <c r="AU81" s="1660"/>
      <c r="AV81" s="1660"/>
      <c r="AW81" s="1660"/>
      <c r="AX81" s="1660"/>
      <c r="AY81" s="1660"/>
      <c r="AZ81" s="1660"/>
      <c r="BA81" s="1660"/>
      <c r="BB81" s="1660"/>
      <c r="BC81" s="1660"/>
      <c r="BD81" s="1660"/>
      <c r="BE81" s="1660"/>
      <c r="BF81" s="1660"/>
      <c r="BG81" s="1660"/>
      <c r="BH81" s="1660"/>
      <c r="BI81" s="1660"/>
      <c r="BJ81" s="1660"/>
      <c r="BK81" s="1660"/>
      <c r="BL81" s="1660"/>
      <c r="BM81" s="1660"/>
      <c r="BN81" s="1660"/>
      <c r="BO81" s="1661" t="s">
        <v>451</v>
      </c>
      <c r="BP81" s="1662"/>
      <c r="BQ81" s="1662"/>
      <c r="BR81" s="1662"/>
      <c r="BS81" s="1662"/>
      <c r="BT81" s="1659" t="s">
        <v>452</v>
      </c>
      <c r="BU81" s="1660"/>
      <c r="BV81" s="1660"/>
      <c r="BW81" s="1660"/>
      <c r="BX81" s="1660"/>
      <c r="BY81" s="1660"/>
      <c r="BZ81" s="1660"/>
      <c r="CA81" s="1660"/>
      <c r="CC81" s="1687"/>
      <c r="CD81" s="1687"/>
      <c r="CE81" s="1668"/>
      <c r="CF81" s="1669"/>
      <c r="CG81" s="1669"/>
      <c r="CH81" s="1669"/>
      <c r="CI81" s="1669"/>
      <c r="CJ81" s="1669"/>
      <c r="CK81" s="1669"/>
      <c r="CL81" s="1669"/>
      <c r="CM81" s="1669"/>
      <c r="CN81" s="1670"/>
      <c r="CO81" s="209"/>
      <c r="CP81" s="1746"/>
      <c r="CR81" s="178" t="s">
        <v>10</v>
      </c>
    </row>
    <row r="82" spans="1:96" ht="8.5" customHeight="1">
      <c r="B82" s="198"/>
      <c r="C82" s="1687"/>
      <c r="D82" s="1655"/>
      <c r="E82" s="1656"/>
      <c r="F82" s="1656"/>
      <c r="G82" s="1656"/>
      <c r="H82" s="1656"/>
      <c r="I82" s="1656"/>
      <c r="J82" s="1656"/>
      <c r="K82" s="1656"/>
      <c r="L82" s="1656"/>
      <c r="M82" s="1656"/>
      <c r="N82" s="1656"/>
      <c r="O82" s="1656"/>
      <c r="P82" s="1656"/>
      <c r="Q82" s="1656"/>
      <c r="R82" s="1656"/>
      <c r="S82" s="1656"/>
      <c r="T82" s="1656"/>
      <c r="U82" s="1657" t="s">
        <v>450</v>
      </c>
      <c r="V82" s="1657"/>
      <c r="W82" s="1657"/>
      <c r="X82" s="1657"/>
      <c r="Y82" s="1657"/>
      <c r="Z82" s="1657"/>
      <c r="AA82" s="1657"/>
      <c r="AB82" s="1657"/>
      <c r="AC82" s="1657"/>
      <c r="AD82" s="1657"/>
      <c r="AF82" s="1687"/>
      <c r="AG82" s="1658"/>
      <c r="AH82" s="1658"/>
      <c r="AI82" s="1658"/>
      <c r="AJ82" s="1658"/>
      <c r="AK82" s="1658"/>
      <c r="AL82" s="1658"/>
      <c r="AM82" s="1658"/>
      <c r="AN82" s="1658"/>
      <c r="AO82" s="1658"/>
      <c r="AP82" s="1658"/>
      <c r="AQ82" s="1660"/>
      <c r="AR82" s="1660"/>
      <c r="AS82" s="1660"/>
      <c r="AT82" s="1660"/>
      <c r="AU82" s="1660"/>
      <c r="AV82" s="1660"/>
      <c r="AW82" s="1660"/>
      <c r="AX82" s="1660"/>
      <c r="AY82" s="1660"/>
      <c r="AZ82" s="1660"/>
      <c r="BA82" s="1660"/>
      <c r="BB82" s="1660"/>
      <c r="BC82" s="1660"/>
      <c r="BD82" s="1660"/>
      <c r="BE82" s="1660"/>
      <c r="BF82" s="1660"/>
      <c r="BG82" s="1660"/>
      <c r="BH82" s="1660"/>
      <c r="BI82" s="1660"/>
      <c r="BJ82" s="1660"/>
      <c r="BK82" s="1660"/>
      <c r="BL82" s="1660"/>
      <c r="BM82" s="1660"/>
      <c r="BN82" s="1660"/>
      <c r="BO82" s="1662"/>
      <c r="BP82" s="1662"/>
      <c r="BQ82" s="1662"/>
      <c r="BR82" s="1662"/>
      <c r="BS82" s="1662"/>
      <c r="BT82" s="1660"/>
      <c r="BU82" s="1660"/>
      <c r="BV82" s="1660"/>
      <c r="BW82" s="1660"/>
      <c r="BX82" s="1660"/>
      <c r="BY82" s="1660"/>
      <c r="BZ82" s="1660"/>
      <c r="CA82" s="1660"/>
      <c r="CC82" s="1687"/>
      <c r="CD82" s="1687"/>
      <c r="CE82" s="1668"/>
      <c r="CF82" s="1669"/>
      <c r="CG82" s="1669"/>
      <c r="CH82" s="1669"/>
      <c r="CI82" s="1669"/>
      <c r="CJ82" s="1669"/>
      <c r="CK82" s="1669"/>
      <c r="CL82" s="1669"/>
      <c r="CM82" s="1669"/>
      <c r="CN82" s="1670"/>
      <c r="CO82" s="209"/>
      <c r="CP82" s="1746"/>
      <c r="CR82" s="227" t="s">
        <v>17</v>
      </c>
    </row>
    <row r="83" spans="1:96" ht="8.5" customHeight="1">
      <c r="A83" s="228"/>
      <c r="B83" s="198"/>
      <c r="C83" s="1687"/>
      <c r="D83" s="1655"/>
      <c r="E83" s="1656"/>
      <c r="F83" s="1656"/>
      <c r="G83" s="1656"/>
      <c r="H83" s="1656"/>
      <c r="I83" s="1656"/>
      <c r="J83" s="1656"/>
      <c r="K83" s="1656"/>
      <c r="L83" s="1656"/>
      <c r="M83" s="1656"/>
      <c r="N83" s="1656"/>
      <c r="O83" s="1656"/>
      <c r="P83" s="1656"/>
      <c r="Q83" s="1656"/>
      <c r="R83" s="1656"/>
      <c r="S83" s="1656"/>
      <c r="T83" s="1656"/>
      <c r="U83" s="1657"/>
      <c r="V83" s="1657"/>
      <c r="W83" s="1657"/>
      <c r="X83" s="1657"/>
      <c r="Y83" s="1657"/>
      <c r="Z83" s="1657"/>
      <c r="AA83" s="1657"/>
      <c r="AB83" s="1657"/>
      <c r="AC83" s="1657"/>
      <c r="AD83" s="1657"/>
      <c r="AF83" s="1687"/>
      <c r="AG83" s="1658"/>
      <c r="AH83" s="1658"/>
      <c r="AI83" s="1658"/>
      <c r="AJ83" s="1658"/>
      <c r="AK83" s="1658"/>
      <c r="AL83" s="1658"/>
      <c r="AM83" s="1658"/>
      <c r="AN83" s="1658"/>
      <c r="AO83" s="1658"/>
      <c r="AP83" s="1658"/>
      <c r="AQ83" s="1660"/>
      <c r="AR83" s="1660"/>
      <c r="AS83" s="1660"/>
      <c r="AT83" s="1660"/>
      <c r="AU83" s="1660"/>
      <c r="AV83" s="1660"/>
      <c r="AW83" s="1660"/>
      <c r="AX83" s="1660"/>
      <c r="AY83" s="1660"/>
      <c r="AZ83" s="1660"/>
      <c r="BA83" s="1660"/>
      <c r="BB83" s="1660"/>
      <c r="BC83" s="1660"/>
      <c r="BD83" s="1660"/>
      <c r="BE83" s="1660"/>
      <c r="BF83" s="1660"/>
      <c r="BG83" s="1660"/>
      <c r="BH83" s="1660"/>
      <c r="BI83" s="1660"/>
      <c r="BJ83" s="1660"/>
      <c r="BK83" s="1660"/>
      <c r="BL83" s="1660"/>
      <c r="BM83" s="1660"/>
      <c r="BN83" s="1660"/>
      <c r="BO83" s="1662"/>
      <c r="BP83" s="1662"/>
      <c r="BQ83" s="1662"/>
      <c r="BR83" s="1662"/>
      <c r="BS83" s="1662"/>
      <c r="BT83" s="1660"/>
      <c r="BU83" s="1660"/>
      <c r="BV83" s="1660"/>
      <c r="BW83" s="1660"/>
      <c r="BX83" s="1660"/>
      <c r="BY83" s="1660"/>
      <c r="BZ83" s="1660"/>
      <c r="CA83" s="1660"/>
      <c r="CC83" s="1687"/>
      <c r="CD83" s="1687"/>
      <c r="CE83" s="1668"/>
      <c r="CF83" s="1669"/>
      <c r="CG83" s="1669"/>
      <c r="CH83" s="1669"/>
      <c r="CI83" s="1669"/>
      <c r="CJ83" s="1669"/>
      <c r="CK83" s="1669"/>
      <c r="CL83" s="1669"/>
      <c r="CM83" s="1669"/>
      <c r="CN83" s="1670"/>
      <c r="CO83" s="209"/>
      <c r="CP83" s="1746"/>
      <c r="CR83" s="228" t="s">
        <v>284</v>
      </c>
    </row>
    <row r="84" spans="1:96" ht="8.5" customHeight="1">
      <c r="A84" s="228"/>
      <c r="B84" s="198"/>
      <c r="C84" s="1687"/>
      <c r="D84" s="1655"/>
      <c r="E84" s="1656"/>
      <c r="F84" s="1656"/>
      <c r="G84" s="1656"/>
      <c r="H84" s="1656"/>
      <c r="I84" s="1656"/>
      <c r="J84" s="1656"/>
      <c r="K84" s="1656"/>
      <c r="L84" s="1656"/>
      <c r="M84" s="1656"/>
      <c r="N84" s="1656"/>
      <c r="O84" s="1656"/>
      <c r="P84" s="1656"/>
      <c r="Q84" s="1656"/>
      <c r="R84" s="1656"/>
      <c r="S84" s="1656"/>
      <c r="T84" s="1656"/>
      <c r="U84" s="1657"/>
      <c r="V84" s="1657"/>
      <c r="W84" s="1657"/>
      <c r="X84" s="1657"/>
      <c r="Y84" s="1657"/>
      <c r="Z84" s="1657"/>
      <c r="AA84" s="1657"/>
      <c r="AB84" s="1657"/>
      <c r="AC84" s="1657"/>
      <c r="AD84" s="1657"/>
      <c r="AF84" s="1687"/>
      <c r="AG84" s="1658"/>
      <c r="AH84" s="1658"/>
      <c r="AI84" s="1658"/>
      <c r="AJ84" s="1658"/>
      <c r="AK84" s="1658"/>
      <c r="AL84" s="1658"/>
      <c r="AM84" s="1658"/>
      <c r="AN84" s="1658"/>
      <c r="AO84" s="1658"/>
      <c r="AP84" s="1658"/>
      <c r="AQ84" s="1658"/>
      <c r="AR84" s="1658"/>
      <c r="AS84" s="1658"/>
      <c r="AT84" s="1658"/>
      <c r="AU84" s="1658"/>
      <c r="AV84" s="1658"/>
      <c r="AW84" s="1658"/>
      <c r="AX84" s="1658"/>
      <c r="AY84" s="1658"/>
      <c r="AZ84" s="1658"/>
      <c r="BA84" s="1658"/>
      <c r="BB84" s="1658"/>
      <c r="BC84" s="1658"/>
      <c r="BD84" s="1658"/>
      <c r="BE84" s="1658"/>
      <c r="BF84" s="1658"/>
      <c r="BG84" s="1658"/>
      <c r="BH84" s="1658"/>
      <c r="BI84" s="1658"/>
      <c r="BJ84" s="1658"/>
      <c r="BK84" s="1658"/>
      <c r="BL84" s="1658"/>
      <c r="BM84" s="1658"/>
      <c r="BN84" s="1658"/>
      <c r="BO84" s="1658"/>
      <c r="BP84" s="1658"/>
      <c r="BQ84" s="1658"/>
      <c r="BR84" s="1658"/>
      <c r="BS84" s="1658"/>
      <c r="BT84" s="1671">
        <f>IF(CV71=1,ROUNDUP(IF(L43+W49&gt;10000000,(10000000-8500000)*0.1,IF(L43+W49&gt;8500000,(L43+W49-8500000)*0.1,0)), 0)+IF((IF(Y97&gt;100000,100000,Y97)+IF(Y98&gt;100000,100000,Y98))&gt;100000,(IF(Y97&gt;100000,100000,Y97)+IF(Y98&gt;100000,100000,Y98))-100000,0)+IF((IF(Y97&gt;100000,100000,Y97)+IF(Y98&gt;100000,100000,Y98))&gt;100000,(IF(Y97&gt;100000,100000,Y97)+IF(Y98&gt;100000,100000,Y98))-100000,0),0)</f>
        <v>0</v>
      </c>
      <c r="BU84" s="1671"/>
      <c r="BV84" s="1671"/>
      <c r="BW84" s="1671"/>
      <c r="BX84" s="1671"/>
      <c r="BY84" s="1671"/>
      <c r="BZ84" s="1671"/>
      <c r="CA84" s="1672" t="s">
        <v>124</v>
      </c>
      <c r="CC84" s="1687"/>
      <c r="CD84" s="1687"/>
      <c r="CE84" s="1668"/>
      <c r="CF84" s="1669"/>
      <c r="CG84" s="1669"/>
      <c r="CH84" s="1669"/>
      <c r="CI84" s="1669"/>
      <c r="CJ84" s="1669"/>
      <c r="CK84" s="1669"/>
      <c r="CL84" s="1669"/>
      <c r="CM84" s="1669"/>
      <c r="CN84" s="1670"/>
      <c r="CO84" s="209"/>
      <c r="CP84" s="1746"/>
    </row>
    <row r="85" spans="1:96" ht="8.5" customHeight="1">
      <c r="A85" s="228"/>
      <c r="B85" s="198"/>
      <c r="C85" s="1687"/>
      <c r="D85" s="1655"/>
      <c r="E85" s="1656"/>
      <c r="F85" s="1656"/>
      <c r="G85" s="1656"/>
      <c r="H85" s="1656"/>
      <c r="I85" s="1656"/>
      <c r="J85" s="1656"/>
      <c r="K85" s="1656"/>
      <c r="L85" s="1656"/>
      <c r="M85" s="1656"/>
      <c r="N85" s="1656"/>
      <c r="O85" s="1656"/>
      <c r="P85" s="1656"/>
      <c r="Q85" s="1656"/>
      <c r="R85" s="1656"/>
      <c r="S85" s="1656"/>
      <c r="T85" s="1656"/>
      <c r="U85" s="1657" t="s">
        <v>453</v>
      </c>
      <c r="V85" s="1657"/>
      <c r="W85" s="1657"/>
      <c r="X85" s="1657"/>
      <c r="Y85" s="1657"/>
      <c r="Z85" s="1657"/>
      <c r="AA85" s="1657"/>
      <c r="AB85" s="1657"/>
      <c r="AC85" s="1657"/>
      <c r="AD85" s="1657"/>
      <c r="AF85" s="1687"/>
      <c r="AG85" s="1658"/>
      <c r="AH85" s="1658"/>
      <c r="AI85" s="1658"/>
      <c r="AJ85" s="1658"/>
      <c r="AK85" s="1658"/>
      <c r="AL85" s="1658"/>
      <c r="AM85" s="1658"/>
      <c r="AN85" s="1658"/>
      <c r="AO85" s="1658"/>
      <c r="AP85" s="1658"/>
      <c r="AQ85" s="1658"/>
      <c r="AR85" s="1658"/>
      <c r="AS85" s="1658"/>
      <c r="AT85" s="1658"/>
      <c r="AU85" s="1658"/>
      <c r="AV85" s="1658"/>
      <c r="AW85" s="1658"/>
      <c r="AX85" s="1658"/>
      <c r="AY85" s="1658"/>
      <c r="AZ85" s="1658"/>
      <c r="BA85" s="1658"/>
      <c r="BB85" s="1658"/>
      <c r="BC85" s="1658"/>
      <c r="BD85" s="1658"/>
      <c r="BE85" s="1658"/>
      <c r="BF85" s="1658"/>
      <c r="BG85" s="1658"/>
      <c r="BH85" s="1658"/>
      <c r="BI85" s="1658"/>
      <c r="BJ85" s="1658"/>
      <c r="BK85" s="1658"/>
      <c r="BL85" s="1658"/>
      <c r="BM85" s="1658"/>
      <c r="BN85" s="1658"/>
      <c r="BO85" s="1658"/>
      <c r="BP85" s="1658"/>
      <c r="BQ85" s="1658"/>
      <c r="BR85" s="1658"/>
      <c r="BS85" s="1658"/>
      <c r="BT85" s="1671"/>
      <c r="BU85" s="1671"/>
      <c r="BV85" s="1671"/>
      <c r="BW85" s="1671"/>
      <c r="BX85" s="1671"/>
      <c r="BY85" s="1671"/>
      <c r="BZ85" s="1671"/>
      <c r="CA85" s="1672"/>
      <c r="CC85" s="1687"/>
      <c r="CD85" s="1687"/>
      <c r="CE85" s="1668"/>
      <c r="CF85" s="1669"/>
      <c r="CG85" s="1669"/>
      <c r="CH85" s="1669"/>
      <c r="CI85" s="1669"/>
      <c r="CJ85" s="1669"/>
      <c r="CK85" s="1669"/>
      <c r="CL85" s="1669"/>
      <c r="CM85" s="1669"/>
      <c r="CN85" s="1670"/>
      <c r="CO85" s="209"/>
      <c r="CP85" s="1746"/>
      <c r="CR85" s="227" t="s">
        <v>454</v>
      </c>
    </row>
    <row r="86" spans="1:96" ht="8.5" customHeight="1">
      <c r="A86" s="228"/>
      <c r="B86" s="198"/>
      <c r="C86" s="1687"/>
      <c r="D86" s="1655"/>
      <c r="E86" s="1656"/>
      <c r="F86" s="1656"/>
      <c r="G86" s="1656"/>
      <c r="H86" s="1656"/>
      <c r="I86" s="1656"/>
      <c r="J86" s="1656"/>
      <c r="K86" s="1656"/>
      <c r="L86" s="1656"/>
      <c r="M86" s="1656"/>
      <c r="N86" s="1656"/>
      <c r="O86" s="1656"/>
      <c r="P86" s="1656"/>
      <c r="Q86" s="1656"/>
      <c r="R86" s="1656"/>
      <c r="S86" s="1656"/>
      <c r="T86" s="1656"/>
      <c r="U86" s="1657"/>
      <c r="V86" s="1657"/>
      <c r="W86" s="1657"/>
      <c r="X86" s="1657"/>
      <c r="Y86" s="1657"/>
      <c r="Z86" s="1657"/>
      <c r="AA86" s="1657"/>
      <c r="AB86" s="1657"/>
      <c r="AC86" s="1657"/>
      <c r="AD86" s="1657"/>
      <c r="AF86" s="1687"/>
      <c r="AG86" s="1658"/>
      <c r="AH86" s="1658"/>
      <c r="AI86" s="1658"/>
      <c r="AJ86" s="1658"/>
      <c r="AK86" s="1658"/>
      <c r="AL86" s="1658"/>
      <c r="AM86" s="1658"/>
      <c r="AN86" s="1658"/>
      <c r="AO86" s="1658"/>
      <c r="AP86" s="1658"/>
      <c r="AQ86" s="1658"/>
      <c r="AR86" s="1658"/>
      <c r="AS86" s="1658"/>
      <c r="AT86" s="1658"/>
      <c r="AU86" s="1658"/>
      <c r="AV86" s="1658"/>
      <c r="AW86" s="1658"/>
      <c r="AX86" s="1658"/>
      <c r="AY86" s="1658"/>
      <c r="AZ86" s="1658"/>
      <c r="BA86" s="1658"/>
      <c r="BB86" s="1658"/>
      <c r="BC86" s="1658"/>
      <c r="BD86" s="1658"/>
      <c r="BE86" s="1658"/>
      <c r="BF86" s="1658"/>
      <c r="BG86" s="1658"/>
      <c r="BH86" s="1658"/>
      <c r="BI86" s="1658"/>
      <c r="BJ86" s="1658"/>
      <c r="BK86" s="1658"/>
      <c r="BL86" s="1658"/>
      <c r="BM86" s="1658"/>
      <c r="BN86" s="1658"/>
      <c r="BO86" s="1658"/>
      <c r="BP86" s="1658"/>
      <c r="BQ86" s="1658"/>
      <c r="BR86" s="1658">
        <v>4</v>
      </c>
      <c r="BS86" s="1658"/>
      <c r="BT86" s="1671"/>
      <c r="BU86" s="1671"/>
      <c r="BV86" s="1671"/>
      <c r="BW86" s="1671"/>
      <c r="BX86" s="1671"/>
      <c r="BY86" s="1671"/>
      <c r="BZ86" s="1671"/>
      <c r="CA86" s="1672"/>
      <c r="CC86" s="1687"/>
      <c r="CD86" s="1687"/>
      <c r="CE86" s="1668"/>
      <c r="CF86" s="1669"/>
      <c r="CG86" s="1669"/>
      <c r="CH86" s="1669"/>
      <c r="CI86" s="1669"/>
      <c r="CJ86" s="1669"/>
      <c r="CK86" s="1669"/>
      <c r="CL86" s="1669"/>
      <c r="CM86" s="1669"/>
      <c r="CN86" s="1670"/>
      <c r="CO86" s="209"/>
      <c r="CP86" s="1746"/>
      <c r="CR86" s="178">
        <v>3</v>
      </c>
    </row>
    <row r="87" spans="1:96" ht="8.5" customHeight="1">
      <c r="A87" s="228"/>
      <c r="B87" s="198"/>
      <c r="C87" s="1687"/>
      <c r="D87" s="1655"/>
      <c r="E87" s="1656"/>
      <c r="F87" s="1656"/>
      <c r="G87" s="1656"/>
      <c r="H87" s="1656"/>
      <c r="I87" s="1656"/>
      <c r="J87" s="1656"/>
      <c r="K87" s="1656"/>
      <c r="L87" s="1656"/>
      <c r="M87" s="1656"/>
      <c r="N87" s="1656"/>
      <c r="O87" s="1656"/>
      <c r="P87" s="1656"/>
      <c r="Q87" s="1656"/>
      <c r="R87" s="1656"/>
      <c r="S87" s="1656"/>
      <c r="T87" s="1656"/>
      <c r="U87" s="1657"/>
      <c r="V87" s="1657"/>
      <c r="W87" s="1657"/>
      <c r="X87" s="1657"/>
      <c r="Y87" s="1657"/>
      <c r="Z87" s="1657"/>
      <c r="AA87" s="1657"/>
      <c r="AB87" s="1657"/>
      <c r="AC87" s="1657"/>
      <c r="AD87" s="1657"/>
      <c r="AF87" s="1687"/>
      <c r="AG87" s="1658"/>
      <c r="AH87" s="1658"/>
      <c r="AI87" s="1658"/>
      <c r="AJ87" s="1658"/>
      <c r="AK87" s="1658"/>
      <c r="AL87" s="1658"/>
      <c r="AM87" s="1658"/>
      <c r="AN87" s="1658"/>
      <c r="AO87" s="1658"/>
      <c r="AP87" s="1658"/>
      <c r="AQ87" s="1658"/>
      <c r="AR87" s="1658"/>
      <c r="AS87" s="1658"/>
      <c r="AT87" s="1658"/>
      <c r="AU87" s="1658"/>
      <c r="AV87" s="1658"/>
      <c r="AW87" s="1658"/>
      <c r="AX87" s="1658"/>
      <c r="AY87" s="1658"/>
      <c r="AZ87" s="1658"/>
      <c r="BA87" s="1658"/>
      <c r="BB87" s="1658"/>
      <c r="BC87" s="1658"/>
      <c r="BD87" s="1658"/>
      <c r="BE87" s="1658"/>
      <c r="BF87" s="1658"/>
      <c r="BG87" s="1658"/>
      <c r="BH87" s="1658"/>
      <c r="BI87" s="1658"/>
      <c r="BJ87" s="1658"/>
      <c r="BK87" s="1658"/>
      <c r="BL87" s="1658"/>
      <c r="BM87" s="1658"/>
      <c r="BN87" s="1658"/>
      <c r="BO87" s="1658"/>
      <c r="BP87" s="1658"/>
      <c r="BQ87" s="1658"/>
      <c r="BR87" s="1658"/>
      <c r="BS87" s="1658"/>
      <c r="BT87" s="1671"/>
      <c r="BU87" s="1671"/>
      <c r="BV87" s="1671"/>
      <c r="BW87" s="1671"/>
      <c r="BX87" s="1671"/>
      <c r="BY87" s="1671"/>
      <c r="BZ87" s="1671"/>
      <c r="CA87" s="1672"/>
      <c r="CC87" s="1687"/>
      <c r="CD87" s="1687"/>
      <c r="CE87" s="1673" t="s">
        <v>601</v>
      </c>
      <c r="CF87" s="1674"/>
      <c r="CG87" s="1674"/>
      <c r="CH87" s="1674"/>
      <c r="CI87" s="1674"/>
      <c r="CJ87" s="1674"/>
      <c r="CK87" s="1674"/>
      <c r="CL87" s="1674"/>
      <c r="CM87" s="1674"/>
      <c r="CN87" s="1675"/>
      <c r="CO87" s="209"/>
    </row>
    <row r="88" spans="1:96" ht="8.5" customHeight="1">
      <c r="A88" s="228"/>
      <c r="B88" s="198"/>
      <c r="C88" s="1667" t="s">
        <v>455</v>
      </c>
      <c r="D88" s="1667"/>
      <c r="E88" s="1667"/>
      <c r="F88" s="1667"/>
      <c r="G88" s="1667"/>
      <c r="H88" s="1667"/>
      <c r="I88" s="1667"/>
      <c r="J88" s="1667"/>
      <c r="K88" s="1667"/>
      <c r="L88" s="1667"/>
      <c r="M88" s="1667"/>
      <c r="N88" s="1667"/>
      <c r="O88" s="1667"/>
      <c r="P88" s="1667"/>
      <c r="Q88" s="1667"/>
      <c r="R88" s="1667"/>
      <c r="S88" s="1667"/>
      <c r="T88" s="1667"/>
      <c r="U88" s="1667"/>
      <c r="V88" s="1667"/>
      <c r="W88" s="1667"/>
      <c r="X88" s="1667"/>
      <c r="Y88" s="1667"/>
      <c r="Z88" s="1667"/>
      <c r="AA88" s="1667"/>
      <c r="AB88" s="1667"/>
      <c r="AC88" s="1667"/>
      <c r="AD88" s="1667"/>
      <c r="AE88" s="1667"/>
      <c r="AF88" s="1667"/>
      <c r="AG88" s="1667"/>
      <c r="AH88" s="1667"/>
      <c r="AI88" s="1667"/>
      <c r="AJ88" s="1667"/>
      <c r="AK88" s="1667"/>
      <c r="AL88" s="1667"/>
      <c r="AM88" s="1667"/>
      <c r="AN88" s="1667"/>
      <c r="AO88" s="1667"/>
      <c r="AP88" s="1667"/>
      <c r="AQ88" s="1667"/>
      <c r="AR88" s="1667"/>
      <c r="AS88" s="1667"/>
      <c r="AT88" s="1667"/>
      <c r="AU88" s="1667"/>
      <c r="AV88" s="1667"/>
      <c r="AW88" s="1667"/>
      <c r="AX88" s="1667"/>
      <c r="AY88" s="1667"/>
      <c r="AZ88" s="1667"/>
      <c r="BA88" s="1667"/>
      <c r="BB88" s="1667"/>
      <c r="BC88" s="1667"/>
      <c r="BD88" s="1667"/>
      <c r="BE88" s="1667"/>
      <c r="BF88" s="1667"/>
      <c r="BG88" s="1667"/>
      <c r="BH88" s="1667"/>
      <c r="BI88" s="1667"/>
      <c r="BJ88" s="1667"/>
      <c r="BK88" s="1667"/>
      <c r="BL88" s="1667"/>
      <c r="BM88" s="1667"/>
      <c r="BN88" s="1667"/>
      <c r="BO88" s="1667"/>
      <c r="BP88" s="1667"/>
      <c r="BQ88" s="1667"/>
      <c r="BR88" s="1667"/>
      <c r="BS88" s="1667"/>
      <c r="BT88" s="1667"/>
      <c r="BU88" s="1667"/>
      <c r="BV88" s="1667"/>
      <c r="BW88" s="1667"/>
      <c r="BX88" s="1667"/>
      <c r="BY88" s="1667"/>
      <c r="BZ88" s="1667"/>
      <c r="CA88" s="1667"/>
      <c r="CB88" s="1667"/>
      <c r="CC88" s="1667"/>
      <c r="CD88" s="1667"/>
      <c r="CE88" s="1667"/>
      <c r="CF88" s="1667"/>
      <c r="CG88" s="1667"/>
      <c r="CH88" s="1667"/>
      <c r="CI88" s="1667"/>
      <c r="CJ88" s="1667"/>
      <c r="CK88" s="1667"/>
      <c r="CL88" s="1667"/>
      <c r="CM88" s="1667"/>
      <c r="CN88" s="1667"/>
      <c r="CO88" s="209"/>
    </row>
    <row r="89" spans="1:96" ht="8.5" customHeight="1" thickBot="1">
      <c r="A89" s="228"/>
      <c r="B89" s="210"/>
      <c r="C89" s="211"/>
      <c r="D89" s="211"/>
      <c r="E89" s="211"/>
      <c r="F89" s="211"/>
      <c r="G89" s="211"/>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c r="BT89" s="211"/>
      <c r="BU89" s="211"/>
      <c r="BV89" s="211"/>
      <c r="BW89" s="211"/>
      <c r="BX89" s="211"/>
      <c r="BY89" s="211"/>
      <c r="BZ89" s="211"/>
      <c r="CA89" s="211"/>
      <c r="CB89" s="211"/>
      <c r="CC89" s="211"/>
      <c r="CD89" s="211"/>
      <c r="CE89" s="211"/>
      <c r="CF89" s="211"/>
      <c r="CG89" s="211"/>
      <c r="CH89" s="211"/>
      <c r="CI89" s="211"/>
      <c r="CJ89" s="211"/>
      <c r="CK89" s="211"/>
      <c r="CL89" s="211"/>
      <c r="CM89" s="211"/>
      <c r="CN89" s="211"/>
      <c r="CO89" s="212"/>
    </row>
    <row r="90" spans="1:96" ht="8.5" customHeight="1"/>
    <row r="91" spans="1:96" ht="8.5" customHeight="1"/>
    <row r="92" spans="1:96" ht="8.5" customHeight="1"/>
    <row r="93" spans="1:96" ht="8.5" customHeight="1"/>
    <row r="94" spans="1:96" ht="15.75" customHeight="1">
      <c r="A94" s="215"/>
      <c r="B94" s="215"/>
      <c r="C94" s="215"/>
      <c r="D94" s="215"/>
      <c r="E94" s="215"/>
      <c r="F94" s="215"/>
      <c r="G94" s="215"/>
      <c r="H94" s="215"/>
      <c r="I94" s="215"/>
      <c r="J94" s="215"/>
      <c r="K94" s="215"/>
      <c r="L94" s="215"/>
      <c r="M94" s="215"/>
      <c r="N94" s="215"/>
      <c r="O94" s="215"/>
      <c r="P94" s="215"/>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5"/>
      <c r="BA94" s="215"/>
      <c r="BB94" s="215"/>
      <c r="BC94" s="215"/>
      <c r="BD94" s="215"/>
      <c r="BE94" s="215"/>
      <c r="BF94" s="215"/>
      <c r="BG94" s="215"/>
      <c r="BH94" s="215"/>
      <c r="BI94" s="215"/>
      <c r="BJ94" s="215"/>
      <c r="BK94" s="215"/>
      <c r="BL94" s="215"/>
      <c r="BM94" s="215"/>
      <c r="BN94" s="215"/>
      <c r="BO94" s="215"/>
      <c r="BP94" s="215"/>
      <c r="BQ94" s="215"/>
      <c r="BR94" s="215"/>
      <c r="BS94" s="215"/>
      <c r="BT94" s="215"/>
      <c r="BU94" s="215"/>
      <c r="BV94" s="215"/>
      <c r="BW94" s="215"/>
      <c r="BX94" s="215"/>
      <c r="BY94" s="215"/>
      <c r="BZ94" s="215"/>
      <c r="CA94" s="215"/>
      <c r="CB94" s="215"/>
      <c r="CC94" s="215"/>
      <c r="CD94" s="215"/>
      <c r="CE94" s="215"/>
      <c r="CF94" s="215"/>
      <c r="CG94" s="215"/>
      <c r="CH94" s="215"/>
      <c r="CI94" s="215"/>
      <c r="CJ94" s="215"/>
      <c r="CK94" s="215"/>
      <c r="CL94" s="215"/>
      <c r="CM94" s="215"/>
      <c r="CN94" s="215"/>
      <c r="CO94" s="215"/>
    </row>
    <row r="95" spans="1:96" ht="15.75" customHeight="1">
      <c r="A95" s="215"/>
      <c r="B95" s="215"/>
      <c r="C95" s="265"/>
      <c r="D95" s="265"/>
      <c r="E95" s="265"/>
      <c r="F95" s="265"/>
      <c r="G95" s="265"/>
      <c r="H95" s="265"/>
      <c r="I95" s="265"/>
      <c r="J95" s="265"/>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265"/>
      <c r="AK95" s="265"/>
      <c r="AL95" s="265"/>
      <c r="AM95" s="265"/>
      <c r="AN95" s="265"/>
      <c r="AO95" s="265"/>
      <c r="AP95" s="265"/>
      <c r="AQ95" s="265"/>
      <c r="AR95" s="265"/>
      <c r="AS95" s="265"/>
      <c r="AT95" s="265"/>
      <c r="AU95" s="265"/>
      <c r="AV95" s="265"/>
      <c r="AW95" s="265"/>
      <c r="AX95" s="265"/>
      <c r="AY95" s="265"/>
      <c r="AZ95" s="265"/>
      <c r="BA95" s="265"/>
      <c r="BB95" s="265"/>
      <c r="BC95" s="265"/>
      <c r="BD95" s="265"/>
      <c r="BE95" s="265"/>
      <c r="BF95" s="215"/>
      <c r="BG95" s="215"/>
      <c r="BH95" s="215"/>
      <c r="BI95" s="215"/>
      <c r="BJ95" s="215"/>
      <c r="BK95" s="215"/>
      <c r="BL95" s="215"/>
      <c r="BM95" s="215"/>
      <c r="BN95" s="215"/>
      <c r="BO95" s="215"/>
      <c r="BP95" s="215"/>
      <c r="BQ95" s="215"/>
      <c r="BR95" s="215"/>
      <c r="BS95" s="215"/>
      <c r="BT95" s="215"/>
      <c r="BU95" s="215"/>
      <c r="BV95" s="215"/>
      <c r="BW95" s="215"/>
      <c r="BX95" s="215"/>
      <c r="BY95" s="215"/>
      <c r="BZ95" s="215"/>
      <c r="CA95" s="215"/>
      <c r="CB95" s="215"/>
      <c r="CC95" s="215"/>
      <c r="CD95" s="215"/>
      <c r="CE95" s="215"/>
      <c r="CF95" s="215"/>
      <c r="CG95" s="215"/>
      <c r="CH95" s="215"/>
      <c r="CI95" s="215"/>
      <c r="CJ95" s="215"/>
      <c r="CK95" s="215"/>
      <c r="CL95" s="215"/>
      <c r="CM95" s="215"/>
      <c r="CN95" s="215"/>
      <c r="CO95" s="215"/>
    </row>
    <row r="96" spans="1:96" ht="15.75" customHeight="1">
      <c r="A96" s="215"/>
      <c r="B96" s="215"/>
      <c r="C96" s="265" t="s">
        <v>602</v>
      </c>
      <c r="D96" s="265"/>
      <c r="E96" s="265"/>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65"/>
      <c r="AP96" s="265"/>
      <c r="AQ96" s="265"/>
      <c r="AR96" s="265"/>
      <c r="AS96" s="265"/>
      <c r="AT96" s="265"/>
      <c r="AU96" s="265"/>
      <c r="AV96" s="265"/>
      <c r="AW96" s="265"/>
      <c r="AX96" s="265"/>
      <c r="AY96" s="265"/>
      <c r="AZ96" s="265"/>
      <c r="BA96" s="265"/>
      <c r="BB96" s="265"/>
      <c r="BC96" s="265"/>
      <c r="BD96" s="265"/>
      <c r="BE96" s="265"/>
      <c r="BF96" s="215"/>
      <c r="BG96" s="215"/>
      <c r="BH96" s="215"/>
      <c r="BI96" s="215"/>
      <c r="BJ96" s="215"/>
      <c r="BK96" s="215"/>
      <c r="BL96" s="215"/>
      <c r="BM96" s="215"/>
      <c r="BN96" s="215"/>
      <c r="BO96" s="215"/>
      <c r="BP96" s="215"/>
      <c r="BQ96" s="215"/>
      <c r="BR96" s="215"/>
      <c r="BS96" s="215"/>
      <c r="BT96" s="215"/>
      <c r="BU96" s="215"/>
      <c r="BV96" s="215"/>
      <c r="BW96" s="215"/>
      <c r="BX96" s="215"/>
      <c r="BY96" s="215"/>
      <c r="BZ96" s="215"/>
      <c r="CA96" s="215"/>
      <c r="CB96" s="215"/>
      <c r="CC96" s="215"/>
      <c r="CD96" s="215"/>
      <c r="CE96" s="215"/>
      <c r="CF96" s="215"/>
      <c r="CG96" s="215"/>
      <c r="CH96" s="215"/>
      <c r="CI96" s="215"/>
      <c r="CJ96" s="215"/>
      <c r="CK96" s="215"/>
      <c r="CL96" s="215"/>
      <c r="CM96" s="215"/>
      <c r="CN96" s="215"/>
      <c r="CO96" s="215"/>
    </row>
    <row r="97" spans="1:93" ht="15.75" customHeight="1">
      <c r="A97" s="215"/>
      <c r="B97" s="215"/>
      <c r="C97" s="1653" t="s">
        <v>603</v>
      </c>
      <c r="D97" s="1653"/>
      <c r="E97" s="1653"/>
      <c r="F97" s="1653"/>
      <c r="G97" s="1653"/>
      <c r="H97" s="1653"/>
      <c r="I97" s="1653"/>
      <c r="J97" s="1653"/>
      <c r="K97" s="1653"/>
      <c r="L97" s="1653"/>
      <c r="M97" s="1653"/>
      <c r="N97" s="1653"/>
      <c r="O97" s="1653"/>
      <c r="P97" s="1653"/>
      <c r="Q97" s="1653"/>
      <c r="R97" s="1653"/>
      <c r="S97" s="1653"/>
      <c r="T97" s="1653"/>
      <c r="U97" s="1653"/>
      <c r="V97" s="1653"/>
      <c r="W97" s="1653"/>
      <c r="X97" s="1653"/>
      <c r="Y97" s="1654">
        <v>0</v>
      </c>
      <c r="Z97" s="1654"/>
      <c r="AA97" s="1654"/>
      <c r="AB97" s="1654"/>
      <c r="AC97" s="1654"/>
      <c r="AD97" s="1654"/>
      <c r="AE97" s="1654"/>
      <c r="AF97" s="265"/>
      <c r="AG97" s="265"/>
      <c r="AH97" s="265"/>
      <c r="AI97" s="265"/>
      <c r="AJ97" s="265"/>
      <c r="AK97" s="265"/>
      <c r="AL97" s="265"/>
      <c r="AM97" s="265"/>
      <c r="AN97" s="265"/>
      <c r="AO97" s="265"/>
      <c r="AP97" s="265"/>
      <c r="AQ97" s="265"/>
      <c r="AR97" s="265"/>
      <c r="AS97" s="265"/>
      <c r="AT97" s="265"/>
      <c r="AU97" s="265"/>
      <c r="AV97" s="265"/>
      <c r="AW97" s="265"/>
      <c r="AX97" s="265"/>
      <c r="AY97" s="265"/>
      <c r="AZ97" s="265"/>
      <c r="BA97" s="265"/>
      <c r="BB97" s="265"/>
      <c r="BC97" s="265"/>
      <c r="BD97" s="265"/>
      <c r="BE97" s="265"/>
      <c r="BF97" s="266"/>
      <c r="BG97" s="266"/>
      <c r="BH97" s="266"/>
      <c r="BI97" s="266"/>
      <c r="BJ97" s="266"/>
      <c r="BK97" s="266"/>
      <c r="BL97" s="266"/>
      <c r="BM97" s="266"/>
      <c r="BN97" s="266"/>
      <c r="BO97" s="266"/>
      <c r="BP97" s="266"/>
      <c r="BQ97" s="266"/>
      <c r="BR97" s="266"/>
      <c r="BS97" s="266"/>
      <c r="BT97" s="266"/>
      <c r="BU97" s="266"/>
      <c r="BV97" s="266"/>
      <c r="BW97" s="266"/>
      <c r="BX97" s="266"/>
      <c r="BY97" s="266"/>
      <c r="BZ97" s="266"/>
      <c r="CA97" s="266"/>
      <c r="CB97" s="266"/>
      <c r="CC97" s="266"/>
      <c r="CD97" s="266"/>
      <c r="CE97" s="266"/>
      <c r="CF97" s="266"/>
      <c r="CG97" s="266"/>
      <c r="CH97" s="266"/>
      <c r="CI97" s="266"/>
      <c r="CJ97" s="266"/>
      <c r="CK97" s="266"/>
      <c r="CL97" s="266"/>
      <c r="CM97" s="266"/>
      <c r="CN97" s="266"/>
      <c r="CO97" s="266"/>
    </row>
    <row r="98" spans="1:93">
      <c r="C98" s="1653" t="s">
        <v>604</v>
      </c>
      <c r="D98" s="1653"/>
      <c r="E98" s="1653"/>
      <c r="F98" s="1653"/>
      <c r="G98" s="1653"/>
      <c r="H98" s="1653"/>
      <c r="I98" s="1653"/>
      <c r="J98" s="1653"/>
      <c r="K98" s="1653"/>
      <c r="L98" s="1653"/>
      <c r="M98" s="1653"/>
      <c r="N98" s="1653"/>
      <c r="O98" s="1653"/>
      <c r="P98" s="1653"/>
      <c r="Q98" s="1653"/>
      <c r="R98" s="1653"/>
      <c r="S98" s="1653"/>
      <c r="T98" s="1653"/>
      <c r="U98" s="1653"/>
      <c r="V98" s="1653"/>
      <c r="W98" s="1653"/>
      <c r="X98" s="1653"/>
      <c r="Y98" s="1654">
        <v>0</v>
      </c>
      <c r="Z98" s="1654"/>
      <c r="AA98" s="1654"/>
      <c r="AB98" s="1654"/>
      <c r="AC98" s="1654"/>
      <c r="AD98" s="1654"/>
      <c r="AE98" s="1654"/>
      <c r="AF98" s="265"/>
      <c r="AG98" s="265"/>
      <c r="AH98" s="265"/>
      <c r="AI98" s="265"/>
      <c r="AJ98" s="265"/>
      <c r="AK98" s="265"/>
      <c r="AL98" s="265"/>
      <c r="AM98" s="265"/>
      <c r="AN98" s="265"/>
      <c r="AO98" s="265"/>
      <c r="AP98" s="265"/>
      <c r="AQ98" s="265"/>
      <c r="AR98" s="265"/>
      <c r="AS98" s="265"/>
      <c r="AT98" s="265"/>
      <c r="AU98" s="265"/>
      <c r="AV98" s="265"/>
      <c r="AW98" s="265"/>
      <c r="AX98" s="265"/>
      <c r="AY98" s="265"/>
      <c r="AZ98" s="265"/>
      <c r="BA98" s="265"/>
      <c r="BB98" s="265"/>
      <c r="BC98" s="265"/>
      <c r="BD98" s="265"/>
      <c r="BE98" s="265"/>
    </row>
    <row r="99" spans="1:93">
      <c r="C99" s="267"/>
      <c r="D99" s="265"/>
      <c r="E99" s="265"/>
      <c r="F99" s="265"/>
      <c r="G99" s="265"/>
      <c r="H99" s="265"/>
      <c r="I99" s="265"/>
      <c r="J99" s="265"/>
      <c r="K99" s="265"/>
      <c r="L99" s="265"/>
      <c r="M99" s="265"/>
      <c r="N99" s="265"/>
      <c r="O99" s="265"/>
      <c r="P99" s="265"/>
      <c r="Q99" s="265"/>
      <c r="R99" s="265"/>
      <c r="S99" s="265"/>
      <c r="T99" s="265"/>
      <c r="U99" s="265"/>
      <c r="V99" s="265"/>
      <c r="W99" s="265"/>
      <c r="X99" s="265"/>
      <c r="Y99" s="265"/>
      <c r="Z99" s="265"/>
      <c r="AA99" s="265"/>
      <c r="AB99" s="265"/>
      <c r="AC99" s="265"/>
      <c r="AD99" s="265"/>
      <c r="AE99" s="265"/>
      <c r="AF99" s="265"/>
      <c r="AG99" s="265"/>
      <c r="AH99" s="265"/>
      <c r="AI99" s="265"/>
      <c r="AJ99" s="265"/>
      <c r="AK99" s="265"/>
      <c r="AL99" s="265"/>
      <c r="AM99" s="265"/>
      <c r="AN99" s="265"/>
      <c r="AO99" s="265"/>
      <c r="AP99" s="265"/>
      <c r="AQ99" s="265"/>
      <c r="AR99" s="265"/>
      <c r="AS99" s="265"/>
      <c r="AT99" s="265"/>
      <c r="AU99" s="265"/>
      <c r="AV99" s="265"/>
      <c r="AW99" s="265"/>
      <c r="AX99" s="265"/>
      <c r="AY99" s="265"/>
      <c r="AZ99" s="265"/>
      <c r="BA99" s="265"/>
      <c r="BB99" s="265"/>
      <c r="BC99" s="265"/>
      <c r="BD99" s="265"/>
      <c r="BE99" s="265"/>
    </row>
    <row r="100" spans="1:93">
      <c r="C100" s="265"/>
      <c r="D100" s="265"/>
      <c r="E100" s="267"/>
      <c r="F100" s="265"/>
      <c r="G100" s="265"/>
      <c r="H100" s="265"/>
      <c r="I100" s="265"/>
      <c r="J100" s="265"/>
      <c r="K100" s="265"/>
      <c r="L100" s="265"/>
      <c r="M100" s="265"/>
      <c r="N100" s="265"/>
      <c r="O100" s="265"/>
      <c r="P100" s="265"/>
      <c r="Q100" s="265"/>
      <c r="R100" s="265"/>
      <c r="S100" s="265"/>
      <c r="T100" s="265"/>
      <c r="U100" s="265"/>
      <c r="V100" s="265"/>
      <c r="W100" s="265"/>
      <c r="X100" s="265"/>
      <c r="Y100" s="265"/>
      <c r="Z100" s="265"/>
      <c r="AA100" s="265"/>
      <c r="AB100" s="265"/>
      <c r="AC100" s="265"/>
      <c r="AD100" s="265"/>
      <c r="AE100" s="265"/>
      <c r="AF100" s="265"/>
      <c r="AG100" s="265"/>
      <c r="AH100" s="265"/>
      <c r="AI100" s="265"/>
      <c r="AJ100" s="265"/>
      <c r="AK100" s="265"/>
      <c r="AL100" s="265"/>
      <c r="AM100" s="265"/>
      <c r="AN100" s="265"/>
      <c r="AO100" s="265"/>
      <c r="AP100" s="265"/>
      <c r="AQ100" s="265"/>
      <c r="AR100" s="265"/>
      <c r="AS100" s="265"/>
      <c r="AT100" s="265"/>
      <c r="AU100" s="265"/>
      <c r="AV100" s="265"/>
      <c r="AW100" s="265"/>
      <c r="AX100" s="265"/>
      <c r="AY100" s="265"/>
      <c r="AZ100" s="265"/>
      <c r="BA100" s="265"/>
      <c r="BB100" s="265"/>
      <c r="BC100" s="265"/>
      <c r="BD100" s="265"/>
      <c r="BE100" s="265"/>
    </row>
  </sheetData>
  <mergeCells count="318">
    <mergeCell ref="G1:BU3"/>
    <mergeCell ref="CR2:CX5"/>
    <mergeCell ref="H4:BT5"/>
    <mergeCell ref="B6:I8"/>
    <mergeCell ref="J6:R9"/>
    <mergeCell ref="S6:AR9"/>
    <mergeCell ref="AS6:AY11"/>
    <mergeCell ref="AZ6:BW7"/>
    <mergeCell ref="CR6:CX7"/>
    <mergeCell ref="AZ8:BU11"/>
    <mergeCell ref="BV8:BW11"/>
    <mergeCell ref="BY8:CB13"/>
    <mergeCell ref="B9:I13"/>
    <mergeCell ref="J10:R13"/>
    <mergeCell ref="S10:AR10"/>
    <mergeCell ref="S11:T11"/>
    <mergeCell ref="U11:V11"/>
    <mergeCell ref="W11:X11"/>
    <mergeCell ref="Y11:Z11"/>
    <mergeCell ref="AA11:AB11"/>
    <mergeCell ref="AO11:AP11"/>
    <mergeCell ref="AQ11:AR11"/>
    <mergeCell ref="S12:T13"/>
    <mergeCell ref="U12:V13"/>
    <mergeCell ref="AI11:AJ11"/>
    <mergeCell ref="AK11:AL11"/>
    <mergeCell ref="AM11:AN11"/>
    <mergeCell ref="AZ12:BW16"/>
    <mergeCell ref="B14:I16"/>
    <mergeCell ref="J14:R16"/>
    <mergeCell ref="S14:AR16"/>
    <mergeCell ref="B18:AH19"/>
    <mergeCell ref="AJ18:BR19"/>
    <mergeCell ref="AI12:AJ13"/>
    <mergeCell ref="AK12:AL13"/>
    <mergeCell ref="AM12:AN13"/>
    <mergeCell ref="AO12:AP13"/>
    <mergeCell ref="AQ12:AR13"/>
    <mergeCell ref="AS12:AY16"/>
    <mergeCell ref="W12:X13"/>
    <mergeCell ref="Y12:Z13"/>
    <mergeCell ref="AA12:AB13"/>
    <mergeCell ref="AC12:AD13"/>
    <mergeCell ref="AE12:AF13"/>
    <mergeCell ref="AG12:AH13"/>
    <mergeCell ref="AC11:AD11"/>
    <mergeCell ref="AE11:AF11"/>
    <mergeCell ref="AG11:AH11"/>
    <mergeCell ref="CR18:CX19"/>
    <mergeCell ref="B20:AH22"/>
    <mergeCell ref="CR20:CX21"/>
    <mergeCell ref="AK21:CN21"/>
    <mergeCell ref="CP21:CP86"/>
    <mergeCell ref="AK22:CN22"/>
    <mergeCell ref="CR22:CX23"/>
    <mergeCell ref="B23:AH26"/>
    <mergeCell ref="AK23:CN23"/>
    <mergeCell ref="AK24:BA28"/>
    <mergeCell ref="BX27:BY28"/>
    <mergeCell ref="BB24:BY25"/>
    <mergeCell ref="BZ24:CN25"/>
    <mergeCell ref="CR24:CX25"/>
    <mergeCell ref="BB26:BC26"/>
    <mergeCell ref="BD26:BE26"/>
    <mergeCell ref="BF26:BG26"/>
    <mergeCell ref="BH26:BI26"/>
    <mergeCell ref="BJ26:BK26"/>
    <mergeCell ref="BL26:BM26"/>
    <mergeCell ref="BN26:BO26"/>
    <mergeCell ref="B27:AH30"/>
    <mergeCell ref="BB27:BC28"/>
    <mergeCell ref="BD27:BE28"/>
    <mergeCell ref="CR28:CS29"/>
    <mergeCell ref="CT28:CT29"/>
    <mergeCell ref="AK29:BA31"/>
    <mergeCell ref="BB29:BY31"/>
    <mergeCell ref="BZ29:CE31"/>
    <mergeCell ref="CF29:CN31"/>
    <mergeCell ref="CR30:CS31"/>
    <mergeCell ref="CT30:CT31"/>
    <mergeCell ref="CR26:CX27"/>
    <mergeCell ref="CC26:CE28"/>
    <mergeCell ref="CF26:CF28"/>
    <mergeCell ref="CG26:CI28"/>
    <mergeCell ref="CJ26:CJ28"/>
    <mergeCell ref="CK26:CM28"/>
    <mergeCell ref="CN26:CN28"/>
    <mergeCell ref="BP26:BQ26"/>
    <mergeCell ref="BR26:BS26"/>
    <mergeCell ref="BT26:BU26"/>
    <mergeCell ref="BV26:BW26"/>
    <mergeCell ref="BX26:BY26"/>
    <mergeCell ref="BZ26:CB28"/>
    <mergeCell ref="BR27:BS28"/>
    <mergeCell ref="BT27:BU28"/>
    <mergeCell ref="BV27:BW28"/>
    <mergeCell ref="CM38:CN44"/>
    <mergeCell ref="C39:AC40"/>
    <mergeCell ref="AK40:AL44"/>
    <mergeCell ref="AM40:AS44"/>
    <mergeCell ref="AT40:BC44"/>
    <mergeCell ref="BD40:BD44"/>
    <mergeCell ref="BE40:BN40"/>
    <mergeCell ref="B31:AH36"/>
    <mergeCell ref="AK32:BA35"/>
    <mergeCell ref="BB32:BY35"/>
    <mergeCell ref="BZ32:CE35"/>
    <mergeCell ref="CF32:CN35"/>
    <mergeCell ref="AK36:BL37"/>
    <mergeCell ref="B37:AH38"/>
    <mergeCell ref="AK38:AS39"/>
    <mergeCell ref="AT38:BD39"/>
    <mergeCell ref="BE38:BO39"/>
    <mergeCell ref="C43:D47"/>
    <mergeCell ref="E43:K47"/>
    <mergeCell ref="L43:U47"/>
    <mergeCell ref="V43:V47"/>
    <mergeCell ref="W43:AF43"/>
    <mergeCell ref="AG43:AG47"/>
    <mergeCell ref="W44:AF47"/>
    <mergeCell ref="BF27:BG28"/>
    <mergeCell ref="BH27:BI28"/>
    <mergeCell ref="BJ27:BK28"/>
    <mergeCell ref="BL27:BM28"/>
    <mergeCell ref="BN27:BO28"/>
    <mergeCell ref="BP27:BQ28"/>
    <mergeCell ref="BE46:BN49"/>
    <mergeCell ref="CK48:CL50"/>
    <mergeCell ref="CK42:CL44"/>
    <mergeCell ref="CK38:CL41"/>
    <mergeCell ref="AK45:AL49"/>
    <mergeCell ref="AM45:AS49"/>
    <mergeCell ref="BO40:BO44"/>
    <mergeCell ref="C41:K42"/>
    <mergeCell ref="L41:V42"/>
    <mergeCell ref="W41:AG42"/>
    <mergeCell ref="BE41:BN44"/>
    <mergeCell ref="BU42:CJ44"/>
    <mergeCell ref="BS38:BT50"/>
    <mergeCell ref="BU38:CJ41"/>
    <mergeCell ref="Y60:AG61"/>
    <mergeCell ref="BS51:BZ53"/>
    <mergeCell ref="CA51:CN51"/>
    <mergeCell ref="CA52:CN53"/>
    <mergeCell ref="C53:V55"/>
    <mergeCell ref="W53:AF55"/>
    <mergeCell ref="AG53:AG55"/>
    <mergeCell ref="AK54:AX55"/>
    <mergeCell ref="C48:D52"/>
    <mergeCell ref="E48:K52"/>
    <mergeCell ref="L48:V52"/>
    <mergeCell ref="W48:AF48"/>
    <mergeCell ref="AG48:AG52"/>
    <mergeCell ref="BU48:CJ50"/>
    <mergeCell ref="W49:AF52"/>
    <mergeCell ref="AK50:BD52"/>
    <mergeCell ref="BF50:BN52"/>
    <mergeCell ref="BO50:BO52"/>
    <mergeCell ref="AT45:BD49"/>
    <mergeCell ref="BE45:BN45"/>
    <mergeCell ref="BO45:BO49"/>
    <mergeCell ref="BU45:CJ47"/>
    <mergeCell ref="CK45:CL47"/>
    <mergeCell ref="CM45:CN50"/>
    <mergeCell ref="CN58:CN60"/>
    <mergeCell ref="BW60:BZ61"/>
    <mergeCell ref="CA60:CD61"/>
    <mergeCell ref="C56:L57"/>
    <mergeCell ref="AK56:AL61"/>
    <mergeCell ref="AM56:CD57"/>
    <mergeCell ref="CF56:CN57"/>
    <mergeCell ref="CR56:CX57"/>
    <mergeCell ref="C58:C69"/>
    <mergeCell ref="D58:S59"/>
    <mergeCell ref="T58:W65"/>
    <mergeCell ref="Y58:AG59"/>
    <mergeCell ref="AM58:AP61"/>
    <mergeCell ref="CR60:CX61"/>
    <mergeCell ref="CF61:CN62"/>
    <mergeCell ref="D62:S63"/>
    <mergeCell ref="Y62:AG62"/>
    <mergeCell ref="AK62:AK67"/>
    <mergeCell ref="AL62:AL63"/>
    <mergeCell ref="AM62:AP63"/>
    <mergeCell ref="AQ62:AT63"/>
    <mergeCell ref="AU62:AX63"/>
    <mergeCell ref="AY62:BB63"/>
    <mergeCell ref="D60:S61"/>
    <mergeCell ref="D64:S65"/>
    <mergeCell ref="AL64:AL65"/>
    <mergeCell ref="AM64:AP65"/>
    <mergeCell ref="AQ64:AT65"/>
    <mergeCell ref="AU64:AX65"/>
    <mergeCell ref="BC62:BF63"/>
    <mergeCell ref="BG62:BJ63"/>
    <mergeCell ref="BK62:BN63"/>
    <mergeCell ref="BO62:BR63"/>
    <mergeCell ref="Y65:AF67"/>
    <mergeCell ref="AG65:AG67"/>
    <mergeCell ref="BC64:BF65"/>
    <mergeCell ref="BG64:BJ65"/>
    <mergeCell ref="BK64:BN65"/>
    <mergeCell ref="CR58:CR59"/>
    <mergeCell ref="BO60:BR61"/>
    <mergeCell ref="BS60:BV61"/>
    <mergeCell ref="CA62:CD63"/>
    <mergeCell ref="CR62:CR63"/>
    <mergeCell ref="Y63:AG64"/>
    <mergeCell ref="CF63:CM65"/>
    <mergeCell ref="CN63:CN65"/>
    <mergeCell ref="BS62:BV63"/>
    <mergeCell ref="BW62:BZ63"/>
    <mergeCell ref="BW64:BZ65"/>
    <mergeCell ref="CA64:CD65"/>
    <mergeCell ref="CR64:CR65"/>
    <mergeCell ref="AY60:BB61"/>
    <mergeCell ref="BC60:BF61"/>
    <mergeCell ref="BG60:BJ61"/>
    <mergeCell ref="BK60:BN61"/>
    <mergeCell ref="AQ58:AT61"/>
    <mergeCell ref="AU58:AX61"/>
    <mergeCell ref="AY58:CD59"/>
    <mergeCell ref="CF58:CM60"/>
    <mergeCell ref="BO64:BR65"/>
    <mergeCell ref="BS64:BV65"/>
    <mergeCell ref="AY64:BB65"/>
    <mergeCell ref="BS66:BV67"/>
    <mergeCell ref="BW66:BZ67"/>
    <mergeCell ref="CA66:CD67"/>
    <mergeCell ref="CF66:CN68"/>
    <mergeCell ref="D68:S69"/>
    <mergeCell ref="T68:W69"/>
    <mergeCell ref="Y68:AG69"/>
    <mergeCell ref="AK68:AL69"/>
    <mergeCell ref="AM68:AT69"/>
    <mergeCell ref="AU68:CD69"/>
    <mergeCell ref="AU66:AX67"/>
    <mergeCell ref="AY66:BB67"/>
    <mergeCell ref="BC66:BF67"/>
    <mergeCell ref="BG66:BJ67"/>
    <mergeCell ref="BK66:BN67"/>
    <mergeCell ref="BO66:BR67"/>
    <mergeCell ref="D66:S67"/>
    <mergeCell ref="T66:W67"/>
    <mergeCell ref="AL66:AL67"/>
    <mergeCell ref="AM66:AP67"/>
    <mergeCell ref="AQ66:AT67"/>
    <mergeCell ref="B71:W72"/>
    <mergeCell ref="C73:CL73"/>
    <mergeCell ref="D74:CL74"/>
    <mergeCell ref="C75:CL75"/>
    <mergeCell ref="C76:C87"/>
    <mergeCell ref="D76:D78"/>
    <mergeCell ref="E76:T78"/>
    <mergeCell ref="U76:AD78"/>
    <mergeCell ref="AF76:AF87"/>
    <mergeCell ref="AG76:AP80"/>
    <mergeCell ref="AQ76:BN77"/>
    <mergeCell ref="BO76:CA77"/>
    <mergeCell ref="CC76:CD87"/>
    <mergeCell ref="CE76:CN77"/>
    <mergeCell ref="AQ78:AR78"/>
    <mergeCell ref="AS78:AT78"/>
    <mergeCell ref="AU78:AV78"/>
    <mergeCell ref="AW78:AX78"/>
    <mergeCell ref="AY78:AZ78"/>
    <mergeCell ref="BA78:BB78"/>
    <mergeCell ref="D79:D81"/>
    <mergeCell ref="E79:T81"/>
    <mergeCell ref="U79:AD81"/>
    <mergeCell ref="AQ79:AR80"/>
    <mergeCell ref="BG78:BH78"/>
    <mergeCell ref="BI78:BJ78"/>
    <mergeCell ref="BK78:BL78"/>
    <mergeCell ref="BM78:BN78"/>
    <mergeCell ref="BM79:BN80"/>
    <mergeCell ref="BE79:BF80"/>
    <mergeCell ref="BG79:BH80"/>
    <mergeCell ref="BI79:BJ80"/>
    <mergeCell ref="BK79:BL80"/>
    <mergeCell ref="CA78:CA80"/>
    <mergeCell ref="CE78:CN78"/>
    <mergeCell ref="BS78:BT80"/>
    <mergeCell ref="BU78:BU80"/>
    <mergeCell ref="BV78:BW80"/>
    <mergeCell ref="BX78:BX80"/>
    <mergeCell ref="BY78:BZ80"/>
    <mergeCell ref="C88:CN88"/>
    <mergeCell ref="C97:X97"/>
    <mergeCell ref="Y97:AE97"/>
    <mergeCell ref="CE79:CN86"/>
    <mergeCell ref="BT81:CA83"/>
    <mergeCell ref="BT84:BZ87"/>
    <mergeCell ref="CA84:CA87"/>
    <mergeCell ref="CE87:CN87"/>
    <mergeCell ref="BA79:BB80"/>
    <mergeCell ref="BC79:BD80"/>
    <mergeCell ref="AS79:AT80"/>
    <mergeCell ref="AU79:AV80"/>
    <mergeCell ref="AW79:AX80"/>
    <mergeCell ref="AY79:AZ80"/>
    <mergeCell ref="BO78:BR80"/>
    <mergeCell ref="BC78:BD78"/>
    <mergeCell ref="BE78:BF78"/>
    <mergeCell ref="C98:X98"/>
    <mergeCell ref="Y98:AE98"/>
    <mergeCell ref="D82:D84"/>
    <mergeCell ref="E82:T84"/>
    <mergeCell ref="U82:AD84"/>
    <mergeCell ref="AG84:AP87"/>
    <mergeCell ref="AQ84:BN87"/>
    <mergeCell ref="BO84:BS87"/>
    <mergeCell ref="D85:D87"/>
    <mergeCell ref="E85:T87"/>
    <mergeCell ref="U85:AD87"/>
    <mergeCell ref="AG81:AP83"/>
    <mergeCell ref="AQ81:BN83"/>
    <mergeCell ref="BO81:BS83"/>
  </mergeCells>
  <phoneticPr fontId="18"/>
  <pageMargins left="0.31496062992125984" right="0.35433070866141736" top="0.59055118110236227" bottom="0.47244094488188981" header="0.35433070866141736" footer="0.27559055118110237"/>
  <pageSetup paperSize="9" scale="72" fitToWidth="0" fitToHeight="0" pageOrder="overThenDown" orientation="landscape" useFirstPageNumber="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Drop Down 1">
              <controlPr defaultSize="0" print="0" autoLine="0" autoPict="0">
                <anchor moveWithCells="1">
                  <from>
                    <xdr:col>77</xdr:col>
                    <xdr:colOff>6350</xdr:colOff>
                    <xdr:row>25</xdr:row>
                    <xdr:rowOff>0</xdr:rowOff>
                  </from>
                  <to>
                    <xdr:col>80</xdr:col>
                    <xdr:colOff>69850</xdr:colOff>
                    <xdr:row>28</xdr:row>
                    <xdr:rowOff>0</xdr:rowOff>
                  </to>
                </anchor>
              </controlPr>
            </control>
          </mc:Choice>
        </mc:AlternateContent>
        <mc:AlternateContent xmlns:mc="http://schemas.openxmlformats.org/markup-compatibility/2006">
          <mc:Choice Requires="x14">
            <control shapeId="14338" r:id="rId5" name="Drop Down 2">
              <controlPr defaultSize="0" print="0" autoLine="0" autoPict="0">
                <anchor moveWithCells="1">
                  <from>
                    <xdr:col>66</xdr:col>
                    <xdr:colOff>6350</xdr:colOff>
                    <xdr:row>77</xdr:row>
                    <xdr:rowOff>6350</xdr:rowOff>
                  </from>
                  <to>
                    <xdr:col>70</xdr:col>
                    <xdr:colOff>0</xdr:colOff>
                    <xdr:row>79</xdr:row>
                    <xdr:rowOff>101600</xdr:rowOff>
                  </to>
                </anchor>
              </controlPr>
            </control>
          </mc:Choice>
        </mc:AlternateContent>
        <mc:AlternateContent xmlns:mc="http://schemas.openxmlformats.org/markup-compatibility/2006">
          <mc:Choice Requires="x14">
            <control shapeId="14339" r:id="rId6" name="Check Box 3">
              <controlPr defaultSize="0" autoFill="0" autoLine="0" autoPict="0" altText="４８万円以下かつ年齢70歳以上 （昭28.1.1以前生） ≪老人控除対象配偶者に該当≫">
                <anchor moveWithCells="1">
                  <from>
                    <xdr:col>72</xdr:col>
                    <xdr:colOff>50800</xdr:colOff>
                    <xdr:row>36</xdr:row>
                    <xdr:rowOff>38100</xdr:rowOff>
                  </from>
                  <to>
                    <xdr:col>88</xdr:col>
                    <xdr:colOff>19050</xdr:colOff>
                    <xdr:row>41</xdr:row>
                    <xdr:rowOff>95250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72</xdr:col>
                    <xdr:colOff>57150</xdr:colOff>
                    <xdr:row>41</xdr:row>
                    <xdr:rowOff>38100</xdr:rowOff>
                  </from>
                  <to>
                    <xdr:col>88</xdr:col>
                    <xdr:colOff>0</xdr:colOff>
                    <xdr:row>43</xdr:row>
                    <xdr:rowOff>82550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72</xdr:col>
                    <xdr:colOff>57150</xdr:colOff>
                    <xdr:row>44</xdr:row>
                    <xdr:rowOff>50800</xdr:rowOff>
                  </from>
                  <to>
                    <xdr:col>88</xdr:col>
                    <xdr:colOff>0</xdr:colOff>
                    <xdr:row>46</xdr:row>
                    <xdr:rowOff>95250</xdr:rowOff>
                  </to>
                </anchor>
              </controlPr>
            </control>
          </mc:Choice>
        </mc:AlternateContent>
        <mc:AlternateContent xmlns:mc="http://schemas.openxmlformats.org/markup-compatibility/2006">
          <mc:Choice Requires="x14">
            <control shapeId="14342" r:id="rId9" name="Check Box 6">
              <controlPr defaultSize="0" autoFill="0" autoLine="0" autoPict="0" altText="95万円超133万円以下">
                <anchor moveWithCells="1">
                  <from>
                    <xdr:col>72</xdr:col>
                    <xdr:colOff>57150</xdr:colOff>
                    <xdr:row>47</xdr:row>
                    <xdr:rowOff>63500</xdr:rowOff>
                  </from>
                  <to>
                    <xdr:col>88</xdr:col>
                    <xdr:colOff>0</xdr:colOff>
                    <xdr:row>50</xdr:row>
                    <xdr:rowOff>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3</xdr:col>
                    <xdr:colOff>19050</xdr:colOff>
                    <xdr:row>57</xdr:row>
                    <xdr:rowOff>12700</xdr:rowOff>
                  </from>
                  <to>
                    <xdr:col>18</xdr:col>
                    <xdr:colOff>88900</xdr:colOff>
                    <xdr:row>58</xdr:row>
                    <xdr:rowOff>101600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3</xdr:col>
                    <xdr:colOff>19050</xdr:colOff>
                    <xdr:row>59</xdr:row>
                    <xdr:rowOff>6350</xdr:rowOff>
                  </from>
                  <to>
                    <xdr:col>18</xdr:col>
                    <xdr:colOff>88900</xdr:colOff>
                    <xdr:row>60</xdr:row>
                    <xdr:rowOff>69850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3</xdr:col>
                    <xdr:colOff>19050</xdr:colOff>
                    <xdr:row>61</xdr:row>
                    <xdr:rowOff>6350</xdr:rowOff>
                  </from>
                  <to>
                    <xdr:col>18</xdr:col>
                    <xdr:colOff>88900</xdr:colOff>
                    <xdr:row>62</xdr:row>
                    <xdr:rowOff>88900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3</xdr:col>
                    <xdr:colOff>12700</xdr:colOff>
                    <xdr:row>63</xdr:row>
                    <xdr:rowOff>6350</xdr:rowOff>
                  </from>
                  <to>
                    <xdr:col>18</xdr:col>
                    <xdr:colOff>82550</xdr:colOff>
                    <xdr:row>64</xdr:row>
                    <xdr:rowOff>88900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3</xdr:col>
                    <xdr:colOff>19050</xdr:colOff>
                    <xdr:row>65</xdr:row>
                    <xdr:rowOff>6350</xdr:rowOff>
                  </from>
                  <to>
                    <xdr:col>18</xdr:col>
                    <xdr:colOff>88900</xdr:colOff>
                    <xdr:row>66</xdr:row>
                    <xdr:rowOff>88900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3</xdr:col>
                    <xdr:colOff>19050</xdr:colOff>
                    <xdr:row>67</xdr:row>
                    <xdr:rowOff>6350</xdr:rowOff>
                  </from>
                  <to>
                    <xdr:col>18</xdr:col>
                    <xdr:colOff>88900</xdr:colOff>
                    <xdr:row>68</xdr:row>
                    <xdr:rowOff>88900</xdr:rowOff>
                  </to>
                </anchor>
              </controlPr>
            </control>
          </mc:Choice>
        </mc:AlternateContent>
        <mc:AlternateContent xmlns:mc="http://schemas.openxmlformats.org/markup-compatibility/2006">
          <mc:Choice Requires="x14">
            <control shapeId="14349" r:id="rId16" name="Check Box 13">
              <controlPr defaultSize="0" autoFill="0" autoLine="0" autoPict="0" altText="あなた自身が特別障害者 ">
                <anchor moveWithCells="1">
                  <from>
                    <xdr:col>3</xdr:col>
                    <xdr:colOff>25400</xdr:colOff>
                    <xdr:row>75</xdr:row>
                    <xdr:rowOff>31750</xdr:rowOff>
                  </from>
                  <to>
                    <xdr:col>18</xdr:col>
                    <xdr:colOff>25400</xdr:colOff>
                    <xdr:row>77</xdr:row>
                    <xdr:rowOff>95250</xdr:rowOff>
                  </to>
                </anchor>
              </controlPr>
            </control>
          </mc:Choice>
        </mc:AlternateContent>
        <mc:AlternateContent xmlns:mc="http://schemas.openxmlformats.org/markup-compatibility/2006">
          <mc:Choice Requires="x14">
            <control shapeId="14350" r:id="rId17" name="Check Box 14">
              <controlPr defaultSize="0" autoFill="0" autoLine="0" autoPict="0" altText="同一生計配偶者が特別障害者">
                <anchor moveWithCells="1">
                  <from>
                    <xdr:col>3</xdr:col>
                    <xdr:colOff>25400</xdr:colOff>
                    <xdr:row>78</xdr:row>
                    <xdr:rowOff>25400</xdr:rowOff>
                  </from>
                  <to>
                    <xdr:col>18</xdr:col>
                    <xdr:colOff>25400</xdr:colOff>
                    <xdr:row>80</xdr:row>
                    <xdr:rowOff>88900</xdr:rowOff>
                  </to>
                </anchor>
              </controlPr>
            </control>
          </mc:Choice>
        </mc:AlternateContent>
        <mc:AlternateContent xmlns:mc="http://schemas.openxmlformats.org/markup-compatibility/2006">
          <mc:Choice Requires="x14">
            <control shapeId="14351" r:id="rId18" name="Check Box 15">
              <controlPr defaultSize="0" autoFill="0" autoLine="0" autoPict="0" altText="扶養親族が特別障害者">
                <anchor moveWithCells="1">
                  <from>
                    <xdr:col>3</xdr:col>
                    <xdr:colOff>19050</xdr:colOff>
                    <xdr:row>81</xdr:row>
                    <xdr:rowOff>19050</xdr:rowOff>
                  </from>
                  <to>
                    <xdr:col>18</xdr:col>
                    <xdr:colOff>19050</xdr:colOff>
                    <xdr:row>83</xdr:row>
                    <xdr:rowOff>82550</xdr:rowOff>
                  </to>
                </anchor>
              </controlPr>
            </control>
          </mc:Choice>
        </mc:AlternateContent>
        <mc:AlternateContent xmlns:mc="http://schemas.openxmlformats.org/markup-compatibility/2006">
          <mc:Choice Requires="x14">
            <control shapeId="14352" r:id="rId19" name="Check Box 16">
              <controlPr defaultSize="0" autoFill="0" autoLine="0" autoPict="0" altText="扶養親族が年齢23歳未満(平12.1.2以後生)">
                <anchor moveWithCells="1">
                  <from>
                    <xdr:col>3</xdr:col>
                    <xdr:colOff>19050</xdr:colOff>
                    <xdr:row>84</xdr:row>
                    <xdr:rowOff>25400</xdr:rowOff>
                  </from>
                  <to>
                    <xdr:col>19</xdr:col>
                    <xdr:colOff>133350</xdr:colOff>
                    <xdr:row>86</xdr:row>
                    <xdr:rowOff>88900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50AA0-6CFB-4783-BC92-F402C1042F55}">
  <sheetPr codeName="Sheet8"/>
  <dimension ref="A1:CH130"/>
  <sheetViews>
    <sheetView zoomScale="77" zoomScaleNormal="77" workbookViewId="0"/>
  </sheetViews>
  <sheetFormatPr defaultRowHeight="13"/>
  <cols>
    <col min="1" max="81" width="2.1640625" style="231" customWidth="1"/>
    <col min="82" max="86" width="9.75" style="231" customWidth="1"/>
    <col min="87" max="16384" width="8.6640625" style="232"/>
  </cols>
  <sheetData>
    <row r="1" spans="2:86" s="232" customFormat="1" ht="8.75" customHeight="1">
      <c r="B1" s="231"/>
      <c r="C1" s="231"/>
      <c r="D1" s="231"/>
      <c r="E1" s="231"/>
      <c r="F1" s="231"/>
      <c r="G1" s="231"/>
      <c r="H1" s="231"/>
      <c r="I1" s="231"/>
      <c r="J1" s="2079" t="s">
        <v>563</v>
      </c>
      <c r="K1" s="2079"/>
      <c r="L1" s="2079"/>
      <c r="M1" s="2079"/>
      <c r="N1" s="2079"/>
      <c r="O1" s="2079"/>
      <c r="P1" s="2079"/>
      <c r="Q1" s="2079"/>
      <c r="R1" s="2079"/>
      <c r="S1" s="2079"/>
      <c r="T1" s="2079"/>
      <c r="U1" s="2079"/>
      <c r="V1" s="2079"/>
      <c r="W1" s="2079"/>
      <c r="X1" s="2079"/>
      <c r="Y1" s="2079"/>
      <c r="Z1" s="2079"/>
      <c r="AA1" s="2079"/>
      <c r="AB1" s="2079"/>
      <c r="AC1" s="2079"/>
      <c r="AD1" s="2079"/>
      <c r="AE1" s="2079"/>
      <c r="AF1" s="2079"/>
      <c r="AG1" s="2079"/>
      <c r="AH1" s="2079"/>
      <c r="AI1" s="2079"/>
      <c r="AJ1" s="2079"/>
      <c r="AK1" s="2079"/>
      <c r="AL1" s="2079"/>
      <c r="AM1" s="2079"/>
      <c r="AN1" s="2079"/>
      <c r="AO1" s="2079"/>
      <c r="AP1" s="2079"/>
      <c r="AQ1" s="2079"/>
      <c r="AR1" s="2079"/>
      <c r="AS1" s="2079"/>
      <c r="AT1" s="2079"/>
      <c r="AU1" s="2079"/>
      <c r="AV1" s="2079"/>
      <c r="AW1" s="2079"/>
      <c r="AX1" s="2079"/>
      <c r="AY1" s="2079"/>
      <c r="AZ1" s="2079"/>
      <c r="BA1" s="2079"/>
      <c r="BB1" s="2079"/>
      <c r="BC1" s="2079"/>
      <c r="BD1" s="2079"/>
      <c r="BE1" s="2079"/>
      <c r="BF1" s="2079"/>
      <c r="BG1" s="2079"/>
      <c r="BH1" s="231"/>
      <c r="BI1" s="231"/>
      <c r="BJ1" s="231"/>
      <c r="BK1" s="231"/>
      <c r="BL1" s="231"/>
      <c r="BM1" s="231"/>
      <c r="BN1" s="231"/>
      <c r="BO1" s="231"/>
      <c r="BP1" s="231"/>
      <c r="BQ1" s="231"/>
      <c r="BR1" s="231"/>
      <c r="BS1" s="231"/>
      <c r="BT1" s="231"/>
      <c r="BU1" s="231"/>
      <c r="BV1" s="231"/>
    </row>
    <row r="2" spans="2:86" s="232" customFormat="1" ht="8.75" customHeight="1">
      <c r="B2" s="231"/>
      <c r="C2" s="231"/>
      <c r="D2" s="231"/>
      <c r="E2" s="231"/>
      <c r="F2" s="231"/>
      <c r="G2" s="231"/>
      <c r="H2" s="231"/>
      <c r="I2" s="231"/>
      <c r="J2" s="2079"/>
      <c r="K2" s="2079"/>
      <c r="L2" s="2079"/>
      <c r="M2" s="2079"/>
      <c r="N2" s="2079"/>
      <c r="O2" s="2079"/>
      <c r="P2" s="2079"/>
      <c r="Q2" s="2079"/>
      <c r="R2" s="2079"/>
      <c r="S2" s="2079"/>
      <c r="T2" s="2079"/>
      <c r="U2" s="2079"/>
      <c r="V2" s="2079"/>
      <c r="W2" s="2079"/>
      <c r="X2" s="2079"/>
      <c r="Y2" s="2079"/>
      <c r="Z2" s="2079"/>
      <c r="AA2" s="2079"/>
      <c r="AB2" s="2079"/>
      <c r="AC2" s="2079"/>
      <c r="AD2" s="2079"/>
      <c r="AE2" s="2079"/>
      <c r="AF2" s="2079"/>
      <c r="AG2" s="2079"/>
      <c r="AH2" s="2079"/>
      <c r="AI2" s="2079"/>
      <c r="AJ2" s="2079"/>
      <c r="AK2" s="2079"/>
      <c r="AL2" s="2079"/>
      <c r="AM2" s="2079"/>
      <c r="AN2" s="2079"/>
      <c r="AO2" s="2079"/>
      <c r="AP2" s="2079"/>
      <c r="AQ2" s="2079"/>
      <c r="AR2" s="2079"/>
      <c r="AS2" s="2079"/>
      <c r="AT2" s="2079"/>
      <c r="AU2" s="2079"/>
      <c r="AV2" s="2079"/>
      <c r="AW2" s="2079"/>
      <c r="AX2" s="2079"/>
      <c r="AY2" s="2079"/>
      <c r="AZ2" s="2079"/>
      <c r="BA2" s="2079"/>
      <c r="BB2" s="2079"/>
      <c r="BC2" s="2079"/>
      <c r="BD2" s="2079"/>
      <c r="BE2" s="2079"/>
      <c r="BF2" s="2079"/>
      <c r="BG2" s="2079"/>
      <c r="BH2" s="231"/>
      <c r="BI2" s="231"/>
      <c r="BJ2" s="231"/>
      <c r="BK2" s="231"/>
      <c r="BL2" s="231"/>
      <c r="BM2" s="231"/>
      <c r="BN2" s="231"/>
      <c r="BO2" s="231"/>
      <c r="BP2" s="231"/>
      <c r="BQ2" s="231"/>
      <c r="BR2" s="231"/>
      <c r="BS2" s="231"/>
      <c r="BT2" s="231"/>
      <c r="BU2" s="231"/>
      <c r="BV2" s="231"/>
      <c r="CE2" s="233" t="s">
        <v>542</v>
      </c>
      <c r="CG2" s="233" t="s">
        <v>543</v>
      </c>
      <c r="CH2" s="233"/>
    </row>
    <row r="3" spans="2:86" s="232" customFormat="1" ht="8.75" customHeight="1" thickBot="1">
      <c r="B3" s="231"/>
      <c r="C3" s="231"/>
      <c r="D3" s="231"/>
      <c r="E3" s="231"/>
      <c r="F3" s="231"/>
      <c r="G3" s="231"/>
      <c r="H3" s="231"/>
      <c r="I3" s="231"/>
      <c r="J3" s="2079"/>
      <c r="K3" s="2079"/>
      <c r="L3" s="2079"/>
      <c r="M3" s="2079"/>
      <c r="N3" s="2079"/>
      <c r="O3" s="2079"/>
      <c r="P3" s="2079"/>
      <c r="Q3" s="2079"/>
      <c r="R3" s="2079"/>
      <c r="S3" s="2079"/>
      <c r="T3" s="2079"/>
      <c r="U3" s="2079"/>
      <c r="V3" s="2079"/>
      <c r="W3" s="2079"/>
      <c r="X3" s="2079"/>
      <c r="Y3" s="2079"/>
      <c r="Z3" s="2079"/>
      <c r="AA3" s="2079"/>
      <c r="AB3" s="2079"/>
      <c r="AC3" s="2079"/>
      <c r="AD3" s="2079"/>
      <c r="AE3" s="2079"/>
      <c r="AF3" s="2079"/>
      <c r="AG3" s="2079"/>
      <c r="AH3" s="2079"/>
      <c r="AI3" s="2079"/>
      <c r="AJ3" s="2079"/>
      <c r="AK3" s="2079"/>
      <c r="AL3" s="2079"/>
      <c r="AM3" s="2079"/>
      <c r="AN3" s="2079"/>
      <c r="AO3" s="2079"/>
      <c r="AP3" s="2079"/>
      <c r="AQ3" s="2079"/>
      <c r="AR3" s="2079"/>
      <c r="AS3" s="2079"/>
      <c r="AT3" s="2079"/>
      <c r="AU3" s="2079"/>
      <c r="AV3" s="2079"/>
      <c r="AW3" s="2079"/>
      <c r="AX3" s="2079"/>
      <c r="AY3" s="2079"/>
      <c r="AZ3" s="2079"/>
      <c r="BA3" s="2079"/>
      <c r="BB3" s="2079"/>
      <c r="BC3" s="2079"/>
      <c r="BD3" s="2079"/>
      <c r="BE3" s="2079"/>
      <c r="BF3" s="2079"/>
      <c r="BG3" s="2079"/>
      <c r="BH3" s="231"/>
      <c r="BI3" s="231"/>
      <c r="BJ3" s="231"/>
      <c r="BK3" s="231"/>
      <c r="BL3" s="231"/>
      <c r="BM3" s="231"/>
      <c r="BN3" s="231"/>
      <c r="BO3" s="231"/>
      <c r="BP3" s="231"/>
      <c r="BQ3" s="231"/>
      <c r="BR3" s="231"/>
      <c r="BS3" s="231"/>
      <c r="BT3" s="231"/>
      <c r="BU3" s="231"/>
      <c r="BV3" s="231"/>
      <c r="CE3" s="233" t="s">
        <v>544</v>
      </c>
      <c r="CG3" s="233" t="s">
        <v>545</v>
      </c>
      <c r="CH3" s="233"/>
    </row>
    <row r="4" spans="2:86" s="232" customFormat="1" ht="8.75" customHeight="1">
      <c r="B4" s="2080" t="s">
        <v>377</v>
      </c>
      <c r="C4" s="2081"/>
      <c r="D4" s="2081"/>
      <c r="E4" s="2081"/>
      <c r="F4" s="2081"/>
      <c r="G4" s="2081"/>
      <c r="H4" s="2084" t="s">
        <v>456</v>
      </c>
      <c r="I4" s="2081"/>
      <c r="J4" s="2081"/>
      <c r="K4" s="2081"/>
      <c r="L4" s="2081"/>
      <c r="M4" s="2081"/>
      <c r="N4" s="1256"/>
      <c r="O4" s="1256"/>
      <c r="P4" s="1256"/>
      <c r="Q4" s="1256"/>
      <c r="R4" s="1256"/>
      <c r="S4" s="1256"/>
      <c r="T4" s="1256"/>
      <c r="U4" s="1256"/>
      <c r="V4" s="1256"/>
      <c r="W4" s="1256"/>
      <c r="X4" s="1256"/>
      <c r="Y4" s="1256"/>
      <c r="Z4" s="1256"/>
      <c r="AA4" s="1256"/>
      <c r="AB4" s="1256"/>
      <c r="AC4" s="1256"/>
      <c r="AD4" s="1256"/>
      <c r="AE4" s="1256"/>
      <c r="AF4" s="1256"/>
      <c r="AG4" s="1256"/>
      <c r="AH4" s="1256"/>
      <c r="AI4" s="1256"/>
      <c r="AJ4" s="1256"/>
      <c r="AK4" s="1256"/>
      <c r="AL4" s="1256"/>
      <c r="AM4" s="1256"/>
      <c r="AN4" s="2085" t="s">
        <v>310</v>
      </c>
      <c r="AO4" s="2085"/>
      <c r="AP4" s="2085"/>
      <c r="AQ4" s="2085"/>
      <c r="AR4" s="2085"/>
      <c r="AS4" s="2085"/>
      <c r="AT4" s="1256"/>
      <c r="AU4" s="1256"/>
      <c r="AV4" s="1256"/>
      <c r="AW4" s="1256"/>
      <c r="AX4" s="1256"/>
      <c r="AY4" s="1256"/>
      <c r="AZ4" s="1256"/>
      <c r="BA4" s="1256"/>
      <c r="BB4" s="1256"/>
      <c r="BC4" s="1256"/>
      <c r="BD4" s="1256"/>
      <c r="BE4" s="1256"/>
      <c r="BF4" s="1256"/>
      <c r="BG4" s="1256"/>
      <c r="BH4" s="1256"/>
      <c r="BI4" s="1256"/>
      <c r="BJ4" s="1256"/>
      <c r="BK4" s="1256"/>
      <c r="BL4" s="1256"/>
      <c r="BM4" s="1256"/>
      <c r="BN4" s="1256"/>
      <c r="BO4" s="1256"/>
      <c r="BP4" s="1256"/>
      <c r="BQ4" s="2086"/>
      <c r="BR4" s="231"/>
      <c r="BS4" s="231"/>
      <c r="BT4" s="231"/>
      <c r="BU4" s="231"/>
      <c r="BV4" s="231"/>
      <c r="CE4" s="233" t="s">
        <v>546</v>
      </c>
      <c r="CG4" s="233" t="s">
        <v>547</v>
      </c>
      <c r="CH4" s="233"/>
    </row>
    <row r="5" spans="2:86" s="232" customFormat="1" ht="8.75" customHeight="1" thickBot="1">
      <c r="B5" s="2082"/>
      <c r="C5" s="2083"/>
      <c r="D5" s="2083"/>
      <c r="E5" s="2083"/>
      <c r="F5" s="2083"/>
      <c r="G5" s="2083"/>
      <c r="H5" s="2083"/>
      <c r="I5" s="2083"/>
      <c r="J5" s="2083"/>
      <c r="K5" s="2083"/>
      <c r="L5" s="2083"/>
      <c r="M5" s="2083"/>
      <c r="N5" s="984"/>
      <c r="O5" s="984"/>
      <c r="P5" s="984"/>
      <c r="Q5" s="984"/>
      <c r="R5" s="984"/>
      <c r="S5" s="984"/>
      <c r="T5" s="984"/>
      <c r="U5" s="984"/>
      <c r="V5" s="984"/>
      <c r="W5" s="984"/>
      <c r="X5" s="984"/>
      <c r="Y5" s="984"/>
      <c r="Z5" s="984"/>
      <c r="AA5" s="984"/>
      <c r="AB5" s="984"/>
      <c r="AC5" s="984"/>
      <c r="AD5" s="984"/>
      <c r="AE5" s="984"/>
      <c r="AF5" s="984"/>
      <c r="AG5" s="984"/>
      <c r="AH5" s="984"/>
      <c r="AI5" s="984"/>
      <c r="AJ5" s="984"/>
      <c r="AK5" s="984"/>
      <c r="AL5" s="984"/>
      <c r="AM5" s="984"/>
      <c r="AN5" s="1048"/>
      <c r="AO5" s="1048"/>
      <c r="AP5" s="1048"/>
      <c r="AQ5" s="1048"/>
      <c r="AR5" s="1048"/>
      <c r="AS5" s="1048"/>
      <c r="AT5" s="984"/>
      <c r="AU5" s="984"/>
      <c r="AV5" s="984"/>
      <c r="AW5" s="984"/>
      <c r="AX5" s="984"/>
      <c r="AY5" s="984"/>
      <c r="AZ5" s="984"/>
      <c r="BA5" s="984"/>
      <c r="BB5" s="984"/>
      <c r="BC5" s="984"/>
      <c r="BD5" s="984"/>
      <c r="BE5" s="984"/>
      <c r="BF5" s="984"/>
      <c r="BG5" s="984"/>
      <c r="BH5" s="984"/>
      <c r="BI5" s="984"/>
      <c r="BJ5" s="984"/>
      <c r="BK5" s="984"/>
      <c r="BL5" s="984"/>
      <c r="BM5" s="984"/>
      <c r="BN5" s="984"/>
      <c r="BO5" s="984"/>
      <c r="BP5" s="984"/>
      <c r="BQ5" s="2077"/>
      <c r="BR5" s="231"/>
      <c r="BS5" s="231"/>
      <c r="BT5" s="231"/>
      <c r="BU5" s="231"/>
      <c r="BV5" s="231"/>
    </row>
    <row r="6" spans="2:86" s="232" customFormat="1" ht="8.75" customHeight="1">
      <c r="B6" s="2082"/>
      <c r="C6" s="2083"/>
      <c r="D6" s="2083"/>
      <c r="E6" s="2083"/>
      <c r="F6" s="2083"/>
      <c r="G6" s="2083"/>
      <c r="H6" s="2083"/>
      <c r="I6" s="2083"/>
      <c r="J6" s="2083"/>
      <c r="K6" s="2083"/>
      <c r="L6" s="2083"/>
      <c r="M6" s="2083"/>
      <c r="N6" s="984"/>
      <c r="O6" s="984"/>
      <c r="P6" s="984"/>
      <c r="Q6" s="984"/>
      <c r="R6" s="984"/>
      <c r="S6" s="984"/>
      <c r="T6" s="984"/>
      <c r="U6" s="984"/>
      <c r="V6" s="984"/>
      <c r="W6" s="984"/>
      <c r="X6" s="984"/>
      <c r="Y6" s="984"/>
      <c r="Z6" s="984"/>
      <c r="AA6" s="984"/>
      <c r="AB6" s="984"/>
      <c r="AC6" s="984"/>
      <c r="AD6" s="984"/>
      <c r="AE6" s="984"/>
      <c r="AF6" s="984"/>
      <c r="AG6" s="984"/>
      <c r="AH6" s="984"/>
      <c r="AI6" s="984"/>
      <c r="AJ6" s="984"/>
      <c r="AK6" s="984"/>
      <c r="AL6" s="984"/>
      <c r="AM6" s="984"/>
      <c r="AN6" s="1048"/>
      <c r="AO6" s="1048"/>
      <c r="AP6" s="1048"/>
      <c r="AQ6" s="1048"/>
      <c r="AR6" s="1048"/>
      <c r="AS6" s="1048"/>
      <c r="AT6" s="2087"/>
      <c r="AU6" s="2088"/>
      <c r="AV6" s="2088"/>
      <c r="AW6" s="2088"/>
      <c r="AX6" s="2088"/>
      <c r="AY6" s="2088"/>
      <c r="AZ6" s="2088"/>
      <c r="BA6" s="2088"/>
      <c r="BB6" s="2088"/>
      <c r="BC6" s="2088"/>
      <c r="BD6" s="2088"/>
      <c r="BE6" s="2088"/>
      <c r="BF6" s="2088"/>
      <c r="BG6" s="2088"/>
      <c r="BH6" s="2088"/>
      <c r="BI6" s="2088"/>
      <c r="BJ6" s="2088"/>
      <c r="BK6" s="2088"/>
      <c r="BL6" s="2088"/>
      <c r="BM6" s="2088"/>
      <c r="BN6" s="2088"/>
      <c r="BO6" s="1117"/>
      <c r="BP6" s="1117"/>
      <c r="BQ6" s="2089"/>
      <c r="BR6" s="231"/>
      <c r="BS6" s="1775" t="s">
        <v>564</v>
      </c>
      <c r="BT6" s="1776"/>
      <c r="BU6" s="1776"/>
      <c r="BV6" s="1777"/>
    </row>
    <row r="7" spans="2:86" s="232" customFormat="1" ht="8.75" customHeight="1">
      <c r="B7" s="2065"/>
      <c r="C7" s="2066"/>
      <c r="D7" s="2066"/>
      <c r="E7" s="2066"/>
      <c r="F7" s="2066"/>
      <c r="G7" s="2066"/>
      <c r="H7" s="2083"/>
      <c r="I7" s="2083"/>
      <c r="J7" s="2083"/>
      <c r="K7" s="2083"/>
      <c r="L7" s="2083"/>
      <c r="M7" s="2083"/>
      <c r="N7" s="984"/>
      <c r="O7" s="984"/>
      <c r="P7" s="984"/>
      <c r="Q7" s="984"/>
      <c r="R7" s="984"/>
      <c r="S7" s="984"/>
      <c r="T7" s="984"/>
      <c r="U7" s="984"/>
      <c r="V7" s="984"/>
      <c r="W7" s="984"/>
      <c r="X7" s="984"/>
      <c r="Y7" s="984"/>
      <c r="Z7" s="984"/>
      <c r="AA7" s="984"/>
      <c r="AB7" s="984"/>
      <c r="AC7" s="984"/>
      <c r="AD7" s="984"/>
      <c r="AE7" s="984"/>
      <c r="AF7" s="984"/>
      <c r="AG7" s="984"/>
      <c r="AH7" s="984"/>
      <c r="AI7" s="984"/>
      <c r="AJ7" s="984"/>
      <c r="AK7" s="984"/>
      <c r="AL7" s="984"/>
      <c r="AM7" s="984"/>
      <c r="AN7" s="1048"/>
      <c r="AO7" s="1048"/>
      <c r="AP7" s="1048"/>
      <c r="AQ7" s="1048"/>
      <c r="AR7" s="1048"/>
      <c r="AS7" s="1048"/>
      <c r="AT7" s="2087"/>
      <c r="AU7" s="2088"/>
      <c r="AV7" s="2088"/>
      <c r="AW7" s="2088"/>
      <c r="AX7" s="2088"/>
      <c r="AY7" s="2088"/>
      <c r="AZ7" s="2088"/>
      <c r="BA7" s="2088"/>
      <c r="BB7" s="2088"/>
      <c r="BC7" s="2088"/>
      <c r="BD7" s="2088"/>
      <c r="BE7" s="2088"/>
      <c r="BF7" s="2088"/>
      <c r="BG7" s="2088"/>
      <c r="BH7" s="2088"/>
      <c r="BI7" s="2088"/>
      <c r="BJ7" s="2088"/>
      <c r="BK7" s="2088"/>
      <c r="BL7" s="2088"/>
      <c r="BM7" s="2088"/>
      <c r="BN7" s="2088"/>
      <c r="BO7" s="1117"/>
      <c r="BP7" s="1117"/>
      <c r="BQ7" s="2089"/>
      <c r="BR7" s="231"/>
      <c r="BS7" s="1778"/>
      <c r="BT7" s="1779"/>
      <c r="BU7" s="1779"/>
      <c r="BV7" s="1780"/>
    </row>
    <row r="8" spans="2:86" s="232" customFormat="1" ht="8.75" customHeight="1">
      <c r="B8" s="2067"/>
      <c r="C8" s="2068"/>
      <c r="D8" s="2068"/>
      <c r="E8" s="2068"/>
      <c r="F8" s="2068"/>
      <c r="G8" s="2068"/>
      <c r="H8" s="2057" t="s">
        <v>380</v>
      </c>
      <c r="I8" s="2057"/>
      <c r="J8" s="2057"/>
      <c r="K8" s="2057"/>
      <c r="L8" s="2057"/>
      <c r="M8" s="2057"/>
      <c r="N8" s="2069" t="s">
        <v>457</v>
      </c>
      <c r="O8" s="2069"/>
      <c r="P8" s="2069"/>
      <c r="Q8" s="2069"/>
      <c r="R8" s="2069"/>
      <c r="S8" s="2069"/>
      <c r="T8" s="2069"/>
      <c r="U8" s="2069"/>
      <c r="V8" s="2069"/>
      <c r="W8" s="2069"/>
      <c r="X8" s="2069"/>
      <c r="Y8" s="2069"/>
      <c r="Z8" s="2069"/>
      <c r="AA8" s="2069"/>
      <c r="AB8" s="2069"/>
      <c r="AC8" s="2069"/>
      <c r="AD8" s="2069"/>
      <c r="AE8" s="2069"/>
      <c r="AF8" s="2069"/>
      <c r="AG8" s="2069"/>
      <c r="AH8" s="2069"/>
      <c r="AI8" s="2069"/>
      <c r="AJ8" s="2069"/>
      <c r="AK8" s="2069"/>
      <c r="AL8" s="2069"/>
      <c r="AM8" s="2069"/>
      <c r="AN8" s="1048"/>
      <c r="AO8" s="1048"/>
      <c r="AP8" s="1048"/>
      <c r="AQ8" s="1048"/>
      <c r="AR8" s="1048"/>
      <c r="AS8" s="1048"/>
      <c r="AT8" s="2087"/>
      <c r="AU8" s="2088"/>
      <c r="AV8" s="2088"/>
      <c r="AW8" s="2088"/>
      <c r="AX8" s="2088"/>
      <c r="AY8" s="2088"/>
      <c r="AZ8" s="2088"/>
      <c r="BA8" s="2088"/>
      <c r="BB8" s="2088"/>
      <c r="BC8" s="2088"/>
      <c r="BD8" s="2088"/>
      <c r="BE8" s="2088"/>
      <c r="BF8" s="2088"/>
      <c r="BG8" s="2088"/>
      <c r="BH8" s="2088"/>
      <c r="BI8" s="2088"/>
      <c r="BJ8" s="2088"/>
      <c r="BK8" s="2088"/>
      <c r="BL8" s="2088"/>
      <c r="BM8" s="2088"/>
      <c r="BN8" s="2088"/>
      <c r="BO8" s="1117"/>
      <c r="BP8" s="1117"/>
      <c r="BQ8" s="2089"/>
      <c r="BR8" s="231"/>
      <c r="BS8" s="1778"/>
      <c r="BT8" s="1779"/>
      <c r="BU8" s="1779"/>
      <c r="BV8" s="1780"/>
    </row>
    <row r="9" spans="2:86" s="232" customFormat="1" ht="8.75" customHeight="1">
      <c r="B9" s="2067"/>
      <c r="C9" s="2068"/>
      <c r="D9" s="2068"/>
      <c r="E9" s="2068"/>
      <c r="F9" s="2068"/>
      <c r="G9" s="2068"/>
      <c r="H9" s="2057"/>
      <c r="I9" s="2057"/>
      <c r="J9" s="2057"/>
      <c r="K9" s="2057"/>
      <c r="L9" s="2057"/>
      <c r="M9" s="2057"/>
      <c r="N9" s="2070"/>
      <c r="O9" s="2070"/>
      <c r="P9" s="2071"/>
      <c r="Q9" s="1200"/>
      <c r="R9" s="1200"/>
      <c r="S9" s="1200"/>
      <c r="T9" s="1200"/>
      <c r="U9" s="1200"/>
      <c r="V9" s="2072"/>
      <c r="W9" s="2073"/>
      <c r="X9" s="2073"/>
      <c r="Y9" s="2074"/>
      <c r="Z9" s="1200"/>
      <c r="AA9" s="1200"/>
      <c r="AB9" s="1200"/>
      <c r="AC9" s="1200"/>
      <c r="AD9" s="2072"/>
      <c r="AE9" s="2073"/>
      <c r="AF9" s="2073"/>
      <c r="AG9" s="2074"/>
      <c r="AH9" s="1200"/>
      <c r="AI9" s="1200"/>
      <c r="AJ9" s="1200"/>
      <c r="AK9" s="1200"/>
      <c r="AL9" s="1200"/>
      <c r="AM9" s="2075"/>
      <c r="AN9" s="1048"/>
      <c r="AO9" s="1048"/>
      <c r="AP9" s="1048"/>
      <c r="AQ9" s="1048"/>
      <c r="AR9" s="1048"/>
      <c r="AS9" s="1048"/>
      <c r="AT9" s="2087"/>
      <c r="AU9" s="2088"/>
      <c r="AV9" s="2088"/>
      <c r="AW9" s="2088"/>
      <c r="AX9" s="2088"/>
      <c r="AY9" s="2088"/>
      <c r="AZ9" s="2088"/>
      <c r="BA9" s="2088"/>
      <c r="BB9" s="2088"/>
      <c r="BC9" s="2088"/>
      <c r="BD9" s="2088"/>
      <c r="BE9" s="2088"/>
      <c r="BF9" s="2088"/>
      <c r="BG9" s="2088"/>
      <c r="BH9" s="2088"/>
      <c r="BI9" s="2088"/>
      <c r="BJ9" s="2088"/>
      <c r="BK9" s="2088"/>
      <c r="BL9" s="2088"/>
      <c r="BM9" s="2088"/>
      <c r="BN9" s="2088"/>
      <c r="BO9" s="1117"/>
      <c r="BP9" s="1117"/>
      <c r="BQ9" s="2089"/>
      <c r="BR9" s="231"/>
      <c r="BS9" s="1778"/>
      <c r="BT9" s="1779"/>
      <c r="BU9" s="1779"/>
      <c r="BV9" s="1780"/>
    </row>
    <row r="10" spans="2:86" s="232" customFormat="1" ht="8.75" customHeight="1">
      <c r="B10" s="2067"/>
      <c r="C10" s="2068"/>
      <c r="D10" s="2068"/>
      <c r="E10" s="2068"/>
      <c r="F10" s="2068"/>
      <c r="G10" s="2068"/>
      <c r="H10" s="2057"/>
      <c r="I10" s="2057"/>
      <c r="J10" s="2057"/>
      <c r="K10" s="2057"/>
      <c r="L10" s="2057"/>
      <c r="M10" s="2057"/>
      <c r="N10" s="2070"/>
      <c r="O10" s="2070"/>
      <c r="P10" s="2059"/>
      <c r="Q10" s="2060"/>
      <c r="R10" s="2060"/>
      <c r="S10" s="2060"/>
      <c r="T10" s="2060"/>
      <c r="U10" s="2060"/>
      <c r="V10" s="2060"/>
      <c r="W10" s="2063"/>
      <c r="X10" s="2059"/>
      <c r="Y10" s="2060"/>
      <c r="Z10" s="2060"/>
      <c r="AA10" s="2060"/>
      <c r="AB10" s="2060"/>
      <c r="AC10" s="2060"/>
      <c r="AD10" s="2060"/>
      <c r="AE10" s="2063"/>
      <c r="AF10" s="2059"/>
      <c r="AG10" s="2060"/>
      <c r="AH10" s="2060"/>
      <c r="AI10" s="2060"/>
      <c r="AJ10" s="2060"/>
      <c r="AK10" s="2060"/>
      <c r="AL10" s="2060"/>
      <c r="AM10" s="2063"/>
      <c r="AN10" s="1048" t="s">
        <v>458</v>
      </c>
      <c r="AO10" s="1048"/>
      <c r="AP10" s="1048"/>
      <c r="AQ10" s="1048"/>
      <c r="AR10" s="1048"/>
      <c r="AS10" s="1048"/>
      <c r="AT10" s="984"/>
      <c r="AU10" s="984"/>
      <c r="AV10" s="984"/>
      <c r="AW10" s="984"/>
      <c r="AX10" s="984"/>
      <c r="AY10" s="984"/>
      <c r="AZ10" s="984"/>
      <c r="BA10" s="984"/>
      <c r="BB10" s="984"/>
      <c r="BC10" s="984"/>
      <c r="BD10" s="984"/>
      <c r="BE10" s="984"/>
      <c r="BF10" s="984"/>
      <c r="BG10" s="984"/>
      <c r="BH10" s="984"/>
      <c r="BI10" s="984"/>
      <c r="BJ10" s="984"/>
      <c r="BK10" s="984"/>
      <c r="BL10" s="984"/>
      <c r="BM10" s="984"/>
      <c r="BN10" s="984"/>
      <c r="BO10" s="984"/>
      <c r="BP10" s="984"/>
      <c r="BQ10" s="2077"/>
      <c r="BR10" s="231"/>
      <c r="BS10" s="1778"/>
      <c r="BT10" s="1779"/>
      <c r="BU10" s="1779"/>
      <c r="BV10" s="1780"/>
    </row>
    <row r="11" spans="2:86" s="232" customFormat="1" ht="8.75" customHeight="1" thickBot="1">
      <c r="B11" s="2067"/>
      <c r="C11" s="2068"/>
      <c r="D11" s="2068"/>
      <c r="E11" s="2068"/>
      <c r="F11" s="2068"/>
      <c r="G11" s="2068"/>
      <c r="H11" s="2057"/>
      <c r="I11" s="2057"/>
      <c r="J11" s="2057"/>
      <c r="K11" s="2057"/>
      <c r="L11" s="2057"/>
      <c r="M11" s="2057"/>
      <c r="N11" s="1173"/>
      <c r="O11" s="1173"/>
      <c r="P11" s="2061"/>
      <c r="Q11" s="2062"/>
      <c r="R11" s="2062"/>
      <c r="S11" s="2062"/>
      <c r="T11" s="2062"/>
      <c r="U11" s="2062"/>
      <c r="V11" s="2062"/>
      <c r="W11" s="2064"/>
      <c r="X11" s="2061"/>
      <c r="Y11" s="2062"/>
      <c r="Z11" s="2062"/>
      <c r="AA11" s="2062"/>
      <c r="AB11" s="2062"/>
      <c r="AC11" s="2062"/>
      <c r="AD11" s="2062"/>
      <c r="AE11" s="2064"/>
      <c r="AF11" s="2061"/>
      <c r="AG11" s="2062"/>
      <c r="AH11" s="2062"/>
      <c r="AI11" s="2062"/>
      <c r="AJ11" s="2062"/>
      <c r="AK11" s="2062"/>
      <c r="AL11" s="2062"/>
      <c r="AM11" s="2064"/>
      <c r="AN11" s="1048"/>
      <c r="AO11" s="1048"/>
      <c r="AP11" s="1048"/>
      <c r="AQ11" s="1048"/>
      <c r="AR11" s="1048"/>
      <c r="AS11" s="1048"/>
      <c r="AT11" s="984"/>
      <c r="AU11" s="984"/>
      <c r="AV11" s="984"/>
      <c r="AW11" s="984"/>
      <c r="AX11" s="984"/>
      <c r="AY11" s="984"/>
      <c r="AZ11" s="984"/>
      <c r="BA11" s="984"/>
      <c r="BB11" s="984"/>
      <c r="BC11" s="984"/>
      <c r="BD11" s="984"/>
      <c r="BE11" s="984"/>
      <c r="BF11" s="984"/>
      <c r="BG11" s="984"/>
      <c r="BH11" s="984"/>
      <c r="BI11" s="984"/>
      <c r="BJ11" s="984"/>
      <c r="BK11" s="984"/>
      <c r="BL11" s="984"/>
      <c r="BM11" s="984"/>
      <c r="BN11" s="984"/>
      <c r="BO11" s="984"/>
      <c r="BP11" s="984"/>
      <c r="BQ11" s="2077"/>
      <c r="BR11" s="231"/>
      <c r="BS11" s="1781"/>
      <c r="BT11" s="1782"/>
      <c r="BU11" s="1782"/>
      <c r="BV11" s="1783"/>
      <c r="BX11" s="231"/>
    </row>
    <row r="12" spans="2:86" s="232" customFormat="1" ht="8.75" customHeight="1">
      <c r="B12" s="2053" t="s">
        <v>382</v>
      </c>
      <c r="C12" s="2054"/>
      <c r="D12" s="2054"/>
      <c r="E12" s="2054"/>
      <c r="F12" s="2054"/>
      <c r="G12" s="2054"/>
      <c r="H12" s="2057" t="s">
        <v>459</v>
      </c>
      <c r="I12" s="2057"/>
      <c r="J12" s="2057"/>
      <c r="K12" s="2057"/>
      <c r="L12" s="2057"/>
      <c r="M12" s="2057"/>
      <c r="N12" s="984"/>
      <c r="O12" s="984"/>
      <c r="P12" s="984"/>
      <c r="Q12" s="984"/>
      <c r="R12" s="984"/>
      <c r="S12" s="984"/>
      <c r="T12" s="984"/>
      <c r="U12" s="984"/>
      <c r="V12" s="984"/>
      <c r="W12" s="984"/>
      <c r="X12" s="984"/>
      <c r="Y12" s="984"/>
      <c r="Z12" s="984"/>
      <c r="AA12" s="984"/>
      <c r="AB12" s="984"/>
      <c r="AC12" s="984"/>
      <c r="AD12" s="984"/>
      <c r="AE12" s="984"/>
      <c r="AF12" s="984"/>
      <c r="AG12" s="984"/>
      <c r="AH12" s="984"/>
      <c r="AI12" s="984"/>
      <c r="AJ12" s="984"/>
      <c r="AK12" s="984"/>
      <c r="AL12" s="984"/>
      <c r="AM12" s="984"/>
      <c r="AN12" s="1048"/>
      <c r="AO12" s="1048"/>
      <c r="AP12" s="1048"/>
      <c r="AQ12" s="1048"/>
      <c r="AR12" s="1048"/>
      <c r="AS12" s="1048"/>
      <c r="AT12" s="984"/>
      <c r="AU12" s="984"/>
      <c r="AV12" s="984"/>
      <c r="AW12" s="984"/>
      <c r="AX12" s="984"/>
      <c r="AY12" s="984"/>
      <c r="AZ12" s="984"/>
      <c r="BA12" s="984"/>
      <c r="BB12" s="984"/>
      <c r="BC12" s="984"/>
      <c r="BD12" s="984"/>
      <c r="BE12" s="984"/>
      <c r="BF12" s="984"/>
      <c r="BG12" s="984"/>
      <c r="BH12" s="984"/>
      <c r="BI12" s="984"/>
      <c r="BJ12" s="984"/>
      <c r="BK12" s="984"/>
      <c r="BL12" s="984"/>
      <c r="BM12" s="984"/>
      <c r="BN12" s="984"/>
      <c r="BO12" s="984"/>
      <c r="BP12" s="984"/>
      <c r="BQ12" s="2077"/>
      <c r="BR12" s="231"/>
      <c r="BS12" s="231"/>
      <c r="BT12" s="231"/>
      <c r="BU12" s="231"/>
      <c r="BV12" s="231"/>
    </row>
    <row r="13" spans="2:86" s="232" customFormat="1" ht="8.75" customHeight="1">
      <c r="B13" s="2053"/>
      <c r="C13" s="2054"/>
      <c r="D13" s="2054"/>
      <c r="E13" s="2054"/>
      <c r="F13" s="2054"/>
      <c r="G13" s="2054"/>
      <c r="H13" s="2057"/>
      <c r="I13" s="2057"/>
      <c r="J13" s="2057"/>
      <c r="K13" s="2057"/>
      <c r="L13" s="2057"/>
      <c r="M13" s="2057"/>
      <c r="N13" s="984"/>
      <c r="O13" s="984"/>
      <c r="P13" s="984"/>
      <c r="Q13" s="984"/>
      <c r="R13" s="984"/>
      <c r="S13" s="984"/>
      <c r="T13" s="984"/>
      <c r="U13" s="984"/>
      <c r="V13" s="984"/>
      <c r="W13" s="984"/>
      <c r="X13" s="984"/>
      <c r="Y13" s="984"/>
      <c r="Z13" s="984"/>
      <c r="AA13" s="984"/>
      <c r="AB13" s="984"/>
      <c r="AC13" s="984"/>
      <c r="AD13" s="984"/>
      <c r="AE13" s="984"/>
      <c r="AF13" s="984"/>
      <c r="AG13" s="984"/>
      <c r="AH13" s="984"/>
      <c r="AI13" s="984"/>
      <c r="AJ13" s="984"/>
      <c r="AK13" s="984"/>
      <c r="AL13" s="984"/>
      <c r="AM13" s="984"/>
      <c r="AN13" s="1048"/>
      <c r="AO13" s="1048"/>
      <c r="AP13" s="1048"/>
      <c r="AQ13" s="1048"/>
      <c r="AR13" s="1048"/>
      <c r="AS13" s="1048"/>
      <c r="AT13" s="984"/>
      <c r="AU13" s="984"/>
      <c r="AV13" s="984"/>
      <c r="AW13" s="984"/>
      <c r="AX13" s="984"/>
      <c r="AY13" s="984"/>
      <c r="AZ13" s="984"/>
      <c r="BA13" s="984"/>
      <c r="BB13" s="984"/>
      <c r="BC13" s="984"/>
      <c r="BD13" s="984"/>
      <c r="BE13" s="984"/>
      <c r="BF13" s="984"/>
      <c r="BG13" s="984"/>
      <c r="BH13" s="984"/>
      <c r="BI13" s="984"/>
      <c r="BJ13" s="984"/>
      <c r="BK13" s="984"/>
      <c r="BL13" s="984"/>
      <c r="BM13" s="984"/>
      <c r="BN13" s="984"/>
      <c r="BO13" s="984"/>
      <c r="BP13" s="984"/>
      <c r="BQ13" s="2077"/>
      <c r="BR13" s="231"/>
      <c r="BS13" s="231"/>
      <c r="BT13" s="231"/>
      <c r="BU13" s="231"/>
      <c r="BV13" s="231"/>
    </row>
    <row r="14" spans="2:86" s="232" customFormat="1" ht="8.75" customHeight="1" thickBot="1">
      <c r="B14" s="2055"/>
      <c r="C14" s="2056"/>
      <c r="D14" s="2056"/>
      <c r="E14" s="2056"/>
      <c r="F14" s="2056"/>
      <c r="G14" s="2056"/>
      <c r="H14" s="2058"/>
      <c r="I14" s="2058"/>
      <c r="J14" s="2058"/>
      <c r="K14" s="2058"/>
      <c r="L14" s="2058"/>
      <c r="M14" s="2058"/>
      <c r="N14" s="1038"/>
      <c r="O14" s="1038"/>
      <c r="P14" s="1038"/>
      <c r="Q14" s="1038"/>
      <c r="R14" s="1038"/>
      <c r="S14" s="1038"/>
      <c r="T14" s="1038"/>
      <c r="U14" s="1038"/>
      <c r="V14" s="1038"/>
      <c r="W14" s="1038"/>
      <c r="X14" s="1038"/>
      <c r="Y14" s="1038"/>
      <c r="Z14" s="1038"/>
      <c r="AA14" s="1038"/>
      <c r="AB14" s="1038"/>
      <c r="AC14" s="1038"/>
      <c r="AD14" s="1038"/>
      <c r="AE14" s="1038"/>
      <c r="AF14" s="1038"/>
      <c r="AG14" s="1038"/>
      <c r="AH14" s="1038"/>
      <c r="AI14" s="1038"/>
      <c r="AJ14" s="1038"/>
      <c r="AK14" s="1038"/>
      <c r="AL14" s="1038"/>
      <c r="AM14" s="1038"/>
      <c r="AN14" s="2076"/>
      <c r="AO14" s="2076"/>
      <c r="AP14" s="2076"/>
      <c r="AQ14" s="2076"/>
      <c r="AR14" s="2076"/>
      <c r="AS14" s="2076"/>
      <c r="AT14" s="1038"/>
      <c r="AU14" s="1038"/>
      <c r="AV14" s="1038"/>
      <c r="AW14" s="1038"/>
      <c r="AX14" s="1038"/>
      <c r="AY14" s="1038"/>
      <c r="AZ14" s="1038"/>
      <c r="BA14" s="1038"/>
      <c r="BB14" s="1038"/>
      <c r="BC14" s="1038"/>
      <c r="BD14" s="1038"/>
      <c r="BE14" s="1038"/>
      <c r="BF14" s="1038"/>
      <c r="BG14" s="1038"/>
      <c r="BH14" s="1038"/>
      <c r="BI14" s="1038"/>
      <c r="BJ14" s="1038"/>
      <c r="BK14" s="1038"/>
      <c r="BL14" s="1038"/>
      <c r="BM14" s="1038"/>
      <c r="BN14" s="1038"/>
      <c r="BO14" s="1038"/>
      <c r="BP14" s="1038"/>
      <c r="BQ14" s="2078"/>
      <c r="BR14" s="234"/>
      <c r="BS14" s="234"/>
      <c r="BT14" s="234"/>
      <c r="BU14" s="234"/>
      <c r="BV14" s="234"/>
    </row>
    <row r="15" spans="2:86" s="232" customFormat="1" ht="8.75" customHeight="1" thickBot="1">
      <c r="B15" s="231"/>
      <c r="C15" s="231"/>
      <c r="D15" s="231"/>
      <c r="E15" s="231"/>
      <c r="F15" s="231"/>
      <c r="G15" s="231"/>
      <c r="H15" s="231"/>
      <c r="I15" s="231"/>
      <c r="J15" s="231"/>
      <c r="K15" s="231"/>
      <c r="L15" s="231"/>
      <c r="M15" s="231"/>
      <c r="N15" s="231"/>
      <c r="O15" s="234"/>
      <c r="P15" s="234"/>
      <c r="Q15" s="234"/>
      <c r="R15" s="234"/>
      <c r="S15" s="234"/>
      <c r="T15" s="234"/>
      <c r="U15" s="234"/>
      <c r="V15" s="234"/>
      <c r="W15" s="234"/>
      <c r="X15" s="234"/>
      <c r="Y15" s="234"/>
      <c r="Z15" s="234"/>
      <c r="AA15" s="234"/>
      <c r="AB15" s="234"/>
      <c r="AC15" s="234"/>
      <c r="AD15" s="234"/>
      <c r="AE15" s="234"/>
      <c r="AF15" s="231"/>
      <c r="AG15" s="231"/>
      <c r="AH15" s="231"/>
      <c r="AI15" s="231"/>
      <c r="AJ15" s="231"/>
      <c r="AK15" s="231"/>
      <c r="AL15" s="231"/>
      <c r="AM15" s="231"/>
      <c r="AN15" s="231"/>
      <c r="AO15" s="231"/>
      <c r="AP15" s="231"/>
      <c r="AQ15" s="231"/>
      <c r="AR15" s="231"/>
      <c r="AS15" s="231"/>
      <c r="AT15" s="231"/>
      <c r="AU15" s="231"/>
      <c r="AV15" s="231"/>
      <c r="AW15" s="231"/>
      <c r="AX15" s="234"/>
      <c r="AY15" s="234"/>
      <c r="AZ15" s="234"/>
      <c r="BA15" s="234"/>
      <c r="BB15" s="234"/>
      <c r="BC15" s="234"/>
      <c r="BD15" s="234"/>
      <c r="BE15" s="234"/>
      <c r="BF15" s="234"/>
      <c r="BG15" s="234"/>
      <c r="BH15" s="234"/>
      <c r="BI15" s="234"/>
      <c r="BJ15" s="234"/>
      <c r="BK15" s="234"/>
      <c r="BL15" s="234"/>
      <c r="BM15" s="234"/>
      <c r="BN15" s="234"/>
      <c r="BO15" s="234"/>
      <c r="BP15" s="234"/>
      <c r="BQ15" s="234"/>
      <c r="BR15" s="234"/>
      <c r="BS15" s="234"/>
      <c r="BT15" s="234"/>
      <c r="BU15" s="234"/>
      <c r="BV15" s="234"/>
    </row>
    <row r="16" spans="2:86" s="232" customFormat="1" ht="8.75" customHeight="1">
      <c r="B16" s="1972" t="s">
        <v>460</v>
      </c>
      <c r="C16" s="2042" t="s">
        <v>461</v>
      </c>
      <c r="D16" s="2043"/>
      <c r="E16" s="2043"/>
      <c r="F16" s="2043"/>
      <c r="G16" s="2043"/>
      <c r="H16" s="2043"/>
      <c r="I16" s="2043"/>
      <c r="J16" s="2043"/>
      <c r="K16" s="1963" t="s">
        <v>462</v>
      </c>
      <c r="L16" s="1963"/>
      <c r="M16" s="1963"/>
      <c r="N16" s="1963"/>
      <c r="O16" s="1966" t="s">
        <v>463</v>
      </c>
      <c r="P16" s="1966"/>
      <c r="Q16" s="1966"/>
      <c r="R16" s="1963" t="s">
        <v>464</v>
      </c>
      <c r="S16" s="1963"/>
      <c r="T16" s="1963"/>
      <c r="U16" s="1963"/>
      <c r="V16" s="1963"/>
      <c r="W16" s="1963"/>
      <c r="X16" s="2048" t="s">
        <v>465</v>
      </c>
      <c r="Y16" s="2048"/>
      <c r="Z16" s="2048"/>
      <c r="AA16" s="2048"/>
      <c r="AB16" s="2048"/>
      <c r="AC16" s="2048"/>
      <c r="AD16" s="2048"/>
      <c r="AE16" s="2048"/>
      <c r="AF16" s="1963" t="s">
        <v>466</v>
      </c>
      <c r="AG16" s="1963"/>
      <c r="AH16" s="1963"/>
      <c r="AI16" s="1966" t="s">
        <v>467</v>
      </c>
      <c r="AJ16" s="1966"/>
      <c r="AK16" s="1966"/>
      <c r="AL16" s="1966"/>
      <c r="AM16" s="1966"/>
      <c r="AN16" s="1966"/>
      <c r="AO16" s="1966"/>
      <c r="AP16" s="1966"/>
      <c r="AQ16" s="1966" t="s">
        <v>468</v>
      </c>
      <c r="AR16" s="1966"/>
      <c r="AS16" s="1969"/>
      <c r="AT16" s="235"/>
      <c r="AU16" s="1972" t="s">
        <v>469</v>
      </c>
      <c r="AV16" s="1922" t="s">
        <v>565</v>
      </c>
      <c r="AW16" s="1975"/>
      <c r="AX16" s="1975"/>
      <c r="AY16" s="1975"/>
      <c r="AZ16" s="1976"/>
      <c r="BA16" s="1977" t="s">
        <v>470</v>
      </c>
      <c r="BB16" s="1922"/>
      <c r="BC16" s="1922"/>
      <c r="BD16" s="1978"/>
      <c r="BE16" s="1992" t="s">
        <v>471</v>
      </c>
      <c r="BF16" s="1993"/>
      <c r="BG16" s="1993" t="s">
        <v>566</v>
      </c>
      <c r="BH16" s="1993"/>
      <c r="BI16" s="1993"/>
      <c r="BJ16" s="1993"/>
      <c r="BK16" s="1993"/>
      <c r="BL16" s="1993"/>
      <c r="BM16" s="1993"/>
      <c r="BN16" s="1993"/>
      <c r="BO16" s="2002" t="s">
        <v>472</v>
      </c>
      <c r="BP16" s="2003"/>
      <c r="BQ16" s="2004"/>
      <c r="BR16" s="2005" t="s">
        <v>473</v>
      </c>
      <c r="BS16" s="2006"/>
      <c r="BT16" s="2006"/>
      <c r="BU16" s="2006"/>
      <c r="BV16" s="2006"/>
      <c r="BW16" s="2006"/>
      <c r="BX16" s="2007"/>
      <c r="BY16" s="2011" t="s">
        <v>468</v>
      </c>
      <c r="BZ16" s="2012"/>
      <c r="CA16" s="2013"/>
      <c r="CB16" s="231"/>
      <c r="CC16" s="2015"/>
    </row>
    <row r="17" spans="2:86" ht="8.75" customHeight="1">
      <c r="B17" s="1973"/>
      <c r="C17" s="2044"/>
      <c r="D17" s="2045"/>
      <c r="E17" s="2045"/>
      <c r="F17" s="2045"/>
      <c r="G17" s="2045"/>
      <c r="H17" s="2045"/>
      <c r="I17" s="2045"/>
      <c r="J17" s="2045"/>
      <c r="K17" s="1964"/>
      <c r="L17" s="1964"/>
      <c r="M17" s="1964"/>
      <c r="N17" s="1964"/>
      <c r="O17" s="1967"/>
      <c r="P17" s="1967"/>
      <c r="Q17" s="1967"/>
      <c r="R17" s="1964"/>
      <c r="S17" s="1964"/>
      <c r="T17" s="1964"/>
      <c r="U17" s="1964"/>
      <c r="V17" s="1964"/>
      <c r="W17" s="1964"/>
      <c r="X17" s="2049"/>
      <c r="Y17" s="2049"/>
      <c r="Z17" s="2049"/>
      <c r="AA17" s="2049"/>
      <c r="AB17" s="2049"/>
      <c r="AC17" s="2049"/>
      <c r="AD17" s="2049"/>
      <c r="AE17" s="2049"/>
      <c r="AF17" s="1964"/>
      <c r="AG17" s="1964"/>
      <c r="AH17" s="1964"/>
      <c r="AI17" s="1967"/>
      <c r="AJ17" s="1967"/>
      <c r="AK17" s="1967"/>
      <c r="AL17" s="1967"/>
      <c r="AM17" s="1967"/>
      <c r="AN17" s="1967"/>
      <c r="AO17" s="1967"/>
      <c r="AP17" s="1967"/>
      <c r="AQ17" s="1967"/>
      <c r="AR17" s="1967"/>
      <c r="AS17" s="1970"/>
      <c r="AT17" s="235"/>
      <c r="AU17" s="1973"/>
      <c r="AV17" s="909"/>
      <c r="AW17" s="909"/>
      <c r="AX17" s="909"/>
      <c r="AY17" s="909"/>
      <c r="AZ17" s="873"/>
      <c r="BA17" s="1098"/>
      <c r="BB17" s="951"/>
      <c r="BC17" s="951"/>
      <c r="BD17" s="1979"/>
      <c r="BE17" s="996"/>
      <c r="BF17" s="996"/>
      <c r="BG17" s="996"/>
      <c r="BH17" s="996"/>
      <c r="BI17" s="996"/>
      <c r="BJ17" s="996"/>
      <c r="BK17" s="996"/>
      <c r="BL17" s="996"/>
      <c r="BM17" s="996"/>
      <c r="BN17" s="996"/>
      <c r="BO17" s="924"/>
      <c r="BP17" s="925"/>
      <c r="BQ17" s="926"/>
      <c r="BR17" s="2008"/>
      <c r="BS17" s="1187"/>
      <c r="BT17" s="1187"/>
      <c r="BU17" s="1187"/>
      <c r="BV17" s="1187"/>
      <c r="BW17" s="1187"/>
      <c r="BX17" s="2009"/>
      <c r="BY17" s="1034"/>
      <c r="BZ17" s="1034"/>
      <c r="CA17" s="2014"/>
      <c r="CB17" s="236"/>
      <c r="CC17" s="2015"/>
      <c r="CD17" s="232"/>
      <c r="CE17" s="232"/>
      <c r="CF17" s="232"/>
      <c r="CG17" s="232"/>
      <c r="CH17" s="232"/>
    </row>
    <row r="18" spans="2:86" ht="8.75" customHeight="1">
      <c r="B18" s="1973"/>
      <c r="C18" s="2044"/>
      <c r="D18" s="2045"/>
      <c r="E18" s="2045"/>
      <c r="F18" s="2045"/>
      <c r="G18" s="2045"/>
      <c r="H18" s="2045"/>
      <c r="I18" s="2045"/>
      <c r="J18" s="2045"/>
      <c r="K18" s="1964"/>
      <c r="L18" s="1964"/>
      <c r="M18" s="1964"/>
      <c r="N18" s="1964"/>
      <c r="O18" s="1967"/>
      <c r="P18" s="1967"/>
      <c r="Q18" s="1967"/>
      <c r="R18" s="1964"/>
      <c r="S18" s="1964"/>
      <c r="T18" s="1964"/>
      <c r="U18" s="1964"/>
      <c r="V18" s="1964"/>
      <c r="W18" s="1964"/>
      <c r="X18" s="2049"/>
      <c r="Y18" s="2049"/>
      <c r="Z18" s="2049"/>
      <c r="AA18" s="2049"/>
      <c r="AB18" s="2049"/>
      <c r="AC18" s="2049"/>
      <c r="AD18" s="2049"/>
      <c r="AE18" s="2049"/>
      <c r="AF18" s="1964"/>
      <c r="AG18" s="1964"/>
      <c r="AH18" s="1964"/>
      <c r="AI18" s="1967"/>
      <c r="AJ18" s="1967"/>
      <c r="AK18" s="1967"/>
      <c r="AL18" s="1967"/>
      <c r="AM18" s="1967"/>
      <c r="AN18" s="1967"/>
      <c r="AO18" s="1967"/>
      <c r="AP18" s="1967"/>
      <c r="AQ18" s="1967"/>
      <c r="AR18" s="1967"/>
      <c r="AS18" s="1970"/>
      <c r="AT18" s="235"/>
      <c r="AU18" s="1973"/>
      <c r="AV18" s="909"/>
      <c r="AW18" s="909"/>
      <c r="AX18" s="909"/>
      <c r="AY18" s="909"/>
      <c r="AZ18" s="873"/>
      <c r="BA18" s="1098"/>
      <c r="BB18" s="951"/>
      <c r="BC18" s="951"/>
      <c r="BD18" s="1979"/>
      <c r="BE18" s="996"/>
      <c r="BF18" s="996"/>
      <c r="BG18" s="979" t="s">
        <v>567</v>
      </c>
      <c r="BH18" s="980"/>
      <c r="BI18" s="980"/>
      <c r="BJ18" s="980"/>
      <c r="BK18" s="980"/>
      <c r="BL18" s="980"/>
      <c r="BM18" s="982" t="s">
        <v>474</v>
      </c>
      <c r="BN18" s="930"/>
      <c r="BO18" s="924"/>
      <c r="BP18" s="925"/>
      <c r="BQ18" s="926"/>
      <c r="BR18" s="2008"/>
      <c r="BS18" s="1187"/>
      <c r="BT18" s="1187"/>
      <c r="BU18" s="1187"/>
      <c r="BV18" s="1187"/>
      <c r="BW18" s="1187"/>
      <c r="BX18" s="2009"/>
      <c r="BY18" s="1034"/>
      <c r="BZ18" s="1034"/>
      <c r="CA18" s="2014"/>
      <c r="CB18" s="236"/>
      <c r="CC18" s="2015"/>
      <c r="CD18" s="232"/>
      <c r="CE18" s="232"/>
      <c r="CF18" s="232"/>
      <c r="CG18" s="232"/>
      <c r="CH18" s="232"/>
    </row>
    <row r="19" spans="2:86" ht="8.75" customHeight="1">
      <c r="B19" s="1973"/>
      <c r="C19" s="2044"/>
      <c r="D19" s="2045"/>
      <c r="E19" s="2045"/>
      <c r="F19" s="2045"/>
      <c r="G19" s="2045"/>
      <c r="H19" s="2045"/>
      <c r="I19" s="2045"/>
      <c r="J19" s="2045"/>
      <c r="K19" s="1964"/>
      <c r="L19" s="1964"/>
      <c r="M19" s="1964"/>
      <c r="N19" s="1964"/>
      <c r="O19" s="1967"/>
      <c r="P19" s="1967"/>
      <c r="Q19" s="1967"/>
      <c r="R19" s="1964"/>
      <c r="S19" s="1964"/>
      <c r="T19" s="1964"/>
      <c r="U19" s="1964"/>
      <c r="V19" s="1964"/>
      <c r="W19" s="1964"/>
      <c r="X19" s="2049" t="s">
        <v>6</v>
      </c>
      <c r="Y19" s="2049"/>
      <c r="Z19" s="2049"/>
      <c r="AA19" s="2049"/>
      <c r="AB19" s="2049"/>
      <c r="AC19" s="2049"/>
      <c r="AD19" s="1967" t="s">
        <v>474</v>
      </c>
      <c r="AE19" s="2051"/>
      <c r="AF19" s="1964"/>
      <c r="AG19" s="1964"/>
      <c r="AH19" s="1964"/>
      <c r="AI19" s="1967"/>
      <c r="AJ19" s="1967"/>
      <c r="AK19" s="1967"/>
      <c r="AL19" s="1967"/>
      <c r="AM19" s="1967"/>
      <c r="AN19" s="1967"/>
      <c r="AO19" s="1967"/>
      <c r="AP19" s="1967"/>
      <c r="AQ19" s="1967"/>
      <c r="AR19" s="1967"/>
      <c r="AS19" s="1970"/>
      <c r="AT19" s="235"/>
      <c r="AU19" s="1973"/>
      <c r="AV19" s="909"/>
      <c r="AW19" s="909"/>
      <c r="AX19" s="909"/>
      <c r="AY19" s="909"/>
      <c r="AZ19" s="873"/>
      <c r="BA19" s="1098"/>
      <c r="BB19" s="951"/>
      <c r="BC19" s="951"/>
      <c r="BD19" s="1979"/>
      <c r="BE19" s="996"/>
      <c r="BF19" s="996"/>
      <c r="BG19" s="980"/>
      <c r="BH19" s="980"/>
      <c r="BI19" s="980"/>
      <c r="BJ19" s="980"/>
      <c r="BK19" s="980"/>
      <c r="BL19" s="980"/>
      <c r="BM19" s="930"/>
      <c r="BN19" s="930"/>
      <c r="BO19" s="924"/>
      <c r="BP19" s="925"/>
      <c r="BQ19" s="926"/>
      <c r="BR19" s="2008"/>
      <c r="BS19" s="1187"/>
      <c r="BT19" s="1187"/>
      <c r="BU19" s="1187"/>
      <c r="BV19" s="1187"/>
      <c r="BW19" s="1187"/>
      <c r="BX19" s="2009"/>
      <c r="BY19" s="1034"/>
      <c r="BZ19" s="1034"/>
      <c r="CA19" s="2014"/>
      <c r="CB19" s="236"/>
      <c r="CC19" s="2015"/>
      <c r="CD19" s="232"/>
      <c r="CE19" s="232"/>
      <c r="CF19" s="232"/>
      <c r="CG19" s="232"/>
      <c r="CH19" s="232"/>
    </row>
    <row r="20" spans="2:86" ht="8.75" customHeight="1">
      <c r="B20" s="1973"/>
      <c r="C20" s="2044"/>
      <c r="D20" s="2045"/>
      <c r="E20" s="2045"/>
      <c r="F20" s="2045"/>
      <c r="G20" s="2045"/>
      <c r="H20" s="2045"/>
      <c r="I20" s="2045"/>
      <c r="J20" s="2045"/>
      <c r="K20" s="1964"/>
      <c r="L20" s="1964"/>
      <c r="M20" s="1964"/>
      <c r="N20" s="1964"/>
      <c r="O20" s="1967"/>
      <c r="P20" s="1967"/>
      <c r="Q20" s="1967"/>
      <c r="R20" s="1964"/>
      <c r="S20" s="1964"/>
      <c r="T20" s="1964"/>
      <c r="U20" s="1964"/>
      <c r="V20" s="1964"/>
      <c r="W20" s="1964"/>
      <c r="X20" s="2049"/>
      <c r="Y20" s="2049"/>
      <c r="Z20" s="2049"/>
      <c r="AA20" s="2049"/>
      <c r="AB20" s="2049"/>
      <c r="AC20" s="2049"/>
      <c r="AD20" s="2051"/>
      <c r="AE20" s="2051"/>
      <c r="AF20" s="1964"/>
      <c r="AG20" s="1964"/>
      <c r="AH20" s="1964"/>
      <c r="AI20" s="1967"/>
      <c r="AJ20" s="1967"/>
      <c r="AK20" s="1967"/>
      <c r="AL20" s="1967"/>
      <c r="AM20" s="1967"/>
      <c r="AN20" s="1967"/>
      <c r="AO20" s="1967"/>
      <c r="AP20" s="1967"/>
      <c r="AQ20" s="1967"/>
      <c r="AR20" s="1967"/>
      <c r="AS20" s="1970"/>
      <c r="AT20" s="235"/>
      <c r="AU20" s="1973"/>
      <c r="AV20" s="909"/>
      <c r="AW20" s="909"/>
      <c r="AX20" s="909"/>
      <c r="AY20" s="909"/>
      <c r="AZ20" s="873"/>
      <c r="BA20" s="1098"/>
      <c r="BB20" s="951"/>
      <c r="BC20" s="951"/>
      <c r="BD20" s="1979"/>
      <c r="BE20" s="996"/>
      <c r="BF20" s="996"/>
      <c r="BG20" s="980"/>
      <c r="BH20" s="980"/>
      <c r="BI20" s="980"/>
      <c r="BJ20" s="980"/>
      <c r="BK20" s="980"/>
      <c r="BL20" s="980"/>
      <c r="BM20" s="930"/>
      <c r="BN20" s="930"/>
      <c r="BO20" s="924"/>
      <c r="BP20" s="925"/>
      <c r="BQ20" s="926"/>
      <c r="BR20" s="2008"/>
      <c r="BS20" s="1187"/>
      <c r="BT20" s="1187"/>
      <c r="BU20" s="1187"/>
      <c r="BV20" s="1187"/>
      <c r="BW20" s="1187"/>
      <c r="BX20" s="2009"/>
      <c r="BY20" s="1034"/>
      <c r="BZ20" s="1034"/>
      <c r="CA20" s="2014"/>
      <c r="CB20" s="236"/>
      <c r="CC20" s="2015"/>
      <c r="CD20" s="232"/>
      <c r="CE20" s="232"/>
      <c r="CF20" s="232"/>
      <c r="CG20" s="232"/>
      <c r="CH20" s="232"/>
    </row>
    <row r="21" spans="2:86" ht="8.75" customHeight="1">
      <c r="B21" s="1973"/>
      <c r="C21" s="2044"/>
      <c r="D21" s="2045"/>
      <c r="E21" s="2045"/>
      <c r="F21" s="2045"/>
      <c r="G21" s="2045"/>
      <c r="H21" s="2045"/>
      <c r="I21" s="2045"/>
      <c r="J21" s="2045"/>
      <c r="K21" s="1964"/>
      <c r="L21" s="1964"/>
      <c r="M21" s="1964"/>
      <c r="N21" s="1964"/>
      <c r="O21" s="1967"/>
      <c r="P21" s="1967"/>
      <c r="Q21" s="1967"/>
      <c r="R21" s="1964"/>
      <c r="S21" s="1964"/>
      <c r="T21" s="1964"/>
      <c r="U21" s="1964"/>
      <c r="V21" s="1964"/>
      <c r="W21" s="1964"/>
      <c r="X21" s="2049"/>
      <c r="Y21" s="2049"/>
      <c r="Z21" s="2049"/>
      <c r="AA21" s="2049"/>
      <c r="AB21" s="2049"/>
      <c r="AC21" s="2049"/>
      <c r="AD21" s="2051"/>
      <c r="AE21" s="2051"/>
      <c r="AF21" s="1964"/>
      <c r="AG21" s="1964"/>
      <c r="AH21" s="1964"/>
      <c r="AI21" s="1967"/>
      <c r="AJ21" s="1967"/>
      <c r="AK21" s="1967"/>
      <c r="AL21" s="1967"/>
      <c r="AM21" s="1967"/>
      <c r="AN21" s="1967"/>
      <c r="AO21" s="1967"/>
      <c r="AP21" s="1967"/>
      <c r="AQ21" s="1967"/>
      <c r="AR21" s="1967"/>
      <c r="AS21" s="1970"/>
      <c r="AT21" s="235"/>
      <c r="AU21" s="1973"/>
      <c r="AV21" s="877"/>
      <c r="AW21" s="877"/>
      <c r="AX21" s="877"/>
      <c r="AY21" s="877"/>
      <c r="AZ21" s="874"/>
      <c r="BA21" s="1109"/>
      <c r="BB21" s="1153"/>
      <c r="BC21" s="1153"/>
      <c r="BD21" s="1980"/>
      <c r="BE21" s="996"/>
      <c r="BF21" s="996"/>
      <c r="BG21" s="980"/>
      <c r="BH21" s="980"/>
      <c r="BI21" s="980"/>
      <c r="BJ21" s="980"/>
      <c r="BK21" s="980"/>
      <c r="BL21" s="980"/>
      <c r="BM21" s="930"/>
      <c r="BN21" s="930"/>
      <c r="BO21" s="927"/>
      <c r="BP21" s="928"/>
      <c r="BQ21" s="929"/>
      <c r="BR21" s="1025"/>
      <c r="BS21" s="1026"/>
      <c r="BT21" s="1026"/>
      <c r="BU21" s="1026"/>
      <c r="BV21" s="1026"/>
      <c r="BW21" s="1026"/>
      <c r="BX21" s="2010"/>
      <c r="BY21" s="1034"/>
      <c r="BZ21" s="1034"/>
      <c r="CA21" s="2014"/>
      <c r="CB21" s="236"/>
      <c r="CC21" s="2015"/>
      <c r="CD21" s="232"/>
      <c r="CE21" s="232"/>
      <c r="CF21" s="232"/>
      <c r="CG21" s="232"/>
      <c r="CH21" s="232"/>
    </row>
    <row r="22" spans="2:86" ht="8.75" customHeight="1">
      <c r="B22" s="1973"/>
      <c r="C22" s="2046"/>
      <c r="D22" s="2047"/>
      <c r="E22" s="2047"/>
      <c r="F22" s="2047"/>
      <c r="G22" s="2047"/>
      <c r="H22" s="2047"/>
      <c r="I22" s="2047"/>
      <c r="J22" s="2047"/>
      <c r="K22" s="1965"/>
      <c r="L22" s="1965"/>
      <c r="M22" s="1965"/>
      <c r="N22" s="1965"/>
      <c r="O22" s="1968"/>
      <c r="P22" s="1968"/>
      <c r="Q22" s="1968"/>
      <c r="R22" s="1965"/>
      <c r="S22" s="1965"/>
      <c r="T22" s="1965"/>
      <c r="U22" s="1965"/>
      <c r="V22" s="1965"/>
      <c r="W22" s="1965"/>
      <c r="X22" s="2050"/>
      <c r="Y22" s="2050"/>
      <c r="Z22" s="2050"/>
      <c r="AA22" s="2050"/>
      <c r="AB22" s="2050"/>
      <c r="AC22" s="2050"/>
      <c r="AD22" s="2052"/>
      <c r="AE22" s="2052"/>
      <c r="AF22" s="1965"/>
      <c r="AG22" s="1965"/>
      <c r="AH22" s="1965"/>
      <c r="AI22" s="1968"/>
      <c r="AJ22" s="1968"/>
      <c r="AK22" s="1968"/>
      <c r="AL22" s="1968"/>
      <c r="AM22" s="1968"/>
      <c r="AN22" s="1968"/>
      <c r="AO22" s="1968"/>
      <c r="AP22" s="1968"/>
      <c r="AQ22" s="1968"/>
      <c r="AR22" s="1968"/>
      <c r="AS22" s="1971"/>
      <c r="AT22" s="235"/>
      <c r="AU22" s="1973"/>
      <c r="AV22" s="1082"/>
      <c r="AW22" s="1082"/>
      <c r="AX22" s="1082"/>
      <c r="AY22" s="1082"/>
      <c r="AZ22" s="1083"/>
      <c r="BA22" s="903"/>
      <c r="BB22" s="904"/>
      <c r="BC22" s="904"/>
      <c r="BD22" s="947"/>
      <c r="BE22" s="903"/>
      <c r="BF22" s="947"/>
      <c r="BG22" s="1081"/>
      <c r="BH22" s="1082"/>
      <c r="BI22" s="1082"/>
      <c r="BJ22" s="1082"/>
      <c r="BK22" s="1082"/>
      <c r="BL22" s="1082"/>
      <c r="BM22" s="1082"/>
      <c r="BN22" s="1083"/>
      <c r="BO22" s="2016" t="str">
        <f>IF($CF$22=1,"地震","旧長期")</f>
        <v>地震</v>
      </c>
      <c r="BP22" s="2017"/>
      <c r="BQ22" s="2017"/>
      <c r="BR22" s="2019"/>
      <c r="BS22" s="1953"/>
      <c r="BT22" s="1953"/>
      <c r="BU22" s="1953"/>
      <c r="BV22" s="1953"/>
      <c r="BW22" s="1953"/>
      <c r="BX22" s="1954"/>
      <c r="BY22" s="903"/>
      <c r="BZ22" s="904"/>
      <c r="CA22" s="1959"/>
      <c r="CB22" s="236"/>
      <c r="CC22" s="2015"/>
      <c r="CD22" s="232"/>
      <c r="CE22" s="232"/>
      <c r="CF22" s="232">
        <v>1</v>
      </c>
      <c r="CG22" s="232"/>
      <c r="CH22" s="232"/>
    </row>
    <row r="23" spans="2:86" ht="8.75" customHeight="1">
      <c r="B23" s="1973"/>
      <c r="C23" s="1832" t="s">
        <v>475</v>
      </c>
      <c r="D23" s="993"/>
      <c r="E23" s="993"/>
      <c r="F23" s="993"/>
      <c r="G23" s="993"/>
      <c r="H23" s="993"/>
      <c r="I23" s="993"/>
      <c r="J23" s="993"/>
      <c r="K23" s="981"/>
      <c r="L23" s="981"/>
      <c r="M23" s="981"/>
      <c r="N23" s="981"/>
      <c r="O23" s="981"/>
      <c r="P23" s="981"/>
      <c r="Q23" s="981"/>
      <c r="R23" s="984"/>
      <c r="S23" s="984"/>
      <c r="T23" s="984"/>
      <c r="U23" s="984"/>
      <c r="V23" s="984"/>
      <c r="W23" s="984"/>
      <c r="X23" s="984"/>
      <c r="Y23" s="984"/>
      <c r="Z23" s="984"/>
      <c r="AA23" s="984"/>
      <c r="AB23" s="984"/>
      <c r="AC23" s="984"/>
      <c r="AD23" s="981"/>
      <c r="AE23" s="981"/>
      <c r="AF23" s="996" t="str">
        <f>IF($CE$23=1,"新","旧")</f>
        <v>新</v>
      </c>
      <c r="AG23" s="996"/>
      <c r="AH23" s="996"/>
      <c r="AI23" s="994" t="s">
        <v>476</v>
      </c>
      <c r="AJ23" s="1953"/>
      <c r="AK23" s="1953"/>
      <c r="AL23" s="1953"/>
      <c r="AM23" s="1953"/>
      <c r="AN23" s="1953"/>
      <c r="AO23" s="1953"/>
      <c r="AP23" s="1954"/>
      <c r="AQ23" s="903"/>
      <c r="AR23" s="904"/>
      <c r="AS23" s="1959"/>
      <c r="AT23" s="232"/>
      <c r="AU23" s="1973"/>
      <c r="AV23" s="1085"/>
      <c r="AW23" s="1085"/>
      <c r="AX23" s="1085"/>
      <c r="AY23" s="1085"/>
      <c r="AZ23" s="1086"/>
      <c r="BA23" s="905"/>
      <c r="BB23" s="906"/>
      <c r="BC23" s="906"/>
      <c r="BD23" s="948"/>
      <c r="BE23" s="905"/>
      <c r="BF23" s="948"/>
      <c r="BG23" s="1084"/>
      <c r="BH23" s="1085"/>
      <c r="BI23" s="1085"/>
      <c r="BJ23" s="1085"/>
      <c r="BK23" s="1085"/>
      <c r="BL23" s="1085"/>
      <c r="BM23" s="1085"/>
      <c r="BN23" s="1086"/>
      <c r="BO23" s="2018"/>
      <c r="BP23" s="2018"/>
      <c r="BQ23" s="2018"/>
      <c r="BR23" s="2020"/>
      <c r="BS23" s="1955"/>
      <c r="BT23" s="1955"/>
      <c r="BU23" s="1955"/>
      <c r="BV23" s="1955"/>
      <c r="BW23" s="1955"/>
      <c r="BX23" s="1956"/>
      <c r="BY23" s="905"/>
      <c r="BZ23" s="906"/>
      <c r="CA23" s="1945"/>
      <c r="CB23" s="236"/>
      <c r="CC23" s="2015"/>
      <c r="CD23" s="232"/>
      <c r="CE23" s="232">
        <v>1</v>
      </c>
      <c r="CF23" s="232"/>
      <c r="CG23" s="232"/>
      <c r="CH23" s="232"/>
    </row>
    <row r="24" spans="2:86" ht="8.75" customHeight="1">
      <c r="B24" s="1973"/>
      <c r="C24" s="1832"/>
      <c r="D24" s="993"/>
      <c r="E24" s="993"/>
      <c r="F24" s="993"/>
      <c r="G24" s="993"/>
      <c r="H24" s="993"/>
      <c r="I24" s="993"/>
      <c r="J24" s="993"/>
      <c r="K24" s="981"/>
      <c r="L24" s="981"/>
      <c r="M24" s="981"/>
      <c r="N24" s="981"/>
      <c r="O24" s="981"/>
      <c r="P24" s="981"/>
      <c r="Q24" s="981"/>
      <c r="R24" s="984"/>
      <c r="S24" s="984"/>
      <c r="T24" s="984"/>
      <c r="U24" s="984"/>
      <c r="V24" s="984"/>
      <c r="W24" s="984"/>
      <c r="X24" s="984"/>
      <c r="Y24" s="984"/>
      <c r="Z24" s="984"/>
      <c r="AA24" s="984"/>
      <c r="AB24" s="984"/>
      <c r="AC24" s="984"/>
      <c r="AD24" s="981"/>
      <c r="AE24" s="981"/>
      <c r="AF24" s="996"/>
      <c r="AG24" s="996"/>
      <c r="AH24" s="996"/>
      <c r="AI24" s="994"/>
      <c r="AJ24" s="1955"/>
      <c r="AK24" s="1955"/>
      <c r="AL24" s="1955"/>
      <c r="AM24" s="1955"/>
      <c r="AN24" s="1955"/>
      <c r="AO24" s="1955"/>
      <c r="AP24" s="1956"/>
      <c r="AQ24" s="905"/>
      <c r="AR24" s="906"/>
      <c r="AS24" s="1945"/>
      <c r="AT24" s="232"/>
      <c r="AU24" s="1973"/>
      <c r="AV24" s="1085"/>
      <c r="AW24" s="1085"/>
      <c r="AX24" s="1085"/>
      <c r="AY24" s="1085"/>
      <c r="AZ24" s="1086"/>
      <c r="BA24" s="905"/>
      <c r="BB24" s="906"/>
      <c r="BC24" s="906"/>
      <c r="BD24" s="948"/>
      <c r="BE24" s="905"/>
      <c r="BF24" s="948"/>
      <c r="BG24" s="1087"/>
      <c r="BH24" s="1088"/>
      <c r="BI24" s="1088"/>
      <c r="BJ24" s="1088"/>
      <c r="BK24" s="1088"/>
      <c r="BL24" s="1088"/>
      <c r="BM24" s="1088"/>
      <c r="BN24" s="1089"/>
      <c r="BO24" s="2018"/>
      <c r="BP24" s="2018"/>
      <c r="BQ24" s="2018"/>
      <c r="BR24" s="2020"/>
      <c r="BS24" s="1955"/>
      <c r="BT24" s="1955"/>
      <c r="BU24" s="1955"/>
      <c r="BV24" s="1955"/>
      <c r="BW24" s="1955"/>
      <c r="BX24" s="1956"/>
      <c r="BY24" s="905"/>
      <c r="BZ24" s="906"/>
      <c r="CA24" s="1945"/>
      <c r="CB24" s="236"/>
      <c r="CC24" s="2015"/>
      <c r="CD24" s="232"/>
      <c r="CE24" s="232"/>
      <c r="CF24" s="232"/>
      <c r="CG24" s="232"/>
      <c r="CH24" s="232"/>
    </row>
    <row r="25" spans="2:86" ht="8.75" customHeight="1">
      <c r="B25" s="1973"/>
      <c r="C25" s="1832"/>
      <c r="D25" s="993"/>
      <c r="E25" s="993"/>
      <c r="F25" s="993"/>
      <c r="G25" s="993"/>
      <c r="H25" s="993"/>
      <c r="I25" s="993"/>
      <c r="J25" s="993"/>
      <c r="K25" s="981"/>
      <c r="L25" s="981"/>
      <c r="M25" s="981"/>
      <c r="N25" s="981"/>
      <c r="O25" s="981"/>
      <c r="P25" s="981"/>
      <c r="Q25" s="981"/>
      <c r="R25" s="984"/>
      <c r="S25" s="984"/>
      <c r="T25" s="984"/>
      <c r="U25" s="984"/>
      <c r="V25" s="984"/>
      <c r="W25" s="984"/>
      <c r="X25" s="984"/>
      <c r="Y25" s="984"/>
      <c r="Z25" s="984"/>
      <c r="AA25" s="984"/>
      <c r="AB25" s="984"/>
      <c r="AC25" s="984"/>
      <c r="AD25" s="981"/>
      <c r="AE25" s="981"/>
      <c r="AF25" s="996"/>
      <c r="AG25" s="996"/>
      <c r="AH25" s="996"/>
      <c r="AI25" s="994"/>
      <c r="AJ25" s="1957"/>
      <c r="AK25" s="1957"/>
      <c r="AL25" s="1957"/>
      <c r="AM25" s="1957"/>
      <c r="AN25" s="1957"/>
      <c r="AO25" s="1957"/>
      <c r="AP25" s="1958"/>
      <c r="AQ25" s="1079"/>
      <c r="AR25" s="1036"/>
      <c r="AS25" s="1960"/>
      <c r="AT25" s="232"/>
      <c r="AU25" s="1973"/>
      <c r="AV25" s="1085"/>
      <c r="AW25" s="1085"/>
      <c r="AX25" s="1085"/>
      <c r="AY25" s="1085"/>
      <c r="AZ25" s="1086"/>
      <c r="BA25" s="905"/>
      <c r="BB25" s="906"/>
      <c r="BC25" s="906"/>
      <c r="BD25" s="948"/>
      <c r="BE25" s="905"/>
      <c r="BF25" s="948"/>
      <c r="BG25" s="984"/>
      <c r="BH25" s="984"/>
      <c r="BI25" s="984"/>
      <c r="BJ25" s="984"/>
      <c r="BK25" s="984"/>
      <c r="BL25" s="984"/>
      <c r="BM25" s="981"/>
      <c r="BN25" s="981"/>
      <c r="BO25" s="2018"/>
      <c r="BP25" s="2018"/>
      <c r="BQ25" s="2018"/>
      <c r="BR25" s="2020"/>
      <c r="BS25" s="1955"/>
      <c r="BT25" s="1955"/>
      <c r="BU25" s="1955"/>
      <c r="BV25" s="1955"/>
      <c r="BW25" s="1955"/>
      <c r="BX25" s="1956"/>
      <c r="BY25" s="905"/>
      <c r="BZ25" s="906"/>
      <c r="CA25" s="1945"/>
      <c r="CB25" s="236"/>
      <c r="CC25" s="2015"/>
      <c r="CD25" s="232"/>
      <c r="CE25" s="232"/>
      <c r="CF25" s="232"/>
      <c r="CG25" s="232"/>
      <c r="CH25" s="232"/>
    </row>
    <row r="26" spans="2:86" ht="8.75" customHeight="1">
      <c r="B26" s="1973"/>
      <c r="C26" s="1832"/>
      <c r="D26" s="993"/>
      <c r="E26" s="993"/>
      <c r="F26" s="993"/>
      <c r="G26" s="993"/>
      <c r="H26" s="993"/>
      <c r="I26" s="993"/>
      <c r="J26" s="993"/>
      <c r="K26" s="981"/>
      <c r="L26" s="981"/>
      <c r="M26" s="981"/>
      <c r="N26" s="981"/>
      <c r="O26" s="981"/>
      <c r="P26" s="981"/>
      <c r="Q26" s="981"/>
      <c r="R26" s="984"/>
      <c r="S26" s="984"/>
      <c r="T26" s="984"/>
      <c r="U26" s="984"/>
      <c r="V26" s="984"/>
      <c r="W26" s="984"/>
      <c r="X26" s="984"/>
      <c r="Y26" s="984"/>
      <c r="Z26" s="984"/>
      <c r="AA26" s="984"/>
      <c r="AB26" s="984"/>
      <c r="AC26" s="984"/>
      <c r="AD26" s="981"/>
      <c r="AE26" s="981"/>
      <c r="AF26" s="996" t="str">
        <f>IF($CE$26=1,"新","旧")</f>
        <v>旧</v>
      </c>
      <c r="AG26" s="996"/>
      <c r="AH26" s="996"/>
      <c r="AI26" s="994" t="s">
        <v>476</v>
      </c>
      <c r="AJ26" s="1953"/>
      <c r="AK26" s="1953"/>
      <c r="AL26" s="1953"/>
      <c r="AM26" s="1953"/>
      <c r="AN26" s="1953"/>
      <c r="AO26" s="1953"/>
      <c r="AP26" s="1954"/>
      <c r="AQ26" s="903"/>
      <c r="AR26" s="904"/>
      <c r="AS26" s="1959"/>
      <c r="AT26" s="232"/>
      <c r="AU26" s="1973"/>
      <c r="AV26" s="1085"/>
      <c r="AW26" s="1085"/>
      <c r="AX26" s="1085"/>
      <c r="AY26" s="1085"/>
      <c r="AZ26" s="1086"/>
      <c r="BA26" s="905"/>
      <c r="BB26" s="906"/>
      <c r="BC26" s="906"/>
      <c r="BD26" s="948"/>
      <c r="BE26" s="905"/>
      <c r="BF26" s="948"/>
      <c r="BG26" s="984"/>
      <c r="BH26" s="984"/>
      <c r="BI26" s="984"/>
      <c r="BJ26" s="984"/>
      <c r="BK26" s="984"/>
      <c r="BL26" s="984"/>
      <c r="BM26" s="981"/>
      <c r="BN26" s="981"/>
      <c r="BO26" s="2018"/>
      <c r="BP26" s="2018"/>
      <c r="BQ26" s="2018"/>
      <c r="BR26" s="2020"/>
      <c r="BS26" s="1955"/>
      <c r="BT26" s="1955"/>
      <c r="BU26" s="1955"/>
      <c r="BV26" s="1955"/>
      <c r="BW26" s="1955"/>
      <c r="BX26" s="1956"/>
      <c r="BY26" s="905"/>
      <c r="BZ26" s="906"/>
      <c r="CA26" s="1945"/>
      <c r="CB26" s="236"/>
      <c r="CC26" s="2015"/>
      <c r="CD26" s="232"/>
      <c r="CE26" s="232">
        <v>2</v>
      </c>
      <c r="CF26" s="232"/>
      <c r="CG26" s="232"/>
      <c r="CH26" s="232"/>
    </row>
    <row r="27" spans="2:86" ht="8.75" customHeight="1">
      <c r="B27" s="1973"/>
      <c r="C27" s="1832"/>
      <c r="D27" s="993"/>
      <c r="E27" s="993"/>
      <c r="F27" s="993"/>
      <c r="G27" s="993"/>
      <c r="H27" s="993"/>
      <c r="I27" s="993"/>
      <c r="J27" s="993"/>
      <c r="K27" s="981"/>
      <c r="L27" s="981"/>
      <c r="M27" s="981"/>
      <c r="N27" s="981"/>
      <c r="O27" s="981"/>
      <c r="P27" s="981"/>
      <c r="Q27" s="981"/>
      <c r="R27" s="984"/>
      <c r="S27" s="984"/>
      <c r="T27" s="984"/>
      <c r="U27" s="984"/>
      <c r="V27" s="984"/>
      <c r="W27" s="984"/>
      <c r="X27" s="984"/>
      <c r="Y27" s="984"/>
      <c r="Z27" s="984"/>
      <c r="AA27" s="984"/>
      <c r="AB27" s="984"/>
      <c r="AC27" s="984"/>
      <c r="AD27" s="981"/>
      <c r="AE27" s="981"/>
      <c r="AF27" s="996"/>
      <c r="AG27" s="996"/>
      <c r="AH27" s="996"/>
      <c r="AI27" s="994"/>
      <c r="AJ27" s="1955"/>
      <c r="AK27" s="1955"/>
      <c r="AL27" s="1955"/>
      <c r="AM27" s="1955"/>
      <c r="AN27" s="1955"/>
      <c r="AO27" s="1955"/>
      <c r="AP27" s="1956"/>
      <c r="AQ27" s="905"/>
      <c r="AR27" s="906"/>
      <c r="AS27" s="1945"/>
      <c r="AT27" s="232"/>
      <c r="AU27" s="1973"/>
      <c r="AV27" s="1088"/>
      <c r="AW27" s="1088"/>
      <c r="AX27" s="1088"/>
      <c r="AY27" s="1088"/>
      <c r="AZ27" s="1089"/>
      <c r="BA27" s="1079"/>
      <c r="BB27" s="1036"/>
      <c r="BC27" s="1036"/>
      <c r="BD27" s="1054"/>
      <c r="BE27" s="1079"/>
      <c r="BF27" s="1054"/>
      <c r="BG27" s="984"/>
      <c r="BH27" s="984"/>
      <c r="BI27" s="984"/>
      <c r="BJ27" s="984"/>
      <c r="BK27" s="984"/>
      <c r="BL27" s="984"/>
      <c r="BM27" s="981"/>
      <c r="BN27" s="981"/>
      <c r="BO27" s="2018"/>
      <c r="BP27" s="2018"/>
      <c r="BQ27" s="2018"/>
      <c r="BR27" s="2021"/>
      <c r="BS27" s="1957"/>
      <c r="BT27" s="1957"/>
      <c r="BU27" s="1957"/>
      <c r="BV27" s="1957"/>
      <c r="BW27" s="1957"/>
      <c r="BX27" s="1958"/>
      <c r="BY27" s="1079"/>
      <c r="BZ27" s="1036"/>
      <c r="CA27" s="1960"/>
      <c r="CB27" s="236"/>
      <c r="CC27" s="2015"/>
      <c r="CD27" s="232"/>
      <c r="CE27" s="232"/>
      <c r="CF27" s="232"/>
      <c r="CG27" s="232"/>
      <c r="CH27" s="232"/>
    </row>
    <row r="28" spans="2:86" ht="8.75" customHeight="1">
      <c r="B28" s="1973"/>
      <c r="C28" s="1832"/>
      <c r="D28" s="993"/>
      <c r="E28" s="993"/>
      <c r="F28" s="993"/>
      <c r="G28" s="993"/>
      <c r="H28" s="993"/>
      <c r="I28" s="993"/>
      <c r="J28" s="993"/>
      <c r="K28" s="981"/>
      <c r="L28" s="981"/>
      <c r="M28" s="981"/>
      <c r="N28" s="981"/>
      <c r="O28" s="981"/>
      <c r="P28" s="981"/>
      <c r="Q28" s="981"/>
      <c r="R28" s="984"/>
      <c r="S28" s="984"/>
      <c r="T28" s="984"/>
      <c r="U28" s="984"/>
      <c r="V28" s="984"/>
      <c r="W28" s="984"/>
      <c r="X28" s="984"/>
      <c r="Y28" s="984"/>
      <c r="Z28" s="984"/>
      <c r="AA28" s="984"/>
      <c r="AB28" s="984"/>
      <c r="AC28" s="984"/>
      <c r="AD28" s="981"/>
      <c r="AE28" s="981"/>
      <c r="AF28" s="996"/>
      <c r="AG28" s="996"/>
      <c r="AH28" s="996"/>
      <c r="AI28" s="994"/>
      <c r="AJ28" s="1957"/>
      <c r="AK28" s="1957"/>
      <c r="AL28" s="1957"/>
      <c r="AM28" s="1957"/>
      <c r="AN28" s="1957"/>
      <c r="AO28" s="1957"/>
      <c r="AP28" s="1958"/>
      <c r="AQ28" s="1079"/>
      <c r="AR28" s="1036"/>
      <c r="AS28" s="1960"/>
      <c r="AT28" s="232"/>
      <c r="AU28" s="1973"/>
      <c r="AV28" s="1082"/>
      <c r="AW28" s="1082"/>
      <c r="AX28" s="1082"/>
      <c r="AY28" s="1082"/>
      <c r="AZ28" s="1083"/>
      <c r="BA28" s="903"/>
      <c r="BB28" s="904"/>
      <c r="BC28" s="904"/>
      <c r="BD28" s="947"/>
      <c r="BE28" s="903"/>
      <c r="BF28" s="947"/>
      <c r="BG28" s="1081"/>
      <c r="BH28" s="1082"/>
      <c r="BI28" s="1082"/>
      <c r="BJ28" s="1082"/>
      <c r="BK28" s="1082"/>
      <c r="BL28" s="1082"/>
      <c r="BM28" s="1082"/>
      <c r="BN28" s="1083"/>
      <c r="BO28" s="2016" t="str">
        <f>IF($CF$28=1,"地震","旧長期")</f>
        <v>旧長期</v>
      </c>
      <c r="BP28" s="2017"/>
      <c r="BQ28" s="2017"/>
      <c r="BR28" s="2019"/>
      <c r="BS28" s="1953"/>
      <c r="BT28" s="1953"/>
      <c r="BU28" s="1953"/>
      <c r="BV28" s="1953"/>
      <c r="BW28" s="1953"/>
      <c r="BX28" s="1954"/>
      <c r="BY28" s="903"/>
      <c r="BZ28" s="904"/>
      <c r="CA28" s="1959"/>
      <c r="CB28" s="236"/>
      <c r="CC28" s="2015"/>
      <c r="CD28" s="232"/>
      <c r="CE28" s="232"/>
      <c r="CF28" s="232">
        <v>2</v>
      </c>
      <c r="CG28" s="232"/>
      <c r="CH28" s="232"/>
    </row>
    <row r="29" spans="2:86" ht="8.75" customHeight="1">
      <c r="B29" s="1973"/>
      <c r="C29" s="1832"/>
      <c r="D29" s="993"/>
      <c r="E29" s="993"/>
      <c r="F29" s="993"/>
      <c r="G29" s="993"/>
      <c r="H29" s="993"/>
      <c r="I29" s="993"/>
      <c r="J29" s="993"/>
      <c r="K29" s="981"/>
      <c r="L29" s="981"/>
      <c r="M29" s="981"/>
      <c r="N29" s="981"/>
      <c r="O29" s="981"/>
      <c r="P29" s="981"/>
      <c r="Q29" s="981"/>
      <c r="R29" s="984"/>
      <c r="S29" s="984"/>
      <c r="T29" s="984"/>
      <c r="U29" s="984"/>
      <c r="V29" s="984"/>
      <c r="W29" s="984"/>
      <c r="X29" s="984"/>
      <c r="Y29" s="984"/>
      <c r="Z29" s="984"/>
      <c r="AA29" s="984"/>
      <c r="AB29" s="984"/>
      <c r="AC29" s="984"/>
      <c r="AD29" s="981"/>
      <c r="AE29" s="981"/>
      <c r="AF29" s="996" t="str">
        <f>IF($CE$29=1,"新","旧")</f>
        <v>新</v>
      </c>
      <c r="AG29" s="996"/>
      <c r="AH29" s="996"/>
      <c r="AI29" s="994" t="s">
        <v>476</v>
      </c>
      <c r="AJ29" s="1953"/>
      <c r="AK29" s="1953"/>
      <c r="AL29" s="1953"/>
      <c r="AM29" s="1953"/>
      <c r="AN29" s="1953"/>
      <c r="AO29" s="1953"/>
      <c r="AP29" s="1954"/>
      <c r="AQ29" s="903"/>
      <c r="AR29" s="904"/>
      <c r="AS29" s="1959"/>
      <c r="AT29" s="232"/>
      <c r="AU29" s="1973"/>
      <c r="AV29" s="1085"/>
      <c r="AW29" s="1085"/>
      <c r="AX29" s="1085"/>
      <c r="AY29" s="1085"/>
      <c r="AZ29" s="1086"/>
      <c r="BA29" s="905"/>
      <c r="BB29" s="906"/>
      <c r="BC29" s="906"/>
      <c r="BD29" s="948"/>
      <c r="BE29" s="905"/>
      <c r="BF29" s="948"/>
      <c r="BG29" s="1084"/>
      <c r="BH29" s="1085"/>
      <c r="BI29" s="1085"/>
      <c r="BJ29" s="1085"/>
      <c r="BK29" s="1085"/>
      <c r="BL29" s="1085"/>
      <c r="BM29" s="1085"/>
      <c r="BN29" s="1086"/>
      <c r="BO29" s="2018"/>
      <c r="BP29" s="2018"/>
      <c r="BQ29" s="2018"/>
      <c r="BR29" s="2020"/>
      <c r="BS29" s="1955"/>
      <c r="BT29" s="1955"/>
      <c r="BU29" s="1955"/>
      <c r="BV29" s="1955"/>
      <c r="BW29" s="1955"/>
      <c r="BX29" s="1956"/>
      <c r="BY29" s="905"/>
      <c r="BZ29" s="906"/>
      <c r="CA29" s="1945"/>
      <c r="CB29" s="236"/>
      <c r="CC29" s="2015"/>
      <c r="CD29" s="232"/>
      <c r="CE29" s="232">
        <v>1</v>
      </c>
      <c r="CF29" s="232"/>
      <c r="CG29" s="232"/>
      <c r="CH29" s="232"/>
    </row>
    <row r="30" spans="2:86" ht="8.75" customHeight="1">
      <c r="B30" s="1973"/>
      <c r="C30" s="1832"/>
      <c r="D30" s="993"/>
      <c r="E30" s="993"/>
      <c r="F30" s="993"/>
      <c r="G30" s="993"/>
      <c r="H30" s="993"/>
      <c r="I30" s="993"/>
      <c r="J30" s="993"/>
      <c r="K30" s="981"/>
      <c r="L30" s="981"/>
      <c r="M30" s="981"/>
      <c r="N30" s="981"/>
      <c r="O30" s="981"/>
      <c r="P30" s="981"/>
      <c r="Q30" s="981"/>
      <c r="R30" s="984"/>
      <c r="S30" s="984"/>
      <c r="T30" s="984"/>
      <c r="U30" s="984"/>
      <c r="V30" s="984"/>
      <c r="W30" s="984"/>
      <c r="X30" s="984"/>
      <c r="Y30" s="984"/>
      <c r="Z30" s="984"/>
      <c r="AA30" s="984"/>
      <c r="AB30" s="984"/>
      <c r="AC30" s="984"/>
      <c r="AD30" s="981"/>
      <c r="AE30" s="981"/>
      <c r="AF30" s="996"/>
      <c r="AG30" s="996"/>
      <c r="AH30" s="996"/>
      <c r="AI30" s="994"/>
      <c r="AJ30" s="1955"/>
      <c r="AK30" s="1955"/>
      <c r="AL30" s="1955"/>
      <c r="AM30" s="1955"/>
      <c r="AN30" s="1955"/>
      <c r="AO30" s="1955"/>
      <c r="AP30" s="1956"/>
      <c r="AQ30" s="905"/>
      <c r="AR30" s="906"/>
      <c r="AS30" s="1945"/>
      <c r="AT30" s="232"/>
      <c r="AU30" s="1973"/>
      <c r="AV30" s="1085"/>
      <c r="AW30" s="1085"/>
      <c r="AX30" s="1085"/>
      <c r="AY30" s="1085"/>
      <c r="AZ30" s="1086"/>
      <c r="BA30" s="905"/>
      <c r="BB30" s="906"/>
      <c r="BC30" s="906"/>
      <c r="BD30" s="948"/>
      <c r="BE30" s="905"/>
      <c r="BF30" s="948"/>
      <c r="BG30" s="1087"/>
      <c r="BH30" s="1088"/>
      <c r="BI30" s="1088"/>
      <c r="BJ30" s="1088"/>
      <c r="BK30" s="1088"/>
      <c r="BL30" s="1088"/>
      <c r="BM30" s="1088"/>
      <c r="BN30" s="1089"/>
      <c r="BO30" s="2018"/>
      <c r="BP30" s="2018"/>
      <c r="BQ30" s="2018"/>
      <c r="BR30" s="2020"/>
      <c r="BS30" s="1955"/>
      <c r="BT30" s="1955"/>
      <c r="BU30" s="1955"/>
      <c r="BV30" s="1955"/>
      <c r="BW30" s="1955"/>
      <c r="BX30" s="1956"/>
      <c r="BY30" s="905"/>
      <c r="BZ30" s="906"/>
      <c r="CA30" s="1945"/>
      <c r="CB30" s="236"/>
      <c r="CC30" s="2015"/>
      <c r="CD30" s="232"/>
      <c r="CE30" s="232"/>
      <c r="CF30" s="232"/>
      <c r="CG30" s="232"/>
      <c r="CH30" s="232"/>
    </row>
    <row r="31" spans="2:86" ht="8.75" customHeight="1">
      <c r="B31" s="1973"/>
      <c r="C31" s="1832"/>
      <c r="D31" s="993"/>
      <c r="E31" s="993"/>
      <c r="F31" s="993"/>
      <c r="G31" s="993"/>
      <c r="H31" s="993"/>
      <c r="I31" s="993"/>
      <c r="J31" s="993"/>
      <c r="K31" s="981"/>
      <c r="L31" s="981"/>
      <c r="M31" s="981"/>
      <c r="N31" s="981"/>
      <c r="O31" s="981"/>
      <c r="P31" s="981"/>
      <c r="Q31" s="981"/>
      <c r="R31" s="984"/>
      <c r="S31" s="984"/>
      <c r="T31" s="984"/>
      <c r="U31" s="984"/>
      <c r="V31" s="984"/>
      <c r="W31" s="984"/>
      <c r="X31" s="984"/>
      <c r="Y31" s="984"/>
      <c r="Z31" s="984"/>
      <c r="AA31" s="984"/>
      <c r="AB31" s="984"/>
      <c r="AC31" s="984"/>
      <c r="AD31" s="981"/>
      <c r="AE31" s="981"/>
      <c r="AF31" s="996"/>
      <c r="AG31" s="996"/>
      <c r="AH31" s="996"/>
      <c r="AI31" s="994"/>
      <c r="AJ31" s="1957"/>
      <c r="AK31" s="1957"/>
      <c r="AL31" s="1957"/>
      <c r="AM31" s="1957"/>
      <c r="AN31" s="1957"/>
      <c r="AO31" s="1957"/>
      <c r="AP31" s="1958"/>
      <c r="AQ31" s="1079"/>
      <c r="AR31" s="1036"/>
      <c r="AS31" s="1960"/>
      <c r="AT31" s="232"/>
      <c r="AU31" s="1973"/>
      <c r="AV31" s="1085"/>
      <c r="AW31" s="1085"/>
      <c r="AX31" s="1085"/>
      <c r="AY31" s="1085"/>
      <c r="AZ31" s="1086"/>
      <c r="BA31" s="905"/>
      <c r="BB31" s="906"/>
      <c r="BC31" s="906"/>
      <c r="BD31" s="948"/>
      <c r="BE31" s="905"/>
      <c r="BF31" s="948"/>
      <c r="BG31" s="984"/>
      <c r="BH31" s="984"/>
      <c r="BI31" s="984"/>
      <c r="BJ31" s="984"/>
      <c r="BK31" s="984"/>
      <c r="BL31" s="984"/>
      <c r="BM31" s="981"/>
      <c r="BN31" s="981"/>
      <c r="BO31" s="2018"/>
      <c r="BP31" s="2018"/>
      <c r="BQ31" s="2018"/>
      <c r="BR31" s="2020"/>
      <c r="BS31" s="1955"/>
      <c r="BT31" s="1955"/>
      <c r="BU31" s="1955"/>
      <c r="BV31" s="1955"/>
      <c r="BW31" s="1955"/>
      <c r="BX31" s="1956"/>
      <c r="BY31" s="905"/>
      <c r="BZ31" s="906"/>
      <c r="CA31" s="1945"/>
      <c r="CB31" s="236"/>
      <c r="CC31" s="2015"/>
      <c r="CD31" s="232"/>
      <c r="CE31" s="232"/>
      <c r="CF31" s="232"/>
      <c r="CG31" s="232"/>
      <c r="CH31" s="232"/>
    </row>
    <row r="32" spans="2:86" ht="8.75" customHeight="1">
      <c r="B32" s="1973"/>
      <c r="C32" s="1832"/>
      <c r="D32" s="993"/>
      <c r="E32" s="993"/>
      <c r="F32" s="993"/>
      <c r="G32" s="993"/>
      <c r="H32" s="993"/>
      <c r="I32" s="993"/>
      <c r="J32" s="993"/>
      <c r="K32" s="981"/>
      <c r="L32" s="981"/>
      <c r="M32" s="981"/>
      <c r="N32" s="981"/>
      <c r="O32" s="981"/>
      <c r="P32" s="981"/>
      <c r="Q32" s="981"/>
      <c r="R32" s="984"/>
      <c r="S32" s="984"/>
      <c r="T32" s="984"/>
      <c r="U32" s="984"/>
      <c r="V32" s="984"/>
      <c r="W32" s="984"/>
      <c r="X32" s="984"/>
      <c r="Y32" s="984"/>
      <c r="Z32" s="984"/>
      <c r="AA32" s="984"/>
      <c r="AB32" s="984"/>
      <c r="AC32" s="984"/>
      <c r="AD32" s="981"/>
      <c r="AE32" s="981"/>
      <c r="AF32" s="996" t="str">
        <f>IF($CE$32=1,"新","旧")</f>
        <v>旧</v>
      </c>
      <c r="AG32" s="996"/>
      <c r="AH32" s="996"/>
      <c r="AI32" s="994" t="s">
        <v>476</v>
      </c>
      <c r="AJ32" s="1953"/>
      <c r="AK32" s="1953"/>
      <c r="AL32" s="1953"/>
      <c r="AM32" s="1953"/>
      <c r="AN32" s="1953"/>
      <c r="AO32" s="1953"/>
      <c r="AP32" s="1954"/>
      <c r="AQ32" s="903"/>
      <c r="AR32" s="904"/>
      <c r="AS32" s="1959"/>
      <c r="AT32" s="232"/>
      <c r="AU32" s="1973"/>
      <c r="AV32" s="1085"/>
      <c r="AW32" s="1085"/>
      <c r="AX32" s="1085"/>
      <c r="AY32" s="1085"/>
      <c r="AZ32" s="1086"/>
      <c r="BA32" s="905"/>
      <c r="BB32" s="906"/>
      <c r="BC32" s="906"/>
      <c r="BD32" s="948"/>
      <c r="BE32" s="905"/>
      <c r="BF32" s="948"/>
      <c r="BG32" s="984"/>
      <c r="BH32" s="984"/>
      <c r="BI32" s="984"/>
      <c r="BJ32" s="984"/>
      <c r="BK32" s="984"/>
      <c r="BL32" s="984"/>
      <c r="BM32" s="981"/>
      <c r="BN32" s="981"/>
      <c r="BO32" s="2018"/>
      <c r="BP32" s="2018"/>
      <c r="BQ32" s="2018"/>
      <c r="BR32" s="2020"/>
      <c r="BS32" s="1955"/>
      <c r="BT32" s="1955"/>
      <c r="BU32" s="1955"/>
      <c r="BV32" s="1955"/>
      <c r="BW32" s="1955"/>
      <c r="BX32" s="1956"/>
      <c r="BY32" s="905"/>
      <c r="BZ32" s="906"/>
      <c r="CA32" s="1945"/>
      <c r="CB32" s="236"/>
      <c r="CC32" s="2015"/>
      <c r="CD32" s="232"/>
      <c r="CE32" s="232">
        <v>2</v>
      </c>
      <c r="CF32" s="232"/>
      <c r="CG32" s="232"/>
      <c r="CH32" s="232"/>
    </row>
    <row r="33" spans="2:86" ht="8.75" customHeight="1" thickBot="1">
      <c r="B33" s="1973"/>
      <c r="C33" s="1832"/>
      <c r="D33" s="993"/>
      <c r="E33" s="993"/>
      <c r="F33" s="993"/>
      <c r="G33" s="993"/>
      <c r="H33" s="993"/>
      <c r="I33" s="993"/>
      <c r="J33" s="993"/>
      <c r="K33" s="981"/>
      <c r="L33" s="981"/>
      <c r="M33" s="981"/>
      <c r="N33" s="981"/>
      <c r="O33" s="981"/>
      <c r="P33" s="981"/>
      <c r="Q33" s="981"/>
      <c r="R33" s="984"/>
      <c r="S33" s="984"/>
      <c r="T33" s="984"/>
      <c r="U33" s="984"/>
      <c r="V33" s="984"/>
      <c r="W33" s="984"/>
      <c r="X33" s="984"/>
      <c r="Y33" s="984"/>
      <c r="Z33" s="984"/>
      <c r="AA33" s="984"/>
      <c r="AB33" s="984"/>
      <c r="AC33" s="984"/>
      <c r="AD33" s="981"/>
      <c r="AE33" s="981"/>
      <c r="AF33" s="996"/>
      <c r="AG33" s="996"/>
      <c r="AH33" s="996"/>
      <c r="AI33" s="994"/>
      <c r="AJ33" s="1955"/>
      <c r="AK33" s="1955"/>
      <c r="AL33" s="1955"/>
      <c r="AM33" s="1955"/>
      <c r="AN33" s="1955"/>
      <c r="AO33" s="1955"/>
      <c r="AP33" s="1956"/>
      <c r="AQ33" s="905"/>
      <c r="AR33" s="906"/>
      <c r="AS33" s="1945"/>
      <c r="AT33" s="232"/>
      <c r="AU33" s="1973"/>
      <c r="AV33" s="1088"/>
      <c r="AW33" s="1088"/>
      <c r="AX33" s="1088"/>
      <c r="AY33" s="1088"/>
      <c r="AZ33" s="1089"/>
      <c r="BA33" s="1079"/>
      <c r="BB33" s="1036"/>
      <c r="BC33" s="1036"/>
      <c r="BD33" s="1054"/>
      <c r="BE33" s="1079"/>
      <c r="BF33" s="1054"/>
      <c r="BG33" s="984"/>
      <c r="BH33" s="984"/>
      <c r="BI33" s="984"/>
      <c r="BJ33" s="984"/>
      <c r="BK33" s="984"/>
      <c r="BL33" s="984"/>
      <c r="BM33" s="981"/>
      <c r="BN33" s="981"/>
      <c r="BO33" s="975"/>
      <c r="BP33" s="975"/>
      <c r="BQ33" s="975"/>
      <c r="BR33" s="2021"/>
      <c r="BS33" s="1957"/>
      <c r="BT33" s="1957"/>
      <c r="BU33" s="1957"/>
      <c r="BV33" s="1957"/>
      <c r="BW33" s="1957"/>
      <c r="BX33" s="1958"/>
      <c r="BY33" s="905"/>
      <c r="BZ33" s="906"/>
      <c r="CA33" s="1945"/>
      <c r="CB33" s="236"/>
      <c r="CC33" s="2015"/>
      <c r="CD33" s="232"/>
      <c r="CE33" s="232"/>
      <c r="CF33" s="232"/>
      <c r="CG33" s="232"/>
      <c r="CH33" s="232"/>
    </row>
    <row r="34" spans="2:86" ht="8.75" customHeight="1" thickBot="1">
      <c r="B34" s="1973"/>
      <c r="C34" s="1832"/>
      <c r="D34" s="993"/>
      <c r="E34" s="993"/>
      <c r="F34" s="993"/>
      <c r="G34" s="993"/>
      <c r="H34" s="993"/>
      <c r="I34" s="993"/>
      <c r="J34" s="993"/>
      <c r="K34" s="981"/>
      <c r="L34" s="981"/>
      <c r="M34" s="981"/>
      <c r="N34" s="981"/>
      <c r="O34" s="981"/>
      <c r="P34" s="981"/>
      <c r="Q34" s="981"/>
      <c r="R34" s="984"/>
      <c r="S34" s="984"/>
      <c r="T34" s="984"/>
      <c r="U34" s="984"/>
      <c r="V34" s="984"/>
      <c r="W34" s="984"/>
      <c r="X34" s="984"/>
      <c r="Y34" s="984"/>
      <c r="Z34" s="984"/>
      <c r="AA34" s="984"/>
      <c r="AB34" s="984"/>
      <c r="AC34" s="984"/>
      <c r="AD34" s="981"/>
      <c r="AE34" s="981"/>
      <c r="AF34" s="996"/>
      <c r="AG34" s="996"/>
      <c r="AH34" s="996"/>
      <c r="AI34" s="994"/>
      <c r="AJ34" s="1957"/>
      <c r="AK34" s="1957"/>
      <c r="AL34" s="1957"/>
      <c r="AM34" s="1957"/>
      <c r="AN34" s="1957"/>
      <c r="AO34" s="1957"/>
      <c r="AP34" s="1958"/>
      <c r="AQ34" s="1079"/>
      <c r="AR34" s="1036"/>
      <c r="AS34" s="1960"/>
      <c r="AT34" s="232"/>
      <c r="AU34" s="1973"/>
      <c r="AV34" s="1961" t="s">
        <v>477</v>
      </c>
      <c r="AW34" s="909"/>
      <c r="AX34" s="909"/>
      <c r="AY34" s="909"/>
      <c r="AZ34" s="909"/>
      <c r="BA34" s="909"/>
      <c r="BB34" s="909"/>
      <c r="BC34" s="909"/>
      <c r="BD34" s="909"/>
      <c r="BE34" s="909"/>
      <c r="BF34" s="909"/>
      <c r="BG34" s="909"/>
      <c r="BH34" s="909"/>
      <c r="BI34" s="909"/>
      <c r="BJ34" s="909"/>
      <c r="BK34" s="909"/>
      <c r="BL34" s="909"/>
      <c r="BM34" s="909"/>
      <c r="BN34" s="909"/>
      <c r="BO34" s="909"/>
      <c r="BP34" s="909"/>
      <c r="BQ34" s="909"/>
      <c r="BR34" s="909"/>
      <c r="BS34" s="1962"/>
      <c r="BT34" s="2024" t="s">
        <v>478</v>
      </c>
      <c r="BU34" s="1851">
        <f>IF(CF22=1,BR22,0)+IF(CF28=1,BR28,0)</f>
        <v>0</v>
      </c>
      <c r="BV34" s="1851"/>
      <c r="BW34" s="1851"/>
      <c r="BX34" s="1851"/>
      <c r="BY34" s="2022"/>
      <c r="BZ34" s="2022"/>
      <c r="CA34" s="2023"/>
      <c r="CB34" s="236"/>
      <c r="CC34" s="2015"/>
      <c r="CD34" s="232"/>
      <c r="CE34" s="232"/>
      <c r="CF34" s="232"/>
      <c r="CG34" s="232"/>
      <c r="CH34" s="232"/>
    </row>
    <row r="35" spans="2:86" ht="8.75" customHeight="1" thickBot="1">
      <c r="B35" s="1973"/>
      <c r="C35" s="1832"/>
      <c r="D35" s="1833" t="s">
        <v>479</v>
      </c>
      <c r="E35" s="1834"/>
      <c r="F35" s="1834"/>
      <c r="G35" s="1834"/>
      <c r="H35" s="1834"/>
      <c r="I35" s="1834"/>
      <c r="J35" s="1835" t="s">
        <v>29</v>
      </c>
      <c r="K35" s="1951">
        <f>IF(CE23=1,AJ23,0)+IF(CE26=1,AJ26,0)+IF(CE29=1,AJ29,0)+IF(CE32=1,AJ32,0)</f>
        <v>0</v>
      </c>
      <c r="L35" s="1951"/>
      <c r="M35" s="1951"/>
      <c r="N35" s="1951"/>
      <c r="O35" s="979" t="s">
        <v>480</v>
      </c>
      <c r="P35" s="980"/>
      <c r="Q35" s="980"/>
      <c r="R35" s="980"/>
      <c r="S35" s="980"/>
      <c r="T35" s="980"/>
      <c r="U35" s="980"/>
      <c r="V35" s="980"/>
      <c r="W35" s="980"/>
      <c r="X35" s="1872" t="s">
        <v>47</v>
      </c>
      <c r="Y35" s="1952" t="s">
        <v>481</v>
      </c>
      <c r="Z35" s="1952"/>
      <c r="AA35" s="1952"/>
      <c r="AB35" s="1952"/>
      <c r="AC35" s="1952"/>
      <c r="AD35" s="1952"/>
      <c r="AE35" s="1952"/>
      <c r="AF35" s="996" t="s">
        <v>482</v>
      </c>
      <c r="AG35" s="996"/>
      <c r="AH35" s="996"/>
      <c r="AI35" s="996"/>
      <c r="AJ35" s="996"/>
      <c r="AK35" s="996"/>
      <c r="AL35" s="1872" t="s">
        <v>48</v>
      </c>
      <c r="AM35" s="1873" t="s">
        <v>481</v>
      </c>
      <c r="AN35" s="1873"/>
      <c r="AO35" s="1873"/>
      <c r="AP35" s="1873"/>
      <c r="AQ35" s="1873"/>
      <c r="AR35" s="1873"/>
      <c r="AS35" s="1874"/>
      <c r="AT35" s="237"/>
      <c r="AU35" s="1973"/>
      <c r="AV35" s="1961"/>
      <c r="AW35" s="909"/>
      <c r="AX35" s="909"/>
      <c r="AY35" s="909"/>
      <c r="AZ35" s="909"/>
      <c r="BA35" s="909"/>
      <c r="BB35" s="909"/>
      <c r="BC35" s="909"/>
      <c r="BD35" s="909"/>
      <c r="BE35" s="909"/>
      <c r="BF35" s="909"/>
      <c r="BG35" s="909"/>
      <c r="BH35" s="909"/>
      <c r="BI35" s="909"/>
      <c r="BJ35" s="909"/>
      <c r="BK35" s="909"/>
      <c r="BL35" s="909"/>
      <c r="BM35" s="909"/>
      <c r="BN35" s="909"/>
      <c r="BO35" s="909"/>
      <c r="BP35" s="909"/>
      <c r="BQ35" s="909"/>
      <c r="BR35" s="909"/>
      <c r="BS35" s="1962"/>
      <c r="BT35" s="2025"/>
      <c r="BU35" s="2022"/>
      <c r="BV35" s="2022"/>
      <c r="BW35" s="2022"/>
      <c r="BX35" s="2022"/>
      <c r="BY35" s="2022"/>
      <c r="BZ35" s="2022"/>
      <c r="CA35" s="2023"/>
      <c r="CB35" s="236"/>
      <c r="CC35" s="2015"/>
      <c r="CD35" s="232"/>
      <c r="CE35" s="232"/>
      <c r="CF35" s="232"/>
      <c r="CG35" s="232"/>
      <c r="CH35" s="232"/>
    </row>
    <row r="36" spans="2:86" ht="8.75" customHeight="1" thickBot="1">
      <c r="B36" s="1973"/>
      <c r="C36" s="1832"/>
      <c r="D36" s="1834"/>
      <c r="E36" s="1834"/>
      <c r="F36" s="1834"/>
      <c r="G36" s="1834"/>
      <c r="H36" s="1834"/>
      <c r="I36" s="1834"/>
      <c r="J36" s="1835"/>
      <c r="K36" s="1951"/>
      <c r="L36" s="1951"/>
      <c r="M36" s="1951"/>
      <c r="N36" s="1951"/>
      <c r="O36" s="980"/>
      <c r="P36" s="980"/>
      <c r="Q36" s="980"/>
      <c r="R36" s="980"/>
      <c r="S36" s="980"/>
      <c r="T36" s="980"/>
      <c r="U36" s="980"/>
      <c r="V36" s="980"/>
      <c r="W36" s="980"/>
      <c r="X36" s="1872"/>
      <c r="Y36" s="1946">
        <f>IF(K35&lt;=20000,K35,IF(K35&lt;=40000,ROUNDUP(K35*0.5,0)+10000,IF(K35&lt;=80000,ROUNDUP(K35*0.25,0)+20000,40000)))</f>
        <v>0</v>
      </c>
      <c r="Z36" s="1946"/>
      <c r="AA36" s="1946"/>
      <c r="AB36" s="1946"/>
      <c r="AC36" s="1946"/>
      <c r="AD36" s="1946"/>
      <c r="AE36" s="1946"/>
      <c r="AF36" s="996"/>
      <c r="AG36" s="996"/>
      <c r="AH36" s="996"/>
      <c r="AI36" s="996"/>
      <c r="AJ36" s="996"/>
      <c r="AK36" s="996"/>
      <c r="AL36" s="1872"/>
      <c r="AM36" s="1848">
        <f>IF((Y36+Y40)&lt;=40000,(Y36+Y40),40000)</f>
        <v>0</v>
      </c>
      <c r="AN36" s="1848"/>
      <c r="AO36" s="1848"/>
      <c r="AP36" s="1848"/>
      <c r="AQ36" s="1848"/>
      <c r="AR36" s="1848"/>
      <c r="AS36" s="1849"/>
      <c r="AT36" s="232"/>
      <c r="AU36" s="1973"/>
      <c r="AV36" s="1961"/>
      <c r="AW36" s="909"/>
      <c r="AX36" s="909"/>
      <c r="AY36" s="909"/>
      <c r="AZ36" s="909"/>
      <c r="BA36" s="909"/>
      <c r="BB36" s="909"/>
      <c r="BC36" s="909"/>
      <c r="BD36" s="909"/>
      <c r="BE36" s="909"/>
      <c r="BF36" s="909"/>
      <c r="BG36" s="909"/>
      <c r="BH36" s="909"/>
      <c r="BI36" s="909"/>
      <c r="BJ36" s="909"/>
      <c r="BK36" s="909"/>
      <c r="BL36" s="909"/>
      <c r="BM36" s="909"/>
      <c r="BN36" s="909"/>
      <c r="BO36" s="909"/>
      <c r="BP36" s="909"/>
      <c r="BQ36" s="909"/>
      <c r="BR36" s="909"/>
      <c r="BS36" s="1962"/>
      <c r="BT36" s="2025"/>
      <c r="BU36" s="2022"/>
      <c r="BV36" s="2022"/>
      <c r="BW36" s="2022"/>
      <c r="BX36" s="2022"/>
      <c r="BY36" s="2022"/>
      <c r="BZ36" s="2022"/>
      <c r="CA36" s="2023"/>
      <c r="CB36" s="236"/>
      <c r="CC36" s="2015"/>
      <c r="CD36" s="232"/>
      <c r="CE36" s="232"/>
      <c r="CF36" s="232"/>
      <c r="CG36" s="232"/>
      <c r="CH36" s="232"/>
    </row>
    <row r="37" spans="2:86" ht="8.75" customHeight="1" thickBot="1">
      <c r="B37" s="1973"/>
      <c r="C37" s="1832"/>
      <c r="D37" s="1834"/>
      <c r="E37" s="1834"/>
      <c r="F37" s="1834"/>
      <c r="G37" s="1834"/>
      <c r="H37" s="1834"/>
      <c r="I37" s="1834"/>
      <c r="J37" s="1835"/>
      <c r="K37" s="1951"/>
      <c r="L37" s="1951"/>
      <c r="M37" s="1951"/>
      <c r="N37" s="1951"/>
      <c r="O37" s="980"/>
      <c r="P37" s="980"/>
      <c r="Q37" s="980"/>
      <c r="R37" s="980"/>
      <c r="S37" s="980"/>
      <c r="T37" s="980"/>
      <c r="U37" s="980"/>
      <c r="V37" s="980"/>
      <c r="W37" s="980"/>
      <c r="X37" s="1872"/>
      <c r="Y37" s="1946"/>
      <c r="Z37" s="1946"/>
      <c r="AA37" s="1946"/>
      <c r="AB37" s="1946"/>
      <c r="AC37" s="1946"/>
      <c r="AD37" s="1946"/>
      <c r="AE37" s="1946"/>
      <c r="AF37" s="996"/>
      <c r="AG37" s="996"/>
      <c r="AH37" s="996"/>
      <c r="AI37" s="996"/>
      <c r="AJ37" s="996"/>
      <c r="AK37" s="996"/>
      <c r="AL37" s="1872"/>
      <c r="AM37" s="1848"/>
      <c r="AN37" s="1848"/>
      <c r="AO37" s="1848"/>
      <c r="AP37" s="1848"/>
      <c r="AQ37" s="1848"/>
      <c r="AR37" s="1848"/>
      <c r="AS37" s="1849"/>
      <c r="AT37" s="232"/>
      <c r="AU37" s="1973"/>
      <c r="AV37" s="1961" t="s">
        <v>483</v>
      </c>
      <c r="AW37" s="909"/>
      <c r="AX37" s="909"/>
      <c r="AY37" s="909"/>
      <c r="AZ37" s="909"/>
      <c r="BA37" s="909"/>
      <c r="BB37" s="909"/>
      <c r="BC37" s="909"/>
      <c r="BD37" s="909"/>
      <c r="BE37" s="909"/>
      <c r="BF37" s="909"/>
      <c r="BG37" s="909"/>
      <c r="BH37" s="909"/>
      <c r="BI37" s="909"/>
      <c r="BJ37" s="909"/>
      <c r="BK37" s="909"/>
      <c r="BL37" s="909"/>
      <c r="BM37" s="909"/>
      <c r="BN37" s="909"/>
      <c r="BO37" s="909"/>
      <c r="BP37" s="909"/>
      <c r="BQ37" s="909"/>
      <c r="BR37" s="909"/>
      <c r="BS37" s="1962"/>
      <c r="BT37" s="2025" t="s">
        <v>484</v>
      </c>
      <c r="BU37" s="2022">
        <f>IF(CF22=2,BR22,0)+IF(CF28=2,BR28,0)</f>
        <v>0</v>
      </c>
      <c r="BV37" s="2022"/>
      <c r="BW37" s="2022"/>
      <c r="BX37" s="2022"/>
      <c r="BY37" s="2022"/>
      <c r="BZ37" s="2022"/>
      <c r="CA37" s="2023"/>
      <c r="CB37" s="236"/>
      <c r="CC37" s="2015"/>
      <c r="CD37" s="232"/>
      <c r="CE37" s="232"/>
      <c r="CF37" s="232"/>
      <c r="CG37" s="232"/>
      <c r="CH37" s="232"/>
    </row>
    <row r="38" spans="2:86" ht="8.75" customHeight="1" thickBot="1">
      <c r="B38" s="1973"/>
      <c r="C38" s="1832"/>
      <c r="D38" s="1834"/>
      <c r="E38" s="1834"/>
      <c r="F38" s="1834"/>
      <c r="G38" s="1834"/>
      <c r="H38" s="1834"/>
      <c r="I38" s="1834"/>
      <c r="J38" s="1835"/>
      <c r="K38" s="1951"/>
      <c r="L38" s="1951"/>
      <c r="M38" s="1951"/>
      <c r="N38" s="1951"/>
      <c r="O38" s="980"/>
      <c r="P38" s="980"/>
      <c r="Q38" s="980"/>
      <c r="R38" s="980"/>
      <c r="S38" s="980"/>
      <c r="T38" s="980"/>
      <c r="U38" s="980"/>
      <c r="V38" s="980"/>
      <c r="W38" s="980"/>
      <c r="X38" s="1872"/>
      <c r="Y38" s="1946"/>
      <c r="Z38" s="1946"/>
      <c r="AA38" s="1946"/>
      <c r="AB38" s="1946"/>
      <c r="AC38" s="1946"/>
      <c r="AD38" s="1946"/>
      <c r="AE38" s="1946"/>
      <c r="AF38" s="996"/>
      <c r="AG38" s="996"/>
      <c r="AH38" s="996"/>
      <c r="AI38" s="996"/>
      <c r="AJ38" s="996"/>
      <c r="AK38" s="996"/>
      <c r="AL38" s="1872"/>
      <c r="AM38" s="1876"/>
      <c r="AN38" s="1876"/>
      <c r="AO38" s="1876"/>
      <c r="AP38" s="1876"/>
      <c r="AQ38" s="1876"/>
      <c r="AR38" s="1876"/>
      <c r="AS38" s="1877"/>
      <c r="AT38" s="232"/>
      <c r="AU38" s="1973"/>
      <c r="AV38" s="1961"/>
      <c r="AW38" s="909"/>
      <c r="AX38" s="909"/>
      <c r="AY38" s="909"/>
      <c r="AZ38" s="909"/>
      <c r="BA38" s="909"/>
      <c r="BB38" s="909"/>
      <c r="BC38" s="909"/>
      <c r="BD38" s="909"/>
      <c r="BE38" s="909"/>
      <c r="BF38" s="909"/>
      <c r="BG38" s="909"/>
      <c r="BH38" s="909"/>
      <c r="BI38" s="909"/>
      <c r="BJ38" s="909"/>
      <c r="BK38" s="909"/>
      <c r="BL38" s="909"/>
      <c r="BM38" s="909"/>
      <c r="BN38" s="909"/>
      <c r="BO38" s="909"/>
      <c r="BP38" s="909"/>
      <c r="BQ38" s="909"/>
      <c r="BR38" s="909"/>
      <c r="BS38" s="1962"/>
      <c r="BT38" s="2025"/>
      <c r="BU38" s="2022"/>
      <c r="BV38" s="2022"/>
      <c r="BW38" s="2022"/>
      <c r="BX38" s="2022"/>
      <c r="BY38" s="2022"/>
      <c r="BZ38" s="2022"/>
      <c r="CA38" s="2023"/>
      <c r="CB38" s="236"/>
      <c r="CC38" s="2015"/>
      <c r="CD38" s="232"/>
      <c r="CE38" s="232"/>
      <c r="CF38" s="232"/>
      <c r="CG38" s="232"/>
      <c r="CH38" s="232"/>
    </row>
    <row r="39" spans="2:86" ht="8.75" customHeight="1" thickBot="1">
      <c r="B39" s="1973"/>
      <c r="C39" s="1832"/>
      <c r="D39" s="1833" t="s">
        <v>485</v>
      </c>
      <c r="E39" s="1834"/>
      <c r="F39" s="1834"/>
      <c r="G39" s="1834"/>
      <c r="H39" s="1834"/>
      <c r="I39" s="1834"/>
      <c r="J39" s="1835" t="s">
        <v>27</v>
      </c>
      <c r="K39" s="1951">
        <f>IF(CE23=2,AJ23,0)+IF(CE26=2,AJ26,0)+IF(CE29=2,AJ29,0)+IF(CE32=2,AJ32,0)</f>
        <v>0</v>
      </c>
      <c r="L39" s="1951"/>
      <c r="M39" s="1951"/>
      <c r="N39" s="1951"/>
      <c r="O39" s="979" t="s">
        <v>486</v>
      </c>
      <c r="P39" s="980"/>
      <c r="Q39" s="980"/>
      <c r="R39" s="980"/>
      <c r="S39" s="980"/>
      <c r="T39" s="980"/>
      <c r="U39" s="980"/>
      <c r="V39" s="980"/>
      <c r="W39" s="980"/>
      <c r="X39" s="1872" t="s">
        <v>79</v>
      </c>
      <c r="Y39" s="1952" t="s">
        <v>487</v>
      </c>
      <c r="Z39" s="1952"/>
      <c r="AA39" s="1952"/>
      <c r="AB39" s="1952"/>
      <c r="AC39" s="1952"/>
      <c r="AD39" s="1952"/>
      <c r="AE39" s="1952"/>
      <c r="AF39" s="1870" t="s">
        <v>488</v>
      </c>
      <c r="AG39" s="1871"/>
      <c r="AH39" s="1871"/>
      <c r="AI39" s="1871"/>
      <c r="AJ39" s="1871"/>
      <c r="AK39" s="1871"/>
      <c r="AL39" s="1835" t="s">
        <v>489</v>
      </c>
      <c r="AM39" s="1873"/>
      <c r="AN39" s="1873"/>
      <c r="AO39" s="1873"/>
      <c r="AP39" s="1873"/>
      <c r="AQ39" s="1873"/>
      <c r="AR39" s="1873"/>
      <c r="AS39" s="1874"/>
      <c r="AT39" s="237"/>
      <c r="AU39" s="1973"/>
      <c r="AV39" s="1961"/>
      <c r="AW39" s="909"/>
      <c r="AX39" s="909"/>
      <c r="AY39" s="909"/>
      <c r="AZ39" s="909"/>
      <c r="BA39" s="909"/>
      <c r="BB39" s="909"/>
      <c r="BC39" s="909"/>
      <c r="BD39" s="909"/>
      <c r="BE39" s="909"/>
      <c r="BF39" s="909"/>
      <c r="BG39" s="909"/>
      <c r="BH39" s="909"/>
      <c r="BI39" s="909"/>
      <c r="BJ39" s="909"/>
      <c r="BK39" s="909"/>
      <c r="BL39" s="909"/>
      <c r="BM39" s="909"/>
      <c r="BN39" s="909"/>
      <c r="BO39" s="909"/>
      <c r="BP39" s="909"/>
      <c r="BQ39" s="909"/>
      <c r="BR39" s="909"/>
      <c r="BS39" s="1962"/>
      <c r="BT39" s="2039"/>
      <c r="BU39" s="2040"/>
      <c r="BV39" s="2040"/>
      <c r="BW39" s="2040"/>
      <c r="BX39" s="2040"/>
      <c r="BY39" s="2040"/>
      <c r="BZ39" s="2040"/>
      <c r="CA39" s="2041"/>
      <c r="CB39" s="236"/>
      <c r="CC39" s="2015"/>
      <c r="CD39" s="232"/>
      <c r="CE39" s="232"/>
      <c r="CF39" s="232"/>
      <c r="CG39" s="232"/>
      <c r="CH39" s="232"/>
    </row>
    <row r="40" spans="2:86" ht="8.75" customHeight="1" thickBot="1">
      <c r="B40" s="1973"/>
      <c r="C40" s="1832"/>
      <c r="D40" s="1834"/>
      <c r="E40" s="1834"/>
      <c r="F40" s="1834"/>
      <c r="G40" s="1834"/>
      <c r="H40" s="1834"/>
      <c r="I40" s="1834"/>
      <c r="J40" s="1835"/>
      <c r="K40" s="1951"/>
      <c r="L40" s="1951"/>
      <c r="M40" s="1951"/>
      <c r="N40" s="1951"/>
      <c r="O40" s="980"/>
      <c r="P40" s="980"/>
      <c r="Q40" s="980"/>
      <c r="R40" s="980"/>
      <c r="S40" s="980"/>
      <c r="T40" s="980"/>
      <c r="U40" s="980"/>
      <c r="V40" s="980"/>
      <c r="W40" s="980"/>
      <c r="X40" s="1872"/>
      <c r="Y40" s="1946">
        <f>IF(K39&lt;=25000,K39,IF(K39&lt;=50000,ROUNDUP(K39*0.5,0)+12500,IF(K39&lt;=100000,ROUNDUP(K39*0.25,0)+25000,50000)))</f>
        <v>0</v>
      </c>
      <c r="Z40" s="1946"/>
      <c r="AA40" s="1946"/>
      <c r="AB40" s="1946"/>
      <c r="AC40" s="1946"/>
      <c r="AD40" s="1946"/>
      <c r="AE40" s="1946"/>
      <c r="AF40" s="1871"/>
      <c r="AG40" s="1871"/>
      <c r="AH40" s="1871"/>
      <c r="AI40" s="1871"/>
      <c r="AJ40" s="1871"/>
      <c r="AK40" s="1871"/>
      <c r="AL40" s="1835"/>
      <c r="AM40" s="1848">
        <f>IF(AM36&lt;Y40,Y40,AM36)</f>
        <v>0</v>
      </c>
      <c r="AN40" s="1848"/>
      <c r="AO40" s="1848"/>
      <c r="AP40" s="1848"/>
      <c r="AQ40" s="1848"/>
      <c r="AR40" s="1848"/>
      <c r="AS40" s="1849"/>
      <c r="AT40" s="232"/>
      <c r="AU40" s="1973"/>
      <c r="AV40" s="1947" t="s">
        <v>490</v>
      </c>
      <c r="AW40" s="1948"/>
      <c r="AX40" s="1948"/>
      <c r="AY40" s="1948"/>
      <c r="AZ40" s="1981" t="s">
        <v>319</v>
      </c>
      <c r="BA40" s="1983" t="s">
        <v>491</v>
      </c>
      <c r="BB40" s="1983"/>
      <c r="BC40" s="1942" t="s">
        <v>487</v>
      </c>
      <c r="BD40" s="1943"/>
      <c r="BE40" s="1943"/>
      <c r="BF40" s="1943"/>
      <c r="BG40" s="1943"/>
      <c r="BH40" s="1985"/>
      <c r="BI40" s="1937" t="s">
        <v>321</v>
      </c>
      <c r="BJ40" s="1938" t="s">
        <v>492</v>
      </c>
      <c r="BK40" s="1938" t="s">
        <v>319</v>
      </c>
      <c r="BL40" s="1940" t="s">
        <v>493</v>
      </c>
      <c r="BM40" s="1940"/>
      <c r="BN40" s="1940"/>
      <c r="BO40" s="1940"/>
      <c r="BP40" s="1940"/>
      <c r="BQ40" s="1940"/>
      <c r="BR40" s="1940"/>
      <c r="BS40" s="1940"/>
      <c r="BT40" s="1940"/>
      <c r="BU40" s="1942" t="s">
        <v>494</v>
      </c>
      <c r="BV40" s="1943"/>
      <c r="BW40" s="1943"/>
      <c r="BX40" s="1943"/>
      <c r="BY40" s="1943"/>
      <c r="BZ40" s="1943"/>
      <c r="CA40" s="1944" t="s">
        <v>321</v>
      </c>
      <c r="CB40" s="236"/>
      <c r="CC40" s="2015"/>
      <c r="CD40" s="232"/>
      <c r="CE40" s="232"/>
      <c r="CF40" s="232"/>
      <c r="CG40" s="232"/>
      <c r="CH40" s="232"/>
    </row>
    <row r="41" spans="2:86" ht="8.75" customHeight="1" thickBot="1">
      <c r="B41" s="1973"/>
      <c r="C41" s="1832"/>
      <c r="D41" s="1834"/>
      <c r="E41" s="1834"/>
      <c r="F41" s="1834"/>
      <c r="G41" s="1834"/>
      <c r="H41" s="1834"/>
      <c r="I41" s="1834"/>
      <c r="J41" s="1835"/>
      <c r="K41" s="1951"/>
      <c r="L41" s="1951"/>
      <c r="M41" s="1951"/>
      <c r="N41" s="1951"/>
      <c r="O41" s="980"/>
      <c r="P41" s="980"/>
      <c r="Q41" s="980"/>
      <c r="R41" s="980"/>
      <c r="S41" s="980"/>
      <c r="T41" s="980"/>
      <c r="U41" s="980"/>
      <c r="V41" s="980"/>
      <c r="W41" s="980"/>
      <c r="X41" s="1872"/>
      <c r="Y41" s="1946"/>
      <c r="Z41" s="1946"/>
      <c r="AA41" s="1946"/>
      <c r="AB41" s="1946"/>
      <c r="AC41" s="1946"/>
      <c r="AD41" s="1946"/>
      <c r="AE41" s="1946"/>
      <c r="AF41" s="1871"/>
      <c r="AG41" s="1871"/>
      <c r="AH41" s="1871"/>
      <c r="AI41" s="1871"/>
      <c r="AJ41" s="1871"/>
      <c r="AK41" s="1871"/>
      <c r="AL41" s="1835"/>
      <c r="AM41" s="1848"/>
      <c r="AN41" s="1848"/>
      <c r="AO41" s="1848"/>
      <c r="AP41" s="1848"/>
      <c r="AQ41" s="1848"/>
      <c r="AR41" s="1848"/>
      <c r="AS41" s="1849"/>
      <c r="AT41" s="232"/>
      <c r="AU41" s="1973"/>
      <c r="AV41" s="1947"/>
      <c r="AW41" s="1948"/>
      <c r="AX41" s="1948"/>
      <c r="AY41" s="1948"/>
      <c r="AZ41" s="1982"/>
      <c r="BA41" s="1984"/>
      <c r="BB41" s="1984"/>
      <c r="BC41" s="1986">
        <f>IF(BU34&lt;=50000,BU34,50000)</f>
        <v>0</v>
      </c>
      <c r="BD41" s="1987"/>
      <c r="BE41" s="1987"/>
      <c r="BF41" s="1987"/>
      <c r="BG41" s="1987"/>
      <c r="BH41" s="1988"/>
      <c r="BI41" s="906"/>
      <c r="BJ41" s="1939"/>
      <c r="BK41" s="1939"/>
      <c r="BL41" s="1941"/>
      <c r="BM41" s="1941"/>
      <c r="BN41" s="1941"/>
      <c r="BO41" s="1941"/>
      <c r="BP41" s="1941"/>
      <c r="BQ41" s="1941"/>
      <c r="BR41" s="1941"/>
      <c r="BS41" s="1941"/>
      <c r="BT41" s="1941"/>
      <c r="BU41" s="1894">
        <f>IF(IF(BU37&lt;=10000,BU37,ROUNDUP(BU37*0.5,0)+5000)&lt;=15000,IF(BU37&lt;=10000,BU37,ROUNDUP(BU37*0.5,0)+5000),15000)</f>
        <v>0</v>
      </c>
      <c r="BV41" s="1848"/>
      <c r="BW41" s="1848"/>
      <c r="BX41" s="1848"/>
      <c r="BY41" s="1848"/>
      <c r="BZ41" s="1848"/>
      <c r="CA41" s="1945"/>
      <c r="CB41" s="236"/>
      <c r="CC41" s="2015"/>
      <c r="CD41" s="232"/>
      <c r="CE41" s="232"/>
      <c r="CF41" s="232"/>
      <c r="CG41" s="232"/>
      <c r="CH41" s="232"/>
    </row>
    <row r="42" spans="2:86" ht="8.75" customHeight="1" thickBot="1">
      <c r="B42" s="1973"/>
      <c r="C42" s="1832"/>
      <c r="D42" s="1834"/>
      <c r="E42" s="1834"/>
      <c r="F42" s="1834"/>
      <c r="G42" s="1834"/>
      <c r="H42" s="1834"/>
      <c r="I42" s="1834"/>
      <c r="J42" s="1835"/>
      <c r="K42" s="1951"/>
      <c r="L42" s="1951"/>
      <c r="M42" s="1951"/>
      <c r="N42" s="1951"/>
      <c r="O42" s="980"/>
      <c r="P42" s="980"/>
      <c r="Q42" s="980"/>
      <c r="R42" s="980"/>
      <c r="S42" s="980"/>
      <c r="T42" s="980"/>
      <c r="U42" s="980"/>
      <c r="V42" s="980"/>
      <c r="W42" s="980"/>
      <c r="X42" s="1872"/>
      <c r="Y42" s="1946"/>
      <c r="Z42" s="1946"/>
      <c r="AA42" s="1946"/>
      <c r="AB42" s="1946"/>
      <c r="AC42" s="1946"/>
      <c r="AD42" s="1946"/>
      <c r="AE42" s="1946"/>
      <c r="AF42" s="1871"/>
      <c r="AG42" s="1871"/>
      <c r="AH42" s="1871"/>
      <c r="AI42" s="1871"/>
      <c r="AJ42" s="1871"/>
      <c r="AK42" s="1871"/>
      <c r="AL42" s="1835"/>
      <c r="AM42" s="1876"/>
      <c r="AN42" s="1876"/>
      <c r="AO42" s="1876"/>
      <c r="AP42" s="1876"/>
      <c r="AQ42" s="1876"/>
      <c r="AR42" s="1876"/>
      <c r="AS42" s="1877"/>
      <c r="AT42" s="232"/>
      <c r="AU42" s="1973"/>
      <c r="AV42" s="1947"/>
      <c r="AW42" s="1948"/>
      <c r="AX42" s="1948"/>
      <c r="AY42" s="1948"/>
      <c r="AZ42" s="1982"/>
      <c r="BA42" s="1984"/>
      <c r="BB42" s="1984"/>
      <c r="BC42" s="1986"/>
      <c r="BD42" s="1987"/>
      <c r="BE42" s="1987"/>
      <c r="BF42" s="1987"/>
      <c r="BG42" s="1987"/>
      <c r="BH42" s="1988"/>
      <c r="BI42" s="906"/>
      <c r="BJ42" s="1939"/>
      <c r="BK42" s="1939"/>
      <c r="BL42" s="1941"/>
      <c r="BM42" s="1941"/>
      <c r="BN42" s="1941"/>
      <c r="BO42" s="1941"/>
      <c r="BP42" s="1941"/>
      <c r="BQ42" s="1941"/>
      <c r="BR42" s="1941"/>
      <c r="BS42" s="1941"/>
      <c r="BT42" s="1941"/>
      <c r="BU42" s="1894"/>
      <c r="BV42" s="1848"/>
      <c r="BW42" s="1848"/>
      <c r="BX42" s="1848"/>
      <c r="BY42" s="1848"/>
      <c r="BZ42" s="1848"/>
      <c r="CA42" s="1945"/>
      <c r="CB42" s="236"/>
      <c r="CC42" s="2015"/>
      <c r="CD42" s="232"/>
      <c r="CE42" s="232"/>
      <c r="CF42" s="232"/>
      <c r="CG42" s="232"/>
      <c r="CH42" s="232"/>
    </row>
    <row r="43" spans="2:86" ht="8.75" customHeight="1" thickBot="1">
      <c r="B43" s="1973"/>
      <c r="C43" s="1832" t="s">
        <v>495</v>
      </c>
      <c r="D43" s="984"/>
      <c r="E43" s="984"/>
      <c r="F43" s="984"/>
      <c r="G43" s="984"/>
      <c r="H43" s="984"/>
      <c r="I43" s="984"/>
      <c r="J43" s="984"/>
      <c r="K43" s="981"/>
      <c r="L43" s="981"/>
      <c r="M43" s="981"/>
      <c r="N43" s="981"/>
      <c r="O43" s="981"/>
      <c r="P43" s="981"/>
      <c r="Q43" s="981"/>
      <c r="R43" s="984"/>
      <c r="S43" s="984"/>
      <c r="T43" s="984"/>
      <c r="U43" s="984"/>
      <c r="V43" s="984"/>
      <c r="W43" s="984"/>
      <c r="X43" s="984"/>
      <c r="Y43" s="984"/>
      <c r="Z43" s="984"/>
      <c r="AA43" s="984"/>
      <c r="AB43" s="984"/>
      <c r="AC43" s="984"/>
      <c r="AD43" s="981"/>
      <c r="AE43" s="981"/>
      <c r="AF43" s="1918"/>
      <c r="AG43" s="1918"/>
      <c r="AH43" s="1918"/>
      <c r="AI43" s="994" t="s">
        <v>476</v>
      </c>
      <c r="AJ43" s="1908"/>
      <c r="AK43" s="1908"/>
      <c r="AL43" s="1908"/>
      <c r="AM43" s="1908"/>
      <c r="AN43" s="1908"/>
      <c r="AO43" s="1908"/>
      <c r="AP43" s="1909"/>
      <c r="AQ43" s="1882"/>
      <c r="AR43" s="1883"/>
      <c r="AS43" s="1884"/>
      <c r="AT43" s="232"/>
      <c r="AU43" s="1973"/>
      <c r="AV43" s="1947"/>
      <c r="AW43" s="1948"/>
      <c r="AX43" s="1948"/>
      <c r="AY43" s="1948"/>
      <c r="AZ43" s="1982"/>
      <c r="BA43" s="1984"/>
      <c r="BB43" s="1984"/>
      <c r="BC43" s="1989"/>
      <c r="BD43" s="1990"/>
      <c r="BE43" s="1990"/>
      <c r="BF43" s="1990"/>
      <c r="BG43" s="1990"/>
      <c r="BH43" s="1991"/>
      <c r="BI43" s="906"/>
      <c r="BJ43" s="1939"/>
      <c r="BK43" s="1939"/>
      <c r="BL43" s="1941"/>
      <c r="BM43" s="1941"/>
      <c r="BN43" s="1941"/>
      <c r="BO43" s="1941"/>
      <c r="BP43" s="1941"/>
      <c r="BQ43" s="1941"/>
      <c r="BR43" s="1941"/>
      <c r="BS43" s="1941"/>
      <c r="BT43" s="1941"/>
      <c r="BU43" s="1895"/>
      <c r="BV43" s="1851"/>
      <c r="BW43" s="1851"/>
      <c r="BX43" s="1851"/>
      <c r="BY43" s="1851"/>
      <c r="BZ43" s="1851"/>
      <c r="CA43" s="1945"/>
      <c r="CB43" s="236"/>
      <c r="CC43" s="2015"/>
      <c r="CD43" s="232"/>
      <c r="CE43" s="232"/>
      <c r="CF43" s="232"/>
      <c r="CG43" s="232"/>
      <c r="CH43" s="232"/>
    </row>
    <row r="44" spans="2:86" ht="8.75" customHeight="1">
      <c r="B44" s="1973"/>
      <c r="C44" s="1832"/>
      <c r="D44" s="984"/>
      <c r="E44" s="984"/>
      <c r="F44" s="984"/>
      <c r="G44" s="984"/>
      <c r="H44" s="984"/>
      <c r="I44" s="984"/>
      <c r="J44" s="984"/>
      <c r="K44" s="981"/>
      <c r="L44" s="981"/>
      <c r="M44" s="981"/>
      <c r="N44" s="981"/>
      <c r="O44" s="981"/>
      <c r="P44" s="981"/>
      <c r="Q44" s="981"/>
      <c r="R44" s="984"/>
      <c r="S44" s="984"/>
      <c r="T44" s="984"/>
      <c r="U44" s="984"/>
      <c r="V44" s="984"/>
      <c r="W44" s="984"/>
      <c r="X44" s="984"/>
      <c r="Y44" s="984"/>
      <c r="Z44" s="984"/>
      <c r="AA44" s="984"/>
      <c r="AB44" s="984"/>
      <c r="AC44" s="984"/>
      <c r="AD44" s="981"/>
      <c r="AE44" s="981"/>
      <c r="AF44" s="1918"/>
      <c r="AG44" s="1918"/>
      <c r="AH44" s="1918"/>
      <c r="AI44" s="994"/>
      <c r="AJ44" s="1906"/>
      <c r="AK44" s="1906"/>
      <c r="AL44" s="1906"/>
      <c r="AM44" s="1906"/>
      <c r="AN44" s="1906"/>
      <c r="AO44" s="1906"/>
      <c r="AP44" s="1907"/>
      <c r="AQ44" s="988"/>
      <c r="AR44" s="989"/>
      <c r="AS44" s="1881"/>
      <c r="AT44" s="232"/>
      <c r="AU44" s="1973"/>
      <c r="AV44" s="1947"/>
      <c r="AW44" s="1948"/>
      <c r="AX44" s="1948"/>
      <c r="AY44" s="1948"/>
      <c r="AZ44" s="1994"/>
      <c r="BA44" s="1995"/>
      <c r="BB44" s="1995"/>
      <c r="BC44" s="1995"/>
      <c r="BD44" s="1995"/>
      <c r="BE44" s="1995"/>
      <c r="BF44" s="1995"/>
      <c r="BG44" s="1995"/>
      <c r="BH44" s="1995"/>
      <c r="BI44" s="1995"/>
      <c r="BJ44" s="1995"/>
      <c r="BK44" s="1995"/>
      <c r="BL44" s="1995"/>
      <c r="BM44" s="1995"/>
      <c r="BN44" s="1995"/>
      <c r="BO44" s="1995"/>
      <c r="BP44" s="1995"/>
      <c r="BQ44" s="1995"/>
      <c r="BR44" s="906" t="s">
        <v>496</v>
      </c>
      <c r="BS44" s="1999" t="s">
        <v>487</v>
      </c>
      <c r="BT44" s="2000"/>
      <c r="BU44" s="2000"/>
      <c r="BV44" s="2000"/>
      <c r="BW44" s="2000"/>
      <c r="BX44" s="2000"/>
      <c r="BY44" s="2000"/>
      <c r="BZ44" s="2000"/>
      <c r="CA44" s="2001"/>
      <c r="CB44" s="236"/>
      <c r="CC44" s="2015"/>
      <c r="CD44" s="232"/>
      <c r="CE44" s="232"/>
      <c r="CF44" s="232"/>
      <c r="CG44" s="232"/>
      <c r="CH44" s="232"/>
    </row>
    <row r="45" spans="2:86" ht="8.75" customHeight="1" thickBot="1">
      <c r="B45" s="1973"/>
      <c r="C45" s="1832"/>
      <c r="D45" s="984"/>
      <c r="E45" s="984"/>
      <c r="F45" s="984"/>
      <c r="G45" s="984"/>
      <c r="H45" s="984"/>
      <c r="I45" s="984"/>
      <c r="J45" s="984"/>
      <c r="K45" s="981"/>
      <c r="L45" s="981"/>
      <c r="M45" s="981"/>
      <c r="N45" s="981"/>
      <c r="O45" s="981"/>
      <c r="P45" s="981"/>
      <c r="Q45" s="981"/>
      <c r="R45" s="984"/>
      <c r="S45" s="984"/>
      <c r="T45" s="984"/>
      <c r="U45" s="984"/>
      <c r="V45" s="984"/>
      <c r="W45" s="984"/>
      <c r="X45" s="984"/>
      <c r="Y45" s="984"/>
      <c r="Z45" s="984"/>
      <c r="AA45" s="984"/>
      <c r="AB45" s="984"/>
      <c r="AC45" s="984"/>
      <c r="AD45" s="981"/>
      <c r="AE45" s="981"/>
      <c r="AF45" s="1918"/>
      <c r="AG45" s="1918"/>
      <c r="AH45" s="1918"/>
      <c r="AI45" s="994"/>
      <c r="AJ45" s="1906"/>
      <c r="AK45" s="1906"/>
      <c r="AL45" s="1906"/>
      <c r="AM45" s="1906"/>
      <c r="AN45" s="1906"/>
      <c r="AO45" s="1906"/>
      <c r="AP45" s="1907"/>
      <c r="AQ45" s="988"/>
      <c r="AR45" s="989"/>
      <c r="AS45" s="1881"/>
      <c r="AT45" s="232"/>
      <c r="AU45" s="1973"/>
      <c r="AV45" s="1947"/>
      <c r="AW45" s="1948"/>
      <c r="AX45" s="1948"/>
      <c r="AY45" s="1948"/>
      <c r="AZ45" s="1994"/>
      <c r="BA45" s="1995"/>
      <c r="BB45" s="1995"/>
      <c r="BC45" s="1995"/>
      <c r="BD45" s="1995"/>
      <c r="BE45" s="1995"/>
      <c r="BF45" s="1995"/>
      <c r="BG45" s="1995"/>
      <c r="BH45" s="1995"/>
      <c r="BI45" s="1995"/>
      <c r="BJ45" s="1995"/>
      <c r="BK45" s="1995"/>
      <c r="BL45" s="1995"/>
      <c r="BM45" s="1995"/>
      <c r="BN45" s="1995"/>
      <c r="BO45" s="1995"/>
      <c r="BP45" s="1995"/>
      <c r="BQ45" s="1995"/>
      <c r="BR45" s="906"/>
      <c r="BS45" s="1935">
        <f>IF((BC41+BU41)&gt;50000,50000,(BC41+BU41))</f>
        <v>0</v>
      </c>
      <c r="BT45" s="1848"/>
      <c r="BU45" s="1848"/>
      <c r="BV45" s="1848"/>
      <c r="BW45" s="1848"/>
      <c r="BX45" s="1848"/>
      <c r="BY45" s="1848"/>
      <c r="BZ45" s="1848"/>
      <c r="CA45" s="1849"/>
      <c r="CB45" s="236"/>
      <c r="CC45" s="2015"/>
      <c r="CD45" s="232"/>
      <c r="CE45" s="232"/>
      <c r="CF45" s="232"/>
      <c r="CG45" s="232"/>
      <c r="CH45" s="232"/>
    </row>
    <row r="46" spans="2:86" ht="8.75" customHeight="1">
      <c r="B46" s="1973"/>
      <c r="C46" s="1832"/>
      <c r="D46" s="984"/>
      <c r="E46" s="984"/>
      <c r="F46" s="984"/>
      <c r="G46" s="984"/>
      <c r="H46" s="984"/>
      <c r="I46" s="984"/>
      <c r="J46" s="984"/>
      <c r="K46" s="981"/>
      <c r="L46" s="981"/>
      <c r="M46" s="981"/>
      <c r="N46" s="981"/>
      <c r="O46" s="981"/>
      <c r="P46" s="981"/>
      <c r="Q46" s="981"/>
      <c r="R46" s="984"/>
      <c r="S46" s="984"/>
      <c r="T46" s="984"/>
      <c r="U46" s="984"/>
      <c r="V46" s="984"/>
      <c r="W46" s="984"/>
      <c r="X46" s="984"/>
      <c r="Y46" s="984"/>
      <c r="Z46" s="984"/>
      <c r="AA46" s="984"/>
      <c r="AB46" s="984"/>
      <c r="AC46" s="984"/>
      <c r="AD46" s="981"/>
      <c r="AE46" s="981"/>
      <c r="AF46" s="1918"/>
      <c r="AG46" s="1918"/>
      <c r="AH46" s="1918"/>
      <c r="AI46" s="994" t="s">
        <v>476</v>
      </c>
      <c r="AJ46" s="1908"/>
      <c r="AK46" s="1908"/>
      <c r="AL46" s="1908"/>
      <c r="AM46" s="1908"/>
      <c r="AN46" s="1908"/>
      <c r="AO46" s="1908"/>
      <c r="AP46" s="1909"/>
      <c r="AQ46" s="1882"/>
      <c r="AR46" s="1883"/>
      <c r="AS46" s="1884"/>
      <c r="AT46" s="232"/>
      <c r="AU46" s="1973"/>
      <c r="AV46" s="1947"/>
      <c r="AW46" s="1948"/>
      <c r="AX46" s="1948"/>
      <c r="AY46" s="1948"/>
      <c r="AZ46" s="1994"/>
      <c r="BA46" s="1995"/>
      <c r="BB46" s="1995"/>
      <c r="BC46" s="1995"/>
      <c r="BD46" s="1995"/>
      <c r="BE46" s="1995"/>
      <c r="BF46" s="1995"/>
      <c r="BG46" s="1995"/>
      <c r="BH46" s="1995"/>
      <c r="BI46" s="1995"/>
      <c r="BJ46" s="1995"/>
      <c r="BK46" s="1995"/>
      <c r="BL46" s="1995"/>
      <c r="BM46" s="1995"/>
      <c r="BN46" s="1995"/>
      <c r="BO46" s="1995"/>
      <c r="BP46" s="1995"/>
      <c r="BQ46" s="1995"/>
      <c r="BR46" s="906"/>
      <c r="BS46" s="1935"/>
      <c r="BT46" s="1848"/>
      <c r="BU46" s="1848"/>
      <c r="BV46" s="1848"/>
      <c r="BW46" s="1848"/>
      <c r="BX46" s="1848"/>
      <c r="BY46" s="1848"/>
      <c r="BZ46" s="1848"/>
      <c r="CA46" s="1849"/>
      <c r="CB46" s="236"/>
      <c r="CC46" s="2015"/>
      <c r="CD46" s="232"/>
      <c r="CE46" s="232"/>
      <c r="CF46" s="232"/>
      <c r="CG46" s="232"/>
      <c r="CH46" s="232"/>
    </row>
    <row r="47" spans="2:86" ht="8.75" customHeight="1" thickBot="1">
      <c r="B47" s="1973"/>
      <c r="C47" s="1832"/>
      <c r="D47" s="984"/>
      <c r="E47" s="984"/>
      <c r="F47" s="984"/>
      <c r="G47" s="984"/>
      <c r="H47" s="984"/>
      <c r="I47" s="984"/>
      <c r="J47" s="984"/>
      <c r="K47" s="981"/>
      <c r="L47" s="981"/>
      <c r="M47" s="981"/>
      <c r="N47" s="981"/>
      <c r="O47" s="981"/>
      <c r="P47" s="981"/>
      <c r="Q47" s="981"/>
      <c r="R47" s="984"/>
      <c r="S47" s="984"/>
      <c r="T47" s="984"/>
      <c r="U47" s="984"/>
      <c r="V47" s="984"/>
      <c r="W47" s="984"/>
      <c r="X47" s="984"/>
      <c r="Y47" s="984"/>
      <c r="Z47" s="984"/>
      <c r="AA47" s="984"/>
      <c r="AB47" s="984"/>
      <c r="AC47" s="984"/>
      <c r="AD47" s="981"/>
      <c r="AE47" s="981"/>
      <c r="AF47" s="1918"/>
      <c r="AG47" s="1918"/>
      <c r="AH47" s="1918"/>
      <c r="AI47" s="994"/>
      <c r="AJ47" s="1906"/>
      <c r="AK47" s="1906"/>
      <c r="AL47" s="1906"/>
      <c r="AM47" s="1906"/>
      <c r="AN47" s="1906"/>
      <c r="AO47" s="1906"/>
      <c r="AP47" s="1907"/>
      <c r="AQ47" s="988"/>
      <c r="AR47" s="989"/>
      <c r="AS47" s="1881"/>
      <c r="AT47" s="232"/>
      <c r="AU47" s="1974"/>
      <c r="AV47" s="1949"/>
      <c r="AW47" s="1950"/>
      <c r="AX47" s="1950"/>
      <c r="AY47" s="1950"/>
      <c r="AZ47" s="1996"/>
      <c r="BA47" s="1997"/>
      <c r="BB47" s="1997"/>
      <c r="BC47" s="1997"/>
      <c r="BD47" s="1997"/>
      <c r="BE47" s="1997"/>
      <c r="BF47" s="1997"/>
      <c r="BG47" s="1997"/>
      <c r="BH47" s="1997"/>
      <c r="BI47" s="1997"/>
      <c r="BJ47" s="1997"/>
      <c r="BK47" s="1997"/>
      <c r="BL47" s="1997"/>
      <c r="BM47" s="1997"/>
      <c r="BN47" s="1997"/>
      <c r="BO47" s="1997"/>
      <c r="BP47" s="1997"/>
      <c r="BQ47" s="1997"/>
      <c r="BR47" s="1998"/>
      <c r="BS47" s="1936"/>
      <c r="BT47" s="1851"/>
      <c r="BU47" s="1851"/>
      <c r="BV47" s="1851"/>
      <c r="BW47" s="1851"/>
      <c r="BX47" s="1851"/>
      <c r="BY47" s="1851"/>
      <c r="BZ47" s="1851"/>
      <c r="CA47" s="1852"/>
      <c r="CB47" s="236"/>
      <c r="CC47" s="2015"/>
      <c r="CD47" s="232"/>
      <c r="CE47" s="232"/>
      <c r="CF47" s="232"/>
      <c r="CG47" s="232"/>
      <c r="CH47" s="232"/>
    </row>
    <row r="48" spans="2:86" ht="8.75" customHeight="1" thickBot="1">
      <c r="B48" s="1973"/>
      <c r="C48" s="1832"/>
      <c r="D48" s="984"/>
      <c r="E48" s="984"/>
      <c r="F48" s="984"/>
      <c r="G48" s="984"/>
      <c r="H48" s="984"/>
      <c r="I48" s="984"/>
      <c r="J48" s="984"/>
      <c r="K48" s="981"/>
      <c r="L48" s="981"/>
      <c r="M48" s="981"/>
      <c r="N48" s="981"/>
      <c r="O48" s="981"/>
      <c r="P48" s="981"/>
      <c r="Q48" s="981"/>
      <c r="R48" s="984"/>
      <c r="S48" s="984"/>
      <c r="T48" s="984"/>
      <c r="U48" s="984"/>
      <c r="V48" s="984"/>
      <c r="W48" s="984"/>
      <c r="X48" s="984"/>
      <c r="Y48" s="984"/>
      <c r="Z48" s="984"/>
      <c r="AA48" s="984"/>
      <c r="AB48" s="984"/>
      <c r="AC48" s="984"/>
      <c r="AD48" s="981"/>
      <c r="AE48" s="981"/>
      <c r="AF48" s="1918"/>
      <c r="AG48" s="1918"/>
      <c r="AH48" s="1918"/>
      <c r="AI48" s="994"/>
      <c r="AJ48" s="1906"/>
      <c r="AK48" s="1906"/>
      <c r="AL48" s="1906"/>
      <c r="AM48" s="1906"/>
      <c r="AN48" s="1906"/>
      <c r="AO48" s="1906"/>
      <c r="AP48" s="1907"/>
      <c r="AQ48" s="988"/>
      <c r="AR48" s="989"/>
      <c r="AS48" s="1881"/>
      <c r="AT48" s="232"/>
      <c r="AU48" s="238"/>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40"/>
      <c r="BR48" s="241"/>
      <c r="BS48" s="241"/>
      <c r="BT48" s="241"/>
      <c r="BU48" s="241"/>
      <c r="BV48" s="241"/>
      <c r="BW48" s="241"/>
      <c r="BX48" s="241"/>
      <c r="BY48" s="241"/>
      <c r="BZ48" s="241"/>
      <c r="CB48" s="236"/>
      <c r="CC48" s="2015"/>
      <c r="CD48" s="232"/>
      <c r="CE48" s="232"/>
      <c r="CF48" s="232"/>
      <c r="CG48" s="232"/>
      <c r="CH48" s="232"/>
    </row>
    <row r="49" spans="2:86" ht="8.75" customHeight="1">
      <c r="B49" s="1973"/>
      <c r="C49" s="1832"/>
      <c r="D49" s="984"/>
      <c r="E49" s="984"/>
      <c r="F49" s="984"/>
      <c r="G49" s="984"/>
      <c r="H49" s="984"/>
      <c r="I49" s="984"/>
      <c r="J49" s="984"/>
      <c r="K49" s="981"/>
      <c r="L49" s="981"/>
      <c r="M49" s="981"/>
      <c r="N49" s="981"/>
      <c r="O49" s="981"/>
      <c r="P49" s="981"/>
      <c r="Q49" s="981"/>
      <c r="R49" s="984"/>
      <c r="S49" s="984"/>
      <c r="T49" s="984"/>
      <c r="U49" s="984"/>
      <c r="V49" s="984"/>
      <c r="W49" s="984"/>
      <c r="X49" s="984"/>
      <c r="Y49" s="984"/>
      <c r="Z49" s="984"/>
      <c r="AA49" s="984"/>
      <c r="AB49" s="984"/>
      <c r="AC49" s="984"/>
      <c r="AD49" s="981"/>
      <c r="AE49" s="981"/>
      <c r="AF49" s="1918"/>
      <c r="AG49" s="1918"/>
      <c r="AH49" s="1918"/>
      <c r="AI49" s="994" t="s">
        <v>476</v>
      </c>
      <c r="AJ49" s="1908"/>
      <c r="AK49" s="1908"/>
      <c r="AL49" s="1908"/>
      <c r="AM49" s="1908"/>
      <c r="AN49" s="1908"/>
      <c r="AO49" s="1908"/>
      <c r="AP49" s="1909"/>
      <c r="AQ49" s="1882"/>
      <c r="AR49" s="1883"/>
      <c r="AS49" s="1884"/>
      <c r="AT49" s="232"/>
      <c r="AU49" s="1919" t="s">
        <v>500</v>
      </c>
      <c r="AV49" s="1922" t="s">
        <v>501</v>
      </c>
      <c r="AW49" s="1922"/>
      <c r="AX49" s="1922"/>
      <c r="AY49" s="1922"/>
      <c r="AZ49" s="1922"/>
      <c r="BA49" s="1923"/>
      <c r="BB49" s="2026" t="s">
        <v>502</v>
      </c>
      <c r="BC49" s="1975"/>
      <c r="BD49" s="1975"/>
      <c r="BE49" s="1975"/>
      <c r="BF49" s="1975"/>
      <c r="BG49" s="1975"/>
      <c r="BH49" s="2027"/>
      <c r="BI49" s="2028" t="s">
        <v>503</v>
      </c>
      <c r="BJ49" s="2029"/>
      <c r="BK49" s="2029"/>
      <c r="BL49" s="2029"/>
      <c r="BM49" s="2029"/>
      <c r="BN49" s="2029"/>
      <c r="BO49" s="2029"/>
      <c r="BP49" s="2029"/>
      <c r="BQ49" s="2029"/>
      <c r="BR49" s="2029"/>
      <c r="BS49" s="2030"/>
      <c r="BT49" s="2034" t="s">
        <v>504</v>
      </c>
      <c r="BU49" s="2003"/>
      <c r="BV49" s="2003"/>
      <c r="BW49" s="2003"/>
      <c r="BX49" s="2003"/>
      <c r="BY49" s="2003"/>
      <c r="BZ49" s="2003"/>
      <c r="CA49" s="2035"/>
      <c r="CB49" s="236"/>
      <c r="CC49" s="2015"/>
      <c r="CD49" s="232"/>
      <c r="CE49" s="232"/>
      <c r="CF49" s="232"/>
      <c r="CG49" s="232"/>
      <c r="CH49" s="232"/>
    </row>
    <row r="50" spans="2:86" ht="8.75" customHeight="1">
      <c r="B50" s="1973"/>
      <c r="C50" s="1832"/>
      <c r="D50" s="984"/>
      <c r="E50" s="984"/>
      <c r="F50" s="984"/>
      <c r="G50" s="984"/>
      <c r="H50" s="984"/>
      <c r="I50" s="984"/>
      <c r="J50" s="984"/>
      <c r="K50" s="981"/>
      <c r="L50" s="981"/>
      <c r="M50" s="981"/>
      <c r="N50" s="981"/>
      <c r="O50" s="981"/>
      <c r="P50" s="981"/>
      <c r="Q50" s="981"/>
      <c r="R50" s="984"/>
      <c r="S50" s="984"/>
      <c r="T50" s="984"/>
      <c r="U50" s="984"/>
      <c r="V50" s="984"/>
      <c r="W50" s="984"/>
      <c r="X50" s="984"/>
      <c r="Y50" s="984"/>
      <c r="Z50" s="984"/>
      <c r="AA50" s="984"/>
      <c r="AB50" s="984"/>
      <c r="AC50" s="984"/>
      <c r="AD50" s="981"/>
      <c r="AE50" s="981"/>
      <c r="AF50" s="1918"/>
      <c r="AG50" s="1918"/>
      <c r="AH50" s="1918"/>
      <c r="AI50" s="994"/>
      <c r="AJ50" s="1906"/>
      <c r="AK50" s="1906"/>
      <c r="AL50" s="1906"/>
      <c r="AM50" s="1906"/>
      <c r="AN50" s="1906"/>
      <c r="AO50" s="1906"/>
      <c r="AP50" s="1907"/>
      <c r="AQ50" s="988"/>
      <c r="AR50" s="989"/>
      <c r="AS50" s="1881"/>
      <c r="AT50" s="232"/>
      <c r="AU50" s="1920"/>
      <c r="AV50" s="951"/>
      <c r="AW50" s="951"/>
      <c r="AX50" s="951"/>
      <c r="AY50" s="951"/>
      <c r="AZ50" s="951"/>
      <c r="BA50" s="1924"/>
      <c r="BB50" s="1900"/>
      <c r="BC50" s="909"/>
      <c r="BD50" s="909"/>
      <c r="BE50" s="909"/>
      <c r="BF50" s="909"/>
      <c r="BG50" s="909"/>
      <c r="BH50" s="1901"/>
      <c r="BI50" s="2031"/>
      <c r="BJ50" s="2032"/>
      <c r="BK50" s="2032"/>
      <c r="BL50" s="2032"/>
      <c r="BM50" s="2032"/>
      <c r="BN50" s="2032"/>
      <c r="BO50" s="2032"/>
      <c r="BP50" s="2032"/>
      <c r="BQ50" s="2032"/>
      <c r="BR50" s="2032"/>
      <c r="BS50" s="2033"/>
      <c r="BT50" s="2036"/>
      <c r="BU50" s="925"/>
      <c r="BV50" s="925"/>
      <c r="BW50" s="925"/>
      <c r="BX50" s="925"/>
      <c r="BY50" s="925"/>
      <c r="BZ50" s="925"/>
      <c r="CA50" s="2037"/>
      <c r="CB50" s="236"/>
      <c r="CC50" s="2015"/>
      <c r="CD50" s="232"/>
      <c r="CE50" s="232"/>
      <c r="CF50" s="232"/>
      <c r="CG50" s="232"/>
      <c r="CH50" s="232"/>
    </row>
    <row r="51" spans="2:86" ht="8.75" customHeight="1" thickBot="1">
      <c r="B51" s="1973"/>
      <c r="C51" s="1832"/>
      <c r="D51" s="984"/>
      <c r="E51" s="984"/>
      <c r="F51" s="984"/>
      <c r="G51" s="984"/>
      <c r="H51" s="984"/>
      <c r="I51" s="984"/>
      <c r="J51" s="984"/>
      <c r="K51" s="981"/>
      <c r="L51" s="981"/>
      <c r="M51" s="981"/>
      <c r="N51" s="981"/>
      <c r="O51" s="981"/>
      <c r="P51" s="981"/>
      <c r="Q51" s="981"/>
      <c r="R51" s="984"/>
      <c r="S51" s="984"/>
      <c r="T51" s="984"/>
      <c r="U51" s="984"/>
      <c r="V51" s="984"/>
      <c r="W51" s="984"/>
      <c r="X51" s="984"/>
      <c r="Y51" s="984"/>
      <c r="Z51" s="984"/>
      <c r="AA51" s="984"/>
      <c r="AB51" s="984"/>
      <c r="AC51" s="984"/>
      <c r="AD51" s="981"/>
      <c r="AE51" s="981"/>
      <c r="AF51" s="1918"/>
      <c r="AG51" s="1918"/>
      <c r="AH51" s="1918"/>
      <c r="AI51" s="994"/>
      <c r="AJ51" s="1906"/>
      <c r="AK51" s="1906"/>
      <c r="AL51" s="1906"/>
      <c r="AM51" s="1906"/>
      <c r="AN51" s="1906"/>
      <c r="AO51" s="1906"/>
      <c r="AP51" s="1907"/>
      <c r="AQ51" s="988"/>
      <c r="AR51" s="989"/>
      <c r="AS51" s="1881"/>
      <c r="AT51" s="232"/>
      <c r="AU51" s="1920"/>
      <c r="AV51" s="951"/>
      <c r="AW51" s="951"/>
      <c r="AX51" s="951"/>
      <c r="AY51" s="951"/>
      <c r="AZ51" s="951"/>
      <c r="BA51" s="1924"/>
      <c r="BB51" s="1900"/>
      <c r="BC51" s="909"/>
      <c r="BD51" s="909"/>
      <c r="BE51" s="909"/>
      <c r="BF51" s="909"/>
      <c r="BG51" s="909"/>
      <c r="BH51" s="1901"/>
      <c r="BI51" s="1897" t="s">
        <v>6</v>
      </c>
      <c r="BJ51" s="1898"/>
      <c r="BK51" s="1898"/>
      <c r="BL51" s="1898"/>
      <c r="BM51" s="1898"/>
      <c r="BN51" s="1898"/>
      <c r="BO51" s="1899"/>
      <c r="BP51" s="1910" t="s">
        <v>358</v>
      </c>
      <c r="BQ51" s="1911"/>
      <c r="BR51" s="1911"/>
      <c r="BS51" s="1912"/>
      <c r="BT51" s="2036"/>
      <c r="BU51" s="925"/>
      <c r="BV51" s="925"/>
      <c r="BW51" s="925"/>
      <c r="BX51" s="925"/>
      <c r="BY51" s="925"/>
      <c r="BZ51" s="925"/>
      <c r="CA51" s="2037"/>
      <c r="CB51" s="236"/>
      <c r="CC51" s="2015"/>
      <c r="CD51" s="232"/>
      <c r="CE51" s="232"/>
      <c r="CF51" s="232"/>
      <c r="CG51" s="232"/>
      <c r="CH51" s="232"/>
    </row>
    <row r="52" spans="2:86" ht="8.75" customHeight="1" thickBot="1">
      <c r="B52" s="1973"/>
      <c r="C52" s="1832"/>
      <c r="D52" s="1834" t="s">
        <v>497</v>
      </c>
      <c r="E52" s="1834"/>
      <c r="F52" s="1834"/>
      <c r="G52" s="1834"/>
      <c r="H52" s="1834"/>
      <c r="I52" s="1834"/>
      <c r="J52" s="1835" t="s">
        <v>31</v>
      </c>
      <c r="K52" s="1916">
        <f>AJ43+AJ46+AJ49</f>
        <v>0</v>
      </c>
      <c r="L52" s="1916"/>
      <c r="M52" s="1916"/>
      <c r="N52" s="1916"/>
      <c r="O52" s="1917"/>
      <c r="P52" s="1917"/>
      <c r="Q52" s="1917"/>
      <c r="R52" s="1917"/>
      <c r="S52" s="1917"/>
      <c r="T52" s="1917"/>
      <c r="U52" s="1917"/>
      <c r="V52" s="1917"/>
      <c r="W52" s="1917"/>
      <c r="X52" s="1917"/>
      <c r="Y52" s="1917"/>
      <c r="Z52" s="1917"/>
      <c r="AA52" s="1917"/>
      <c r="AB52" s="1833" t="s">
        <v>498</v>
      </c>
      <c r="AC52" s="1834"/>
      <c r="AD52" s="1834"/>
      <c r="AE52" s="1834"/>
      <c r="AF52" s="1834"/>
      <c r="AG52" s="1834"/>
      <c r="AH52" s="1834"/>
      <c r="AI52" s="1834"/>
      <c r="AJ52" s="1834"/>
      <c r="AK52" s="1834"/>
      <c r="AL52" s="1835" t="s">
        <v>499</v>
      </c>
      <c r="AM52" s="1927" t="s">
        <v>481</v>
      </c>
      <c r="AN52" s="1927"/>
      <c r="AO52" s="1927"/>
      <c r="AP52" s="1927"/>
      <c r="AQ52" s="1927"/>
      <c r="AR52" s="1927"/>
      <c r="AS52" s="1928"/>
      <c r="AT52" s="237"/>
      <c r="AU52" s="1920"/>
      <c r="AV52" s="1925"/>
      <c r="AW52" s="1925"/>
      <c r="AX52" s="1925"/>
      <c r="AY52" s="1925"/>
      <c r="AZ52" s="1925"/>
      <c r="BA52" s="1926"/>
      <c r="BB52" s="1902"/>
      <c r="BC52" s="1903"/>
      <c r="BD52" s="1903"/>
      <c r="BE52" s="1903"/>
      <c r="BF52" s="1903"/>
      <c r="BG52" s="1903"/>
      <c r="BH52" s="1904"/>
      <c r="BI52" s="1902"/>
      <c r="BJ52" s="1903"/>
      <c r="BK52" s="1903"/>
      <c r="BL52" s="1903"/>
      <c r="BM52" s="1903"/>
      <c r="BN52" s="1903"/>
      <c r="BO52" s="1904"/>
      <c r="BP52" s="1913"/>
      <c r="BQ52" s="1914"/>
      <c r="BR52" s="1914"/>
      <c r="BS52" s="1915"/>
      <c r="BT52" s="1913"/>
      <c r="BU52" s="1914"/>
      <c r="BV52" s="1914"/>
      <c r="BW52" s="1914"/>
      <c r="BX52" s="1914"/>
      <c r="BY52" s="1914"/>
      <c r="BZ52" s="1914"/>
      <c r="CA52" s="2038"/>
      <c r="CB52" s="236"/>
      <c r="CC52" s="2015"/>
      <c r="CD52" s="232"/>
      <c r="CE52" s="232"/>
      <c r="CF52" s="232"/>
      <c r="CG52" s="232"/>
      <c r="CH52" s="232"/>
    </row>
    <row r="53" spans="2:86" ht="8.75" customHeight="1" thickBot="1">
      <c r="B53" s="1973"/>
      <c r="C53" s="1832"/>
      <c r="D53" s="1834"/>
      <c r="E53" s="1834"/>
      <c r="F53" s="1834"/>
      <c r="G53" s="1834"/>
      <c r="H53" s="1834"/>
      <c r="I53" s="1834"/>
      <c r="J53" s="1835"/>
      <c r="K53" s="1916"/>
      <c r="L53" s="1916"/>
      <c r="M53" s="1916"/>
      <c r="N53" s="1916"/>
      <c r="O53" s="1917"/>
      <c r="P53" s="1917"/>
      <c r="Q53" s="1917"/>
      <c r="R53" s="1917"/>
      <c r="S53" s="1917"/>
      <c r="T53" s="1917"/>
      <c r="U53" s="1917"/>
      <c r="V53" s="1917"/>
      <c r="W53" s="1917"/>
      <c r="X53" s="1917"/>
      <c r="Y53" s="1917"/>
      <c r="Z53" s="1917"/>
      <c r="AA53" s="1917"/>
      <c r="AB53" s="1834"/>
      <c r="AC53" s="1834"/>
      <c r="AD53" s="1834"/>
      <c r="AE53" s="1834"/>
      <c r="AF53" s="1834"/>
      <c r="AG53" s="1834"/>
      <c r="AH53" s="1834"/>
      <c r="AI53" s="1834"/>
      <c r="AJ53" s="1834"/>
      <c r="AK53" s="1834"/>
      <c r="AL53" s="1835"/>
      <c r="AM53" s="1929">
        <f>IF(K52&lt;=20000,K52,IF(K52&lt;=40000,ROUNDUP(K52*0.5,0)+10000,IF(K52&lt;=80000,ROUNDUP(K52*0.25,0)+20000,40000)))</f>
        <v>0</v>
      </c>
      <c r="AN53" s="1929"/>
      <c r="AO53" s="1929"/>
      <c r="AP53" s="1929"/>
      <c r="AQ53" s="1929"/>
      <c r="AR53" s="1929"/>
      <c r="AS53" s="1930"/>
      <c r="AT53" s="232"/>
      <c r="AU53" s="1920"/>
      <c r="AV53" s="1933"/>
      <c r="AW53" s="1933"/>
      <c r="AX53" s="1933"/>
      <c r="AY53" s="1933"/>
      <c r="AZ53" s="1933"/>
      <c r="BA53" s="1933"/>
      <c r="BB53" s="1896"/>
      <c r="BC53" s="1896"/>
      <c r="BD53" s="1896"/>
      <c r="BE53" s="1896"/>
      <c r="BF53" s="1896"/>
      <c r="BG53" s="1896"/>
      <c r="BH53" s="1896"/>
      <c r="BI53" s="1934"/>
      <c r="BJ53" s="1934"/>
      <c r="BK53" s="1934"/>
      <c r="BL53" s="1934"/>
      <c r="BM53" s="1934"/>
      <c r="BN53" s="1934"/>
      <c r="BO53" s="1934"/>
      <c r="BP53" s="1897"/>
      <c r="BQ53" s="1898"/>
      <c r="BR53" s="1898"/>
      <c r="BS53" s="1899"/>
      <c r="BT53" s="1845"/>
      <c r="BU53" s="1845"/>
      <c r="BV53" s="1845"/>
      <c r="BW53" s="1845"/>
      <c r="BX53" s="1845"/>
      <c r="BY53" s="1845"/>
      <c r="BZ53" s="1845"/>
      <c r="CA53" s="1846"/>
      <c r="CB53" s="236"/>
      <c r="CC53" s="2015"/>
      <c r="CD53" s="232"/>
      <c r="CE53" s="232"/>
      <c r="CF53" s="232"/>
      <c r="CG53" s="232"/>
      <c r="CH53" s="232"/>
    </row>
    <row r="54" spans="2:86" ht="8.75" customHeight="1" thickBot="1">
      <c r="B54" s="1973"/>
      <c r="C54" s="1832"/>
      <c r="D54" s="1834"/>
      <c r="E54" s="1834"/>
      <c r="F54" s="1834"/>
      <c r="G54" s="1834"/>
      <c r="H54" s="1834"/>
      <c r="I54" s="1834"/>
      <c r="J54" s="1835"/>
      <c r="K54" s="1916"/>
      <c r="L54" s="1916"/>
      <c r="M54" s="1916"/>
      <c r="N54" s="1916"/>
      <c r="O54" s="1917"/>
      <c r="P54" s="1917"/>
      <c r="Q54" s="1917"/>
      <c r="R54" s="1917"/>
      <c r="S54" s="1917"/>
      <c r="T54" s="1917"/>
      <c r="U54" s="1917"/>
      <c r="V54" s="1917"/>
      <c r="W54" s="1917"/>
      <c r="X54" s="1917"/>
      <c r="Y54" s="1917"/>
      <c r="Z54" s="1917"/>
      <c r="AA54" s="1917"/>
      <c r="AB54" s="1834"/>
      <c r="AC54" s="1834"/>
      <c r="AD54" s="1834"/>
      <c r="AE54" s="1834"/>
      <c r="AF54" s="1834"/>
      <c r="AG54" s="1834"/>
      <c r="AH54" s="1834"/>
      <c r="AI54" s="1834"/>
      <c r="AJ54" s="1834"/>
      <c r="AK54" s="1834"/>
      <c r="AL54" s="1835"/>
      <c r="AM54" s="1929"/>
      <c r="AN54" s="1929"/>
      <c r="AO54" s="1929"/>
      <c r="AP54" s="1929"/>
      <c r="AQ54" s="1929"/>
      <c r="AR54" s="1929"/>
      <c r="AS54" s="1930"/>
      <c r="AT54" s="232"/>
      <c r="AU54" s="1920"/>
      <c r="AV54" s="1933"/>
      <c r="AW54" s="1933"/>
      <c r="AX54" s="1933"/>
      <c r="AY54" s="1933"/>
      <c r="AZ54" s="1933"/>
      <c r="BA54" s="1933"/>
      <c r="BB54" s="1896"/>
      <c r="BC54" s="1896"/>
      <c r="BD54" s="1896"/>
      <c r="BE54" s="1896"/>
      <c r="BF54" s="1896"/>
      <c r="BG54" s="1896"/>
      <c r="BH54" s="1896"/>
      <c r="BI54" s="1896"/>
      <c r="BJ54" s="1896"/>
      <c r="BK54" s="1896"/>
      <c r="BL54" s="1896"/>
      <c r="BM54" s="1896"/>
      <c r="BN54" s="1896"/>
      <c r="BO54" s="1896"/>
      <c r="BP54" s="1900"/>
      <c r="BQ54" s="909"/>
      <c r="BR54" s="909"/>
      <c r="BS54" s="1901"/>
      <c r="BT54" s="1845"/>
      <c r="BU54" s="1845"/>
      <c r="BV54" s="1845"/>
      <c r="BW54" s="1845"/>
      <c r="BX54" s="1845"/>
      <c r="BY54" s="1845"/>
      <c r="BZ54" s="1845"/>
      <c r="CA54" s="1846"/>
      <c r="CB54" s="236"/>
      <c r="CC54" s="2015"/>
      <c r="CD54" s="232"/>
      <c r="CE54" s="232"/>
      <c r="CF54" s="232"/>
      <c r="CG54" s="232"/>
      <c r="CH54" s="232"/>
    </row>
    <row r="55" spans="2:86" ht="8.75" customHeight="1" thickBot="1">
      <c r="B55" s="1973"/>
      <c r="C55" s="1832"/>
      <c r="D55" s="1834"/>
      <c r="E55" s="1834"/>
      <c r="F55" s="1834"/>
      <c r="G55" s="1834"/>
      <c r="H55" s="1834"/>
      <c r="I55" s="1834"/>
      <c r="J55" s="1835"/>
      <c r="K55" s="1916"/>
      <c r="L55" s="1916"/>
      <c r="M55" s="1916"/>
      <c r="N55" s="1916"/>
      <c r="O55" s="1917"/>
      <c r="P55" s="1917"/>
      <c r="Q55" s="1917"/>
      <c r="R55" s="1917"/>
      <c r="S55" s="1917"/>
      <c r="T55" s="1917"/>
      <c r="U55" s="1917"/>
      <c r="V55" s="1917"/>
      <c r="W55" s="1917"/>
      <c r="X55" s="1917"/>
      <c r="Y55" s="1917"/>
      <c r="Z55" s="1917"/>
      <c r="AA55" s="1917"/>
      <c r="AB55" s="1834"/>
      <c r="AC55" s="1834"/>
      <c r="AD55" s="1834"/>
      <c r="AE55" s="1834"/>
      <c r="AF55" s="1834"/>
      <c r="AG55" s="1834"/>
      <c r="AH55" s="1834"/>
      <c r="AI55" s="1834"/>
      <c r="AJ55" s="1834"/>
      <c r="AK55" s="1834"/>
      <c r="AL55" s="1835"/>
      <c r="AM55" s="1931"/>
      <c r="AN55" s="1931"/>
      <c r="AO55" s="1931"/>
      <c r="AP55" s="1931"/>
      <c r="AQ55" s="1931"/>
      <c r="AR55" s="1931"/>
      <c r="AS55" s="1932"/>
      <c r="AT55" s="232"/>
      <c r="AU55" s="1920"/>
      <c r="AV55" s="1933"/>
      <c r="AW55" s="1933"/>
      <c r="AX55" s="1933"/>
      <c r="AY55" s="1933"/>
      <c r="AZ55" s="1933"/>
      <c r="BA55" s="1933"/>
      <c r="BB55" s="1896"/>
      <c r="BC55" s="1896"/>
      <c r="BD55" s="1896"/>
      <c r="BE55" s="1896"/>
      <c r="BF55" s="1896"/>
      <c r="BG55" s="1896"/>
      <c r="BH55" s="1896"/>
      <c r="BI55" s="1896"/>
      <c r="BJ55" s="1896"/>
      <c r="BK55" s="1896"/>
      <c r="BL55" s="1896"/>
      <c r="BM55" s="1896"/>
      <c r="BN55" s="1896"/>
      <c r="BO55" s="1896"/>
      <c r="BP55" s="1900"/>
      <c r="BQ55" s="909"/>
      <c r="BR55" s="909"/>
      <c r="BS55" s="1901"/>
      <c r="BT55" s="1845"/>
      <c r="BU55" s="1845"/>
      <c r="BV55" s="1845"/>
      <c r="BW55" s="1845"/>
      <c r="BX55" s="1845"/>
      <c r="BY55" s="1845"/>
      <c r="BZ55" s="1845"/>
      <c r="CA55" s="1846"/>
      <c r="CB55" s="236"/>
      <c r="CC55" s="2015"/>
      <c r="CD55" s="232"/>
      <c r="CE55" s="232"/>
      <c r="CF55" s="232"/>
      <c r="CG55" s="232"/>
      <c r="CH55" s="232"/>
    </row>
    <row r="56" spans="2:86" ht="8.75" customHeight="1">
      <c r="B56" s="1973"/>
      <c r="C56" s="1832" t="s">
        <v>568</v>
      </c>
      <c r="D56" s="984"/>
      <c r="E56" s="984"/>
      <c r="F56" s="984"/>
      <c r="G56" s="984"/>
      <c r="H56" s="984"/>
      <c r="I56" s="984"/>
      <c r="J56" s="984"/>
      <c r="K56" s="981"/>
      <c r="L56" s="981"/>
      <c r="M56" s="981"/>
      <c r="N56" s="981"/>
      <c r="O56" s="981"/>
      <c r="P56" s="981"/>
      <c r="Q56" s="981"/>
      <c r="R56" s="984"/>
      <c r="S56" s="984"/>
      <c r="T56" s="984"/>
      <c r="U56" s="984"/>
      <c r="V56" s="984"/>
      <c r="W56" s="984"/>
      <c r="X56" s="1839"/>
      <c r="Y56" s="1840"/>
      <c r="Z56" s="1840"/>
      <c r="AA56" s="1840"/>
      <c r="AB56" s="1840"/>
      <c r="AC56" s="1841"/>
      <c r="AD56" s="981"/>
      <c r="AE56" s="981"/>
      <c r="AF56" s="996" t="str">
        <f>IF($CE$56=1,"新","旧")</f>
        <v>旧</v>
      </c>
      <c r="AG56" s="996"/>
      <c r="AH56" s="996"/>
      <c r="AI56" s="994" t="s">
        <v>476</v>
      </c>
      <c r="AJ56" s="1908"/>
      <c r="AK56" s="1908"/>
      <c r="AL56" s="1908"/>
      <c r="AM56" s="1908"/>
      <c r="AN56" s="1908"/>
      <c r="AO56" s="1908"/>
      <c r="AP56" s="1909"/>
      <c r="AQ56" s="1882"/>
      <c r="AR56" s="1883"/>
      <c r="AS56" s="1884"/>
      <c r="AT56" s="232"/>
      <c r="AU56" s="1920"/>
      <c r="AV56" s="1933"/>
      <c r="AW56" s="1933"/>
      <c r="AX56" s="1933"/>
      <c r="AY56" s="1933"/>
      <c r="AZ56" s="1933"/>
      <c r="BA56" s="1933"/>
      <c r="BB56" s="1896"/>
      <c r="BC56" s="1896"/>
      <c r="BD56" s="1896"/>
      <c r="BE56" s="1896"/>
      <c r="BF56" s="1896"/>
      <c r="BG56" s="1896"/>
      <c r="BH56" s="1896"/>
      <c r="BI56" s="1896"/>
      <c r="BJ56" s="1896"/>
      <c r="BK56" s="1896"/>
      <c r="BL56" s="1896"/>
      <c r="BM56" s="1896"/>
      <c r="BN56" s="1896"/>
      <c r="BO56" s="1896"/>
      <c r="BP56" s="1902"/>
      <c r="BQ56" s="1903"/>
      <c r="BR56" s="1903"/>
      <c r="BS56" s="1904"/>
      <c r="BT56" s="1845"/>
      <c r="BU56" s="1845"/>
      <c r="BV56" s="1845"/>
      <c r="BW56" s="1845"/>
      <c r="BX56" s="1845"/>
      <c r="BY56" s="1845"/>
      <c r="BZ56" s="1845"/>
      <c r="CA56" s="1846"/>
      <c r="CB56" s="236"/>
      <c r="CC56" s="2015"/>
      <c r="CD56" s="232"/>
      <c r="CE56" s="232">
        <v>2</v>
      </c>
      <c r="CF56" s="232"/>
      <c r="CG56" s="232"/>
      <c r="CH56" s="232"/>
    </row>
    <row r="57" spans="2:86" ht="8.75" customHeight="1">
      <c r="B57" s="1973"/>
      <c r="C57" s="1832"/>
      <c r="D57" s="984"/>
      <c r="E57" s="984"/>
      <c r="F57" s="984"/>
      <c r="G57" s="984"/>
      <c r="H57" s="984"/>
      <c r="I57" s="984"/>
      <c r="J57" s="984"/>
      <c r="K57" s="981"/>
      <c r="L57" s="981"/>
      <c r="M57" s="981"/>
      <c r="N57" s="981"/>
      <c r="O57" s="981"/>
      <c r="P57" s="981"/>
      <c r="Q57" s="981"/>
      <c r="R57" s="984"/>
      <c r="S57" s="984"/>
      <c r="T57" s="984"/>
      <c r="U57" s="984"/>
      <c r="V57" s="984"/>
      <c r="W57" s="984"/>
      <c r="X57" s="1839"/>
      <c r="Y57" s="1840"/>
      <c r="Z57" s="1840"/>
      <c r="AA57" s="1840"/>
      <c r="AB57" s="1840"/>
      <c r="AC57" s="1841"/>
      <c r="AD57" s="981"/>
      <c r="AE57" s="981"/>
      <c r="AF57" s="996"/>
      <c r="AG57" s="996"/>
      <c r="AH57" s="996"/>
      <c r="AI57" s="994"/>
      <c r="AJ57" s="1906"/>
      <c r="AK57" s="1906"/>
      <c r="AL57" s="1906"/>
      <c r="AM57" s="1906"/>
      <c r="AN57" s="1906"/>
      <c r="AO57" s="1906"/>
      <c r="AP57" s="1907"/>
      <c r="AQ57" s="988"/>
      <c r="AR57" s="989"/>
      <c r="AS57" s="1881"/>
      <c r="AT57" s="232"/>
      <c r="AU57" s="1920"/>
      <c r="AV57" s="1933"/>
      <c r="AW57" s="1933"/>
      <c r="AX57" s="1933"/>
      <c r="AY57" s="1933"/>
      <c r="AZ57" s="1933"/>
      <c r="BA57" s="1933"/>
      <c r="BB57" s="1896"/>
      <c r="BC57" s="1896"/>
      <c r="BD57" s="1896"/>
      <c r="BE57" s="1896"/>
      <c r="BF57" s="1896"/>
      <c r="BG57" s="1896"/>
      <c r="BH57" s="1896"/>
      <c r="BI57" s="1896"/>
      <c r="BJ57" s="1896"/>
      <c r="BK57" s="1896"/>
      <c r="BL57" s="1896"/>
      <c r="BM57" s="1896"/>
      <c r="BN57" s="1896"/>
      <c r="BO57" s="1896"/>
      <c r="BP57" s="1897"/>
      <c r="BQ57" s="1898"/>
      <c r="BR57" s="1898"/>
      <c r="BS57" s="1899"/>
      <c r="BT57" s="1845"/>
      <c r="BU57" s="1845"/>
      <c r="BV57" s="1845"/>
      <c r="BW57" s="1845"/>
      <c r="BX57" s="1845"/>
      <c r="BY57" s="1845"/>
      <c r="BZ57" s="1845"/>
      <c r="CA57" s="1846"/>
      <c r="CB57" s="236"/>
      <c r="CC57" s="2015"/>
      <c r="CD57" s="232"/>
      <c r="CE57" s="232"/>
      <c r="CF57" s="232"/>
      <c r="CG57" s="232"/>
      <c r="CH57" s="232"/>
    </row>
    <row r="58" spans="2:86" ht="8.75" customHeight="1">
      <c r="B58" s="1973"/>
      <c r="C58" s="1832"/>
      <c r="D58" s="984"/>
      <c r="E58" s="984"/>
      <c r="F58" s="984"/>
      <c r="G58" s="984"/>
      <c r="H58" s="984"/>
      <c r="I58" s="984"/>
      <c r="J58" s="984"/>
      <c r="K58" s="981"/>
      <c r="L58" s="981"/>
      <c r="M58" s="981"/>
      <c r="N58" s="981"/>
      <c r="O58" s="981"/>
      <c r="P58" s="981"/>
      <c r="Q58" s="981"/>
      <c r="R58" s="984"/>
      <c r="S58" s="984"/>
      <c r="T58" s="984"/>
      <c r="U58" s="984"/>
      <c r="V58" s="984"/>
      <c r="W58" s="984"/>
      <c r="X58" s="1905" t="s">
        <v>505</v>
      </c>
      <c r="Y58" s="1905"/>
      <c r="Z58" s="1905"/>
      <c r="AA58" s="877" t="s">
        <v>506</v>
      </c>
      <c r="AB58" s="877"/>
      <c r="AC58" s="877"/>
      <c r="AD58" s="981"/>
      <c r="AE58" s="981"/>
      <c r="AF58" s="996"/>
      <c r="AG58" s="996"/>
      <c r="AH58" s="996"/>
      <c r="AI58" s="994"/>
      <c r="AJ58" s="1906"/>
      <c r="AK58" s="1906"/>
      <c r="AL58" s="1906"/>
      <c r="AM58" s="1906"/>
      <c r="AN58" s="1906"/>
      <c r="AO58" s="1906"/>
      <c r="AP58" s="1907"/>
      <c r="AQ58" s="988"/>
      <c r="AR58" s="989"/>
      <c r="AS58" s="1881"/>
      <c r="AT58" s="232"/>
      <c r="AU58" s="1920"/>
      <c r="AV58" s="1933"/>
      <c r="AW58" s="1933"/>
      <c r="AX58" s="1933"/>
      <c r="AY58" s="1933"/>
      <c r="AZ58" s="1933"/>
      <c r="BA58" s="1933"/>
      <c r="BB58" s="1896"/>
      <c r="BC58" s="1896"/>
      <c r="BD58" s="1896"/>
      <c r="BE58" s="1896"/>
      <c r="BF58" s="1896"/>
      <c r="BG58" s="1896"/>
      <c r="BH58" s="1896"/>
      <c r="BI58" s="1896"/>
      <c r="BJ58" s="1896"/>
      <c r="BK58" s="1896"/>
      <c r="BL58" s="1896"/>
      <c r="BM58" s="1896"/>
      <c r="BN58" s="1896"/>
      <c r="BO58" s="1896"/>
      <c r="BP58" s="1900"/>
      <c r="BQ58" s="909"/>
      <c r="BR58" s="909"/>
      <c r="BS58" s="1901"/>
      <c r="BT58" s="1845"/>
      <c r="BU58" s="1845"/>
      <c r="BV58" s="1845"/>
      <c r="BW58" s="1845"/>
      <c r="BX58" s="1845"/>
      <c r="BY58" s="1845"/>
      <c r="BZ58" s="1845"/>
      <c r="CA58" s="1846"/>
      <c r="CB58" s="236"/>
      <c r="CC58" s="2015"/>
      <c r="CD58" s="232"/>
      <c r="CE58" s="232"/>
      <c r="CF58" s="232"/>
      <c r="CG58" s="232"/>
      <c r="CH58" s="232"/>
    </row>
    <row r="59" spans="2:86" ht="8.75" customHeight="1">
      <c r="B59" s="1973"/>
      <c r="C59" s="1832"/>
      <c r="D59" s="984"/>
      <c r="E59" s="984"/>
      <c r="F59" s="984"/>
      <c r="G59" s="984"/>
      <c r="H59" s="984"/>
      <c r="I59" s="984"/>
      <c r="J59" s="984"/>
      <c r="K59" s="981"/>
      <c r="L59" s="981"/>
      <c r="M59" s="981"/>
      <c r="N59" s="981"/>
      <c r="O59" s="981"/>
      <c r="P59" s="981"/>
      <c r="Q59" s="981"/>
      <c r="R59" s="984"/>
      <c r="S59" s="984"/>
      <c r="T59" s="984"/>
      <c r="U59" s="984"/>
      <c r="V59" s="984"/>
      <c r="W59" s="984"/>
      <c r="X59" s="1081"/>
      <c r="Y59" s="1082"/>
      <c r="Z59" s="1082"/>
      <c r="AA59" s="1082"/>
      <c r="AB59" s="1082"/>
      <c r="AC59" s="1083"/>
      <c r="AD59" s="981"/>
      <c r="AE59" s="981"/>
      <c r="AF59" s="996" t="str">
        <f>IF($CE$59=1,"新","旧")</f>
        <v>新</v>
      </c>
      <c r="AG59" s="996"/>
      <c r="AH59" s="996"/>
      <c r="AI59" s="994" t="s">
        <v>476</v>
      </c>
      <c r="AJ59" s="1906"/>
      <c r="AK59" s="1906"/>
      <c r="AL59" s="1906"/>
      <c r="AM59" s="1906"/>
      <c r="AN59" s="1906"/>
      <c r="AO59" s="1906"/>
      <c r="AP59" s="1907"/>
      <c r="AQ59" s="988"/>
      <c r="AR59" s="989"/>
      <c r="AS59" s="1881"/>
      <c r="AT59" s="232"/>
      <c r="AU59" s="1920"/>
      <c r="AV59" s="1933"/>
      <c r="AW59" s="1933"/>
      <c r="AX59" s="1933"/>
      <c r="AY59" s="1933"/>
      <c r="AZ59" s="1933"/>
      <c r="BA59" s="1933"/>
      <c r="BB59" s="1896"/>
      <c r="BC59" s="1896"/>
      <c r="BD59" s="1896"/>
      <c r="BE59" s="1896"/>
      <c r="BF59" s="1896"/>
      <c r="BG59" s="1896"/>
      <c r="BH59" s="1896"/>
      <c r="BI59" s="1896"/>
      <c r="BJ59" s="1896"/>
      <c r="BK59" s="1896"/>
      <c r="BL59" s="1896"/>
      <c r="BM59" s="1896"/>
      <c r="BN59" s="1896"/>
      <c r="BO59" s="1896"/>
      <c r="BP59" s="1900"/>
      <c r="BQ59" s="909"/>
      <c r="BR59" s="909"/>
      <c r="BS59" s="1901"/>
      <c r="BT59" s="1845"/>
      <c r="BU59" s="1845"/>
      <c r="BV59" s="1845"/>
      <c r="BW59" s="1845"/>
      <c r="BX59" s="1845"/>
      <c r="BY59" s="1845"/>
      <c r="BZ59" s="1845"/>
      <c r="CA59" s="1846"/>
      <c r="CB59" s="236"/>
      <c r="CC59" s="2015"/>
      <c r="CD59" s="232"/>
      <c r="CE59" s="232">
        <v>1</v>
      </c>
      <c r="CF59" s="232"/>
      <c r="CG59" s="232"/>
      <c r="CH59" s="232"/>
    </row>
    <row r="60" spans="2:86" ht="8.75" customHeight="1">
      <c r="B60" s="1973"/>
      <c r="C60" s="1832"/>
      <c r="D60" s="984"/>
      <c r="E60" s="984"/>
      <c r="F60" s="984"/>
      <c r="G60" s="984"/>
      <c r="H60" s="984"/>
      <c r="I60" s="984"/>
      <c r="J60" s="984"/>
      <c r="K60" s="981"/>
      <c r="L60" s="981"/>
      <c r="M60" s="981"/>
      <c r="N60" s="981"/>
      <c r="O60" s="981"/>
      <c r="P60" s="981"/>
      <c r="Q60" s="981"/>
      <c r="R60" s="984"/>
      <c r="S60" s="984"/>
      <c r="T60" s="984"/>
      <c r="U60" s="984"/>
      <c r="V60" s="984"/>
      <c r="W60" s="984"/>
      <c r="X60" s="1084"/>
      <c r="Y60" s="1085"/>
      <c r="Z60" s="1085"/>
      <c r="AA60" s="1085"/>
      <c r="AB60" s="1085"/>
      <c r="AC60" s="1086"/>
      <c r="AD60" s="981"/>
      <c r="AE60" s="981"/>
      <c r="AF60" s="996"/>
      <c r="AG60" s="996"/>
      <c r="AH60" s="996"/>
      <c r="AI60" s="994"/>
      <c r="AJ60" s="1906"/>
      <c r="AK60" s="1906"/>
      <c r="AL60" s="1906"/>
      <c r="AM60" s="1906"/>
      <c r="AN60" s="1906"/>
      <c r="AO60" s="1906"/>
      <c r="AP60" s="1907"/>
      <c r="AQ60" s="988"/>
      <c r="AR60" s="989"/>
      <c r="AS60" s="1881"/>
      <c r="AT60" s="232"/>
      <c r="AU60" s="1920"/>
      <c r="AV60" s="1933"/>
      <c r="AW60" s="1933"/>
      <c r="AX60" s="1933"/>
      <c r="AY60" s="1933"/>
      <c r="AZ60" s="1933"/>
      <c r="BA60" s="1933"/>
      <c r="BB60" s="1896"/>
      <c r="BC60" s="1896"/>
      <c r="BD60" s="1896"/>
      <c r="BE60" s="1896"/>
      <c r="BF60" s="1896"/>
      <c r="BG60" s="1896"/>
      <c r="BH60" s="1896"/>
      <c r="BI60" s="1896"/>
      <c r="BJ60" s="1896"/>
      <c r="BK60" s="1896"/>
      <c r="BL60" s="1896"/>
      <c r="BM60" s="1896"/>
      <c r="BN60" s="1896"/>
      <c r="BO60" s="1896"/>
      <c r="BP60" s="1902"/>
      <c r="BQ60" s="1903"/>
      <c r="BR60" s="1903"/>
      <c r="BS60" s="1904"/>
      <c r="BT60" s="1845"/>
      <c r="BU60" s="1845"/>
      <c r="BV60" s="1845"/>
      <c r="BW60" s="1845"/>
      <c r="BX60" s="1845"/>
      <c r="BY60" s="1845"/>
      <c r="BZ60" s="1845"/>
      <c r="CA60" s="1846"/>
      <c r="CB60" s="236"/>
      <c r="CC60" s="2015"/>
      <c r="CD60" s="232"/>
      <c r="CE60" s="232"/>
      <c r="CF60" s="232"/>
      <c r="CG60" s="232"/>
      <c r="CH60" s="232"/>
    </row>
    <row r="61" spans="2:86" ht="8.75" customHeight="1">
      <c r="B61" s="1973"/>
      <c r="C61" s="1832"/>
      <c r="D61" s="984"/>
      <c r="E61" s="984"/>
      <c r="F61" s="984"/>
      <c r="G61" s="984"/>
      <c r="H61" s="984"/>
      <c r="I61" s="984"/>
      <c r="J61" s="984"/>
      <c r="K61" s="981"/>
      <c r="L61" s="981"/>
      <c r="M61" s="981"/>
      <c r="N61" s="981"/>
      <c r="O61" s="981"/>
      <c r="P61" s="981"/>
      <c r="Q61" s="981"/>
      <c r="R61" s="984"/>
      <c r="S61" s="984"/>
      <c r="T61" s="984"/>
      <c r="U61" s="984"/>
      <c r="V61" s="984"/>
      <c r="W61" s="984"/>
      <c r="X61" s="1905" t="s">
        <v>505</v>
      </c>
      <c r="Y61" s="1905"/>
      <c r="Z61" s="1905"/>
      <c r="AA61" s="877" t="s">
        <v>506</v>
      </c>
      <c r="AB61" s="877"/>
      <c r="AC61" s="877"/>
      <c r="AD61" s="981"/>
      <c r="AE61" s="981"/>
      <c r="AF61" s="996"/>
      <c r="AG61" s="996"/>
      <c r="AH61" s="996"/>
      <c r="AI61" s="994"/>
      <c r="AJ61" s="1906"/>
      <c r="AK61" s="1906"/>
      <c r="AL61" s="1906"/>
      <c r="AM61" s="1906"/>
      <c r="AN61" s="1906"/>
      <c r="AO61" s="1906"/>
      <c r="AP61" s="1907"/>
      <c r="AQ61" s="988"/>
      <c r="AR61" s="989"/>
      <c r="AS61" s="1881"/>
      <c r="AT61" s="232"/>
      <c r="AU61" s="1920"/>
      <c r="AV61" s="1885" t="s">
        <v>507</v>
      </c>
      <c r="AW61" s="1886"/>
      <c r="AX61" s="1886"/>
      <c r="AY61" s="1886"/>
      <c r="AZ61" s="1886"/>
      <c r="BA61" s="1886"/>
      <c r="BB61" s="1886"/>
      <c r="BC61" s="1886"/>
      <c r="BD61" s="1886"/>
      <c r="BE61" s="1886"/>
      <c r="BF61" s="1886"/>
      <c r="BG61" s="1886"/>
      <c r="BH61" s="1886"/>
      <c r="BI61" s="1886"/>
      <c r="BJ61" s="1886"/>
      <c r="BK61" s="1886"/>
      <c r="BL61" s="1886"/>
      <c r="BM61" s="1886"/>
      <c r="BN61" s="1886"/>
      <c r="BO61" s="1886"/>
      <c r="BP61" s="1886"/>
      <c r="BQ61" s="1886"/>
      <c r="BR61" s="1886"/>
      <c r="BS61" s="1887"/>
      <c r="BT61" s="1891">
        <f>BT53+BT57</f>
        <v>0</v>
      </c>
      <c r="BU61" s="1892"/>
      <c r="BV61" s="1892"/>
      <c r="BW61" s="1892"/>
      <c r="BX61" s="1892"/>
      <c r="BY61" s="1892"/>
      <c r="BZ61" s="1892"/>
      <c r="CA61" s="1893"/>
      <c r="CB61" s="236"/>
      <c r="CC61" s="2015"/>
      <c r="CD61" s="232"/>
      <c r="CE61" s="232"/>
      <c r="CF61" s="232"/>
      <c r="CG61" s="232"/>
      <c r="CH61" s="232"/>
    </row>
    <row r="62" spans="2:86" ht="8.75" customHeight="1">
      <c r="B62" s="1973"/>
      <c r="C62" s="1832"/>
      <c r="D62" s="984"/>
      <c r="E62" s="984"/>
      <c r="F62" s="984"/>
      <c r="G62" s="984"/>
      <c r="H62" s="984"/>
      <c r="I62" s="984"/>
      <c r="J62" s="984"/>
      <c r="K62" s="981"/>
      <c r="L62" s="981"/>
      <c r="M62" s="981"/>
      <c r="N62" s="981"/>
      <c r="O62" s="981"/>
      <c r="P62" s="981"/>
      <c r="Q62" s="981"/>
      <c r="R62" s="984"/>
      <c r="S62" s="984"/>
      <c r="T62" s="984"/>
      <c r="U62" s="984"/>
      <c r="V62" s="984"/>
      <c r="W62" s="984"/>
      <c r="X62" s="1081"/>
      <c r="Y62" s="1082"/>
      <c r="Z62" s="1082"/>
      <c r="AA62" s="1082"/>
      <c r="AB62" s="1082"/>
      <c r="AC62" s="1083"/>
      <c r="AD62" s="981"/>
      <c r="AE62" s="981"/>
      <c r="AF62" s="996" t="str">
        <f>IF($CE$62=1,"新","旧")</f>
        <v>新</v>
      </c>
      <c r="AG62" s="996"/>
      <c r="AH62" s="996"/>
      <c r="AI62" s="994" t="s">
        <v>476</v>
      </c>
      <c r="AJ62" s="1906"/>
      <c r="AK62" s="1906"/>
      <c r="AL62" s="1906"/>
      <c r="AM62" s="1906"/>
      <c r="AN62" s="1906"/>
      <c r="AO62" s="1906"/>
      <c r="AP62" s="1907"/>
      <c r="AQ62" s="988"/>
      <c r="AR62" s="989"/>
      <c r="AS62" s="1881"/>
      <c r="AT62" s="232"/>
      <c r="AU62" s="1920"/>
      <c r="AV62" s="1885"/>
      <c r="AW62" s="1886"/>
      <c r="AX62" s="1886"/>
      <c r="AY62" s="1886"/>
      <c r="AZ62" s="1886"/>
      <c r="BA62" s="1886"/>
      <c r="BB62" s="1886"/>
      <c r="BC62" s="1886"/>
      <c r="BD62" s="1886"/>
      <c r="BE62" s="1886"/>
      <c r="BF62" s="1886"/>
      <c r="BG62" s="1886"/>
      <c r="BH62" s="1886"/>
      <c r="BI62" s="1886"/>
      <c r="BJ62" s="1886"/>
      <c r="BK62" s="1886"/>
      <c r="BL62" s="1886"/>
      <c r="BM62" s="1886"/>
      <c r="BN62" s="1886"/>
      <c r="BO62" s="1886"/>
      <c r="BP62" s="1886"/>
      <c r="BQ62" s="1886"/>
      <c r="BR62" s="1886"/>
      <c r="BS62" s="1887"/>
      <c r="BT62" s="1894"/>
      <c r="BU62" s="1848"/>
      <c r="BV62" s="1848"/>
      <c r="BW62" s="1848"/>
      <c r="BX62" s="1848"/>
      <c r="BY62" s="1848"/>
      <c r="BZ62" s="1848"/>
      <c r="CA62" s="1849"/>
      <c r="CB62" s="236"/>
      <c r="CC62" s="2015"/>
      <c r="CD62" s="232"/>
      <c r="CE62" s="232">
        <v>1</v>
      </c>
      <c r="CF62" s="232"/>
      <c r="CG62" s="232"/>
      <c r="CH62" s="232"/>
    </row>
    <row r="63" spans="2:86" ht="8.75" customHeight="1">
      <c r="B63" s="1973"/>
      <c r="C63" s="1832"/>
      <c r="D63" s="984"/>
      <c r="E63" s="984"/>
      <c r="F63" s="984"/>
      <c r="G63" s="984"/>
      <c r="H63" s="984"/>
      <c r="I63" s="984"/>
      <c r="J63" s="984"/>
      <c r="K63" s="981"/>
      <c r="L63" s="981"/>
      <c r="M63" s="981"/>
      <c r="N63" s="981"/>
      <c r="O63" s="981"/>
      <c r="P63" s="981"/>
      <c r="Q63" s="981"/>
      <c r="R63" s="984"/>
      <c r="S63" s="984"/>
      <c r="T63" s="984"/>
      <c r="U63" s="984"/>
      <c r="V63" s="984"/>
      <c r="W63" s="984"/>
      <c r="X63" s="1084"/>
      <c r="Y63" s="1085"/>
      <c r="Z63" s="1085"/>
      <c r="AA63" s="1085"/>
      <c r="AB63" s="1085"/>
      <c r="AC63" s="1086"/>
      <c r="AD63" s="981"/>
      <c r="AE63" s="981"/>
      <c r="AF63" s="996"/>
      <c r="AG63" s="996"/>
      <c r="AH63" s="996"/>
      <c r="AI63" s="994"/>
      <c r="AJ63" s="1906"/>
      <c r="AK63" s="1906"/>
      <c r="AL63" s="1906"/>
      <c r="AM63" s="1906"/>
      <c r="AN63" s="1906"/>
      <c r="AO63" s="1906"/>
      <c r="AP63" s="1907"/>
      <c r="AQ63" s="988"/>
      <c r="AR63" s="989"/>
      <c r="AS63" s="1881"/>
      <c r="AT63" s="232"/>
      <c r="AU63" s="1920"/>
      <c r="AV63" s="1885"/>
      <c r="AW63" s="1886"/>
      <c r="AX63" s="1886"/>
      <c r="AY63" s="1886"/>
      <c r="AZ63" s="1886"/>
      <c r="BA63" s="1886"/>
      <c r="BB63" s="1886"/>
      <c r="BC63" s="1886"/>
      <c r="BD63" s="1886"/>
      <c r="BE63" s="1886"/>
      <c r="BF63" s="1886"/>
      <c r="BG63" s="1886"/>
      <c r="BH63" s="1886"/>
      <c r="BI63" s="1886"/>
      <c r="BJ63" s="1886"/>
      <c r="BK63" s="1886"/>
      <c r="BL63" s="1886"/>
      <c r="BM63" s="1886"/>
      <c r="BN63" s="1886"/>
      <c r="BO63" s="1886"/>
      <c r="BP63" s="1886"/>
      <c r="BQ63" s="1886"/>
      <c r="BR63" s="1886"/>
      <c r="BS63" s="1887"/>
      <c r="BT63" s="1894"/>
      <c r="BU63" s="1848"/>
      <c r="BV63" s="1848"/>
      <c r="BW63" s="1848"/>
      <c r="BX63" s="1848"/>
      <c r="BY63" s="1848"/>
      <c r="BZ63" s="1848"/>
      <c r="CA63" s="1849"/>
      <c r="CB63" s="236"/>
      <c r="CC63" s="2015"/>
      <c r="CD63" s="232"/>
      <c r="CE63" s="232"/>
      <c r="CF63" s="232"/>
      <c r="CG63" s="232"/>
      <c r="CH63" s="232"/>
    </row>
    <row r="64" spans="2:86" ht="8.75" customHeight="1" thickBot="1">
      <c r="B64" s="1973"/>
      <c r="C64" s="1832"/>
      <c r="D64" s="984"/>
      <c r="E64" s="984"/>
      <c r="F64" s="984"/>
      <c r="G64" s="984"/>
      <c r="H64" s="984"/>
      <c r="I64" s="984"/>
      <c r="J64" s="984"/>
      <c r="K64" s="981"/>
      <c r="L64" s="981"/>
      <c r="M64" s="981"/>
      <c r="N64" s="981"/>
      <c r="O64" s="981"/>
      <c r="P64" s="981"/>
      <c r="Q64" s="981"/>
      <c r="R64" s="984"/>
      <c r="S64" s="984"/>
      <c r="T64" s="984"/>
      <c r="U64" s="984"/>
      <c r="V64" s="984"/>
      <c r="W64" s="984"/>
      <c r="X64" s="1905" t="s">
        <v>505</v>
      </c>
      <c r="Y64" s="1905"/>
      <c r="Z64" s="1905"/>
      <c r="AA64" s="877" t="s">
        <v>506</v>
      </c>
      <c r="AB64" s="877"/>
      <c r="AC64" s="877"/>
      <c r="AD64" s="981"/>
      <c r="AE64" s="981"/>
      <c r="AF64" s="996"/>
      <c r="AG64" s="996"/>
      <c r="AH64" s="996"/>
      <c r="AI64" s="994"/>
      <c r="AJ64" s="1906"/>
      <c r="AK64" s="1906"/>
      <c r="AL64" s="1906"/>
      <c r="AM64" s="1906"/>
      <c r="AN64" s="1906"/>
      <c r="AO64" s="1906"/>
      <c r="AP64" s="1907"/>
      <c r="AQ64" s="988"/>
      <c r="AR64" s="989"/>
      <c r="AS64" s="1881"/>
      <c r="AT64" s="232"/>
      <c r="AU64" s="1921"/>
      <c r="AV64" s="1888"/>
      <c r="AW64" s="1889"/>
      <c r="AX64" s="1889"/>
      <c r="AY64" s="1889"/>
      <c r="AZ64" s="1889"/>
      <c r="BA64" s="1889"/>
      <c r="BB64" s="1889"/>
      <c r="BC64" s="1889"/>
      <c r="BD64" s="1889"/>
      <c r="BE64" s="1889"/>
      <c r="BF64" s="1889"/>
      <c r="BG64" s="1889"/>
      <c r="BH64" s="1889"/>
      <c r="BI64" s="1889"/>
      <c r="BJ64" s="1889"/>
      <c r="BK64" s="1889"/>
      <c r="BL64" s="1889"/>
      <c r="BM64" s="1889"/>
      <c r="BN64" s="1889"/>
      <c r="BO64" s="1889"/>
      <c r="BP64" s="1889"/>
      <c r="BQ64" s="1889"/>
      <c r="BR64" s="1889"/>
      <c r="BS64" s="1890"/>
      <c r="BT64" s="1895"/>
      <c r="BU64" s="1851"/>
      <c r="BV64" s="1851"/>
      <c r="BW64" s="1851"/>
      <c r="BX64" s="1851"/>
      <c r="BY64" s="1851"/>
      <c r="BZ64" s="1851"/>
      <c r="CA64" s="1852"/>
      <c r="CB64" s="236"/>
      <c r="CC64" s="2015"/>
      <c r="CD64" s="232"/>
      <c r="CE64" s="232"/>
      <c r="CF64" s="232"/>
      <c r="CG64" s="232"/>
      <c r="CH64" s="232"/>
    </row>
    <row r="65" spans="2:86" ht="8.75" customHeight="1" thickBot="1">
      <c r="B65" s="1973"/>
      <c r="C65" s="1832"/>
      <c r="D65" s="1833" t="s">
        <v>479</v>
      </c>
      <c r="E65" s="1834"/>
      <c r="F65" s="1834"/>
      <c r="G65" s="1834"/>
      <c r="H65" s="1834"/>
      <c r="I65" s="1834"/>
      <c r="J65" s="1835" t="s">
        <v>355</v>
      </c>
      <c r="K65" s="1836">
        <f>IF(CE56=1,AJ56,0)+IF(CE59=1,AJ59,0)+IF(CE62=1,AJ62,0)</f>
        <v>0</v>
      </c>
      <c r="L65" s="1836"/>
      <c r="M65" s="1836"/>
      <c r="N65" s="1836"/>
      <c r="O65" s="979" t="s">
        <v>508</v>
      </c>
      <c r="P65" s="980"/>
      <c r="Q65" s="980"/>
      <c r="R65" s="980"/>
      <c r="S65" s="980"/>
      <c r="T65" s="980"/>
      <c r="U65" s="980"/>
      <c r="V65" s="980"/>
      <c r="W65" s="980"/>
      <c r="X65" s="1837" t="s">
        <v>50</v>
      </c>
      <c r="Y65" s="1838" t="s">
        <v>481</v>
      </c>
      <c r="Z65" s="1838"/>
      <c r="AA65" s="1838"/>
      <c r="AB65" s="1838"/>
      <c r="AC65" s="1838"/>
      <c r="AD65" s="1838"/>
      <c r="AE65" s="1838"/>
      <c r="AF65" s="996" t="s">
        <v>509</v>
      </c>
      <c r="AG65" s="996"/>
      <c r="AH65" s="996"/>
      <c r="AI65" s="996"/>
      <c r="AJ65" s="996"/>
      <c r="AK65" s="996"/>
      <c r="AL65" s="1872" t="s">
        <v>51</v>
      </c>
      <c r="AM65" s="1873" t="s">
        <v>481</v>
      </c>
      <c r="AN65" s="1873"/>
      <c r="AO65" s="1873"/>
      <c r="AP65" s="1873"/>
      <c r="AQ65" s="1873"/>
      <c r="AR65" s="1873"/>
      <c r="AS65" s="1874"/>
      <c r="AT65" s="237"/>
      <c r="AU65" s="242"/>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B65" s="236"/>
      <c r="CC65" s="2015"/>
      <c r="CD65" s="232"/>
      <c r="CE65" s="232"/>
      <c r="CF65" s="232"/>
      <c r="CG65" s="232"/>
      <c r="CH65" s="232"/>
    </row>
    <row r="66" spans="2:86" ht="8.75" customHeight="1" thickBot="1">
      <c r="B66" s="1973"/>
      <c r="C66" s="1832"/>
      <c r="D66" s="1834"/>
      <c r="E66" s="1834"/>
      <c r="F66" s="1834"/>
      <c r="G66" s="1834"/>
      <c r="H66" s="1834"/>
      <c r="I66" s="1834"/>
      <c r="J66" s="1835"/>
      <c r="K66" s="1836"/>
      <c r="L66" s="1836"/>
      <c r="M66" s="1836"/>
      <c r="N66" s="1836"/>
      <c r="O66" s="980"/>
      <c r="P66" s="980"/>
      <c r="Q66" s="980"/>
      <c r="R66" s="980"/>
      <c r="S66" s="980"/>
      <c r="T66" s="980"/>
      <c r="U66" s="980"/>
      <c r="V66" s="980"/>
      <c r="W66" s="980"/>
      <c r="X66" s="1837"/>
      <c r="Y66" s="1875">
        <f>IF(K65&lt;=20000,K65,IF(K65&lt;=40000,ROUNDUP(K65*0.5,0)+10000,IF(K65&lt;=80000,ROUNDUP(K65*0.25,0)+20000,40000)))</f>
        <v>0</v>
      </c>
      <c r="Z66" s="1875"/>
      <c r="AA66" s="1875"/>
      <c r="AB66" s="1875"/>
      <c r="AC66" s="1875"/>
      <c r="AD66" s="1875"/>
      <c r="AE66" s="1875"/>
      <c r="AF66" s="996"/>
      <c r="AG66" s="996"/>
      <c r="AH66" s="996"/>
      <c r="AI66" s="996"/>
      <c r="AJ66" s="996"/>
      <c r="AK66" s="996"/>
      <c r="AL66" s="1872"/>
      <c r="AM66" s="1848">
        <f>IF((Y66+Y70)&lt;=40000,(Y66+Y70),40000)</f>
        <v>0</v>
      </c>
      <c r="AN66" s="1848"/>
      <c r="AO66" s="1848"/>
      <c r="AP66" s="1848"/>
      <c r="AQ66" s="1848"/>
      <c r="AR66" s="1848"/>
      <c r="AS66" s="1849"/>
      <c r="AT66" s="232"/>
      <c r="AU66" s="1878" t="s">
        <v>510</v>
      </c>
      <c r="AV66" s="1860" t="s">
        <v>511</v>
      </c>
      <c r="AW66" s="1861"/>
      <c r="AX66" s="1861"/>
      <c r="AY66" s="1861"/>
      <c r="AZ66" s="1861"/>
      <c r="BA66" s="1861"/>
      <c r="BB66" s="1861"/>
      <c r="BC66" s="1861"/>
      <c r="BD66" s="1861"/>
      <c r="BE66" s="1861"/>
      <c r="BF66" s="1861"/>
      <c r="BG66" s="1861"/>
      <c r="BH66" s="1861"/>
      <c r="BI66" s="1861"/>
      <c r="BJ66" s="1861"/>
      <c r="BK66" s="1861"/>
      <c r="BL66" s="1861"/>
      <c r="BM66" s="1861"/>
      <c r="BN66" s="1861"/>
      <c r="BO66" s="1861"/>
      <c r="BP66" s="1861"/>
      <c r="BQ66" s="1861"/>
      <c r="BR66" s="1861"/>
      <c r="BS66" s="1862"/>
      <c r="BT66" s="1866" t="s">
        <v>512</v>
      </c>
      <c r="BU66" s="1866"/>
      <c r="BV66" s="1866"/>
      <c r="BW66" s="1866"/>
      <c r="BX66" s="1866"/>
      <c r="BY66" s="1866"/>
      <c r="BZ66" s="1866"/>
      <c r="CA66" s="1867"/>
      <c r="CB66" s="236"/>
      <c r="CC66" s="2015"/>
      <c r="CD66" s="232"/>
      <c r="CE66" s="232"/>
      <c r="CF66" s="232"/>
      <c r="CG66" s="232"/>
      <c r="CH66" s="232"/>
    </row>
    <row r="67" spans="2:86" ht="8.75" customHeight="1" thickBot="1">
      <c r="B67" s="1973"/>
      <c r="C67" s="1832"/>
      <c r="D67" s="1834"/>
      <c r="E67" s="1834"/>
      <c r="F67" s="1834"/>
      <c r="G67" s="1834"/>
      <c r="H67" s="1834"/>
      <c r="I67" s="1834"/>
      <c r="J67" s="1835"/>
      <c r="K67" s="1836"/>
      <c r="L67" s="1836"/>
      <c r="M67" s="1836"/>
      <c r="N67" s="1836"/>
      <c r="O67" s="980"/>
      <c r="P67" s="980"/>
      <c r="Q67" s="980"/>
      <c r="R67" s="980"/>
      <c r="S67" s="980"/>
      <c r="T67" s="980"/>
      <c r="U67" s="980"/>
      <c r="V67" s="980"/>
      <c r="W67" s="980"/>
      <c r="X67" s="1837"/>
      <c r="Y67" s="1875"/>
      <c r="Z67" s="1875"/>
      <c r="AA67" s="1875"/>
      <c r="AB67" s="1875"/>
      <c r="AC67" s="1875"/>
      <c r="AD67" s="1875"/>
      <c r="AE67" s="1875"/>
      <c r="AF67" s="996"/>
      <c r="AG67" s="996"/>
      <c r="AH67" s="996"/>
      <c r="AI67" s="996"/>
      <c r="AJ67" s="996"/>
      <c r="AK67" s="996"/>
      <c r="AL67" s="1872"/>
      <c r="AM67" s="1848"/>
      <c r="AN67" s="1848"/>
      <c r="AO67" s="1848"/>
      <c r="AP67" s="1848"/>
      <c r="AQ67" s="1848"/>
      <c r="AR67" s="1848"/>
      <c r="AS67" s="1849"/>
      <c r="AT67" s="232"/>
      <c r="AU67" s="1879"/>
      <c r="AV67" s="1863"/>
      <c r="AW67" s="1864"/>
      <c r="AX67" s="1864"/>
      <c r="AY67" s="1864"/>
      <c r="AZ67" s="1864"/>
      <c r="BA67" s="1864"/>
      <c r="BB67" s="1864"/>
      <c r="BC67" s="1864"/>
      <c r="BD67" s="1864"/>
      <c r="BE67" s="1864"/>
      <c r="BF67" s="1864"/>
      <c r="BG67" s="1864"/>
      <c r="BH67" s="1864"/>
      <c r="BI67" s="1864"/>
      <c r="BJ67" s="1864"/>
      <c r="BK67" s="1864"/>
      <c r="BL67" s="1864"/>
      <c r="BM67" s="1864"/>
      <c r="BN67" s="1864"/>
      <c r="BO67" s="1864"/>
      <c r="BP67" s="1864"/>
      <c r="BQ67" s="1864"/>
      <c r="BR67" s="1864"/>
      <c r="BS67" s="1865"/>
      <c r="BT67" s="1868"/>
      <c r="BU67" s="1868"/>
      <c r="BV67" s="1868"/>
      <c r="BW67" s="1868"/>
      <c r="BX67" s="1868"/>
      <c r="BY67" s="1868"/>
      <c r="BZ67" s="1868"/>
      <c r="CA67" s="1869"/>
      <c r="CB67" s="236"/>
      <c r="CC67" s="2015"/>
      <c r="CD67" s="232"/>
      <c r="CE67" s="232"/>
      <c r="CF67" s="232"/>
      <c r="CG67" s="232"/>
      <c r="CH67" s="232"/>
    </row>
    <row r="68" spans="2:86" ht="8.75" customHeight="1" thickBot="1">
      <c r="B68" s="1973"/>
      <c r="C68" s="1832"/>
      <c r="D68" s="1834"/>
      <c r="E68" s="1834"/>
      <c r="F68" s="1834"/>
      <c r="G68" s="1834"/>
      <c r="H68" s="1834"/>
      <c r="I68" s="1834"/>
      <c r="J68" s="1835"/>
      <c r="K68" s="1836"/>
      <c r="L68" s="1836"/>
      <c r="M68" s="1836"/>
      <c r="N68" s="1836"/>
      <c r="O68" s="980"/>
      <c r="P68" s="980"/>
      <c r="Q68" s="980"/>
      <c r="R68" s="980"/>
      <c r="S68" s="980"/>
      <c r="T68" s="980"/>
      <c r="U68" s="980"/>
      <c r="V68" s="980"/>
      <c r="W68" s="980"/>
      <c r="X68" s="1837"/>
      <c r="Y68" s="1875"/>
      <c r="Z68" s="1875"/>
      <c r="AA68" s="1875"/>
      <c r="AB68" s="1875"/>
      <c r="AC68" s="1875"/>
      <c r="AD68" s="1875"/>
      <c r="AE68" s="1875"/>
      <c r="AF68" s="996"/>
      <c r="AG68" s="996"/>
      <c r="AH68" s="996"/>
      <c r="AI68" s="996"/>
      <c r="AJ68" s="996"/>
      <c r="AK68" s="996"/>
      <c r="AL68" s="1872"/>
      <c r="AM68" s="1876"/>
      <c r="AN68" s="1876"/>
      <c r="AO68" s="1876"/>
      <c r="AP68" s="1876"/>
      <c r="AQ68" s="1876"/>
      <c r="AR68" s="1876"/>
      <c r="AS68" s="1877"/>
      <c r="AT68" s="232"/>
      <c r="AU68" s="1879"/>
      <c r="AV68" s="1863"/>
      <c r="AW68" s="1864"/>
      <c r="AX68" s="1864"/>
      <c r="AY68" s="1864"/>
      <c r="AZ68" s="1864"/>
      <c r="BA68" s="1864"/>
      <c r="BB68" s="1864"/>
      <c r="BC68" s="1864"/>
      <c r="BD68" s="1864"/>
      <c r="BE68" s="1864"/>
      <c r="BF68" s="1864"/>
      <c r="BG68" s="1864"/>
      <c r="BH68" s="1864"/>
      <c r="BI68" s="1864"/>
      <c r="BJ68" s="1864"/>
      <c r="BK68" s="1864"/>
      <c r="BL68" s="1864"/>
      <c r="BM68" s="1864"/>
      <c r="BN68" s="1864"/>
      <c r="BO68" s="1864"/>
      <c r="BP68" s="1864"/>
      <c r="BQ68" s="1864"/>
      <c r="BR68" s="1864"/>
      <c r="BS68" s="1865"/>
      <c r="BT68" s="1868"/>
      <c r="BU68" s="1868"/>
      <c r="BV68" s="1868"/>
      <c r="BW68" s="1868"/>
      <c r="BX68" s="1868"/>
      <c r="BY68" s="1868"/>
      <c r="BZ68" s="1868"/>
      <c r="CA68" s="1869"/>
      <c r="CB68" s="236"/>
      <c r="CC68" s="2015"/>
      <c r="CD68" s="232"/>
      <c r="CE68" s="232"/>
      <c r="CF68" s="232"/>
      <c r="CG68" s="232"/>
      <c r="CH68" s="232"/>
    </row>
    <row r="69" spans="2:86" ht="8.75" customHeight="1" thickBot="1">
      <c r="B69" s="1973"/>
      <c r="C69" s="1832"/>
      <c r="D69" s="1833" t="s">
        <v>485</v>
      </c>
      <c r="E69" s="1834"/>
      <c r="F69" s="1834"/>
      <c r="G69" s="1834"/>
      <c r="H69" s="1834"/>
      <c r="I69" s="1834"/>
      <c r="J69" s="1835" t="s">
        <v>513</v>
      </c>
      <c r="K69" s="1836">
        <f>IF(CE56=2,AJ56,0)+IF(CE59=2,AJ59,0)+IF(CE62=2,AJ62,0)</f>
        <v>0</v>
      </c>
      <c r="L69" s="1836"/>
      <c r="M69" s="1836"/>
      <c r="N69" s="1836"/>
      <c r="O69" s="979" t="s">
        <v>514</v>
      </c>
      <c r="P69" s="980"/>
      <c r="Q69" s="980"/>
      <c r="R69" s="980"/>
      <c r="S69" s="980"/>
      <c r="T69" s="980"/>
      <c r="U69" s="980"/>
      <c r="V69" s="980"/>
      <c r="W69" s="980"/>
      <c r="X69" s="1837" t="s">
        <v>99</v>
      </c>
      <c r="Y69" s="1838" t="s">
        <v>487</v>
      </c>
      <c r="Z69" s="1838"/>
      <c r="AA69" s="1838"/>
      <c r="AB69" s="1838"/>
      <c r="AC69" s="1838"/>
      <c r="AD69" s="1838"/>
      <c r="AE69" s="1838"/>
      <c r="AF69" s="1870" t="s">
        <v>515</v>
      </c>
      <c r="AG69" s="1871"/>
      <c r="AH69" s="1871"/>
      <c r="AI69" s="1871"/>
      <c r="AJ69" s="1871"/>
      <c r="AK69" s="1871"/>
      <c r="AL69" s="1835" t="s">
        <v>516</v>
      </c>
      <c r="AM69" s="1873"/>
      <c r="AN69" s="1873"/>
      <c r="AO69" s="1873"/>
      <c r="AP69" s="1873"/>
      <c r="AQ69" s="1873"/>
      <c r="AR69" s="1873"/>
      <c r="AS69" s="1874"/>
      <c r="AT69" s="237"/>
      <c r="AU69" s="1879"/>
      <c r="AV69" s="1842" t="s">
        <v>517</v>
      </c>
      <c r="AW69" s="1843"/>
      <c r="AX69" s="1843"/>
      <c r="AY69" s="1843"/>
      <c r="AZ69" s="1843"/>
      <c r="BA69" s="1843"/>
      <c r="BB69" s="1843"/>
      <c r="BC69" s="1843"/>
      <c r="BD69" s="1843"/>
      <c r="BE69" s="1843"/>
      <c r="BF69" s="1843"/>
      <c r="BG69" s="1843"/>
      <c r="BH69" s="1843"/>
      <c r="BI69" s="1843"/>
      <c r="BJ69" s="1843"/>
      <c r="BK69" s="1843"/>
      <c r="BL69" s="1843"/>
      <c r="BM69" s="1843"/>
      <c r="BN69" s="1843"/>
      <c r="BO69" s="1843"/>
      <c r="BP69" s="1843"/>
      <c r="BQ69" s="1843"/>
      <c r="BR69" s="1843"/>
      <c r="BS69" s="1844"/>
      <c r="BT69" s="1845"/>
      <c r="BU69" s="1845"/>
      <c r="BV69" s="1845"/>
      <c r="BW69" s="1845"/>
      <c r="BX69" s="1845"/>
      <c r="BY69" s="1845"/>
      <c r="BZ69" s="1845"/>
      <c r="CA69" s="1846"/>
      <c r="CB69" s="236"/>
      <c r="CC69" s="2015"/>
      <c r="CD69" s="232"/>
      <c r="CE69" s="232"/>
      <c r="CF69" s="232"/>
      <c r="CG69" s="232"/>
      <c r="CH69" s="232"/>
    </row>
    <row r="70" spans="2:86" ht="8.75" customHeight="1" thickBot="1">
      <c r="B70" s="1973"/>
      <c r="C70" s="1832"/>
      <c r="D70" s="1834"/>
      <c r="E70" s="1834"/>
      <c r="F70" s="1834"/>
      <c r="G70" s="1834"/>
      <c r="H70" s="1834"/>
      <c r="I70" s="1834"/>
      <c r="J70" s="1835"/>
      <c r="K70" s="1836"/>
      <c r="L70" s="1836"/>
      <c r="M70" s="1836"/>
      <c r="N70" s="1836"/>
      <c r="O70" s="980"/>
      <c r="P70" s="980"/>
      <c r="Q70" s="980"/>
      <c r="R70" s="980"/>
      <c r="S70" s="980"/>
      <c r="T70" s="980"/>
      <c r="U70" s="980"/>
      <c r="V70" s="980"/>
      <c r="W70" s="980"/>
      <c r="X70" s="1837"/>
      <c r="Y70" s="1875">
        <f>IF(K69&lt;=25000,K69,IF(K69&lt;=50000,ROUNDUP(K69*0.5,0)+12500,IF(K69&lt;=100000,ROUNDUP(K69*0.25,0)+25000,50000)))</f>
        <v>0</v>
      </c>
      <c r="Z70" s="1875"/>
      <c r="AA70" s="1875"/>
      <c r="AB70" s="1875"/>
      <c r="AC70" s="1875"/>
      <c r="AD70" s="1875"/>
      <c r="AE70" s="1875"/>
      <c r="AF70" s="1871"/>
      <c r="AG70" s="1871"/>
      <c r="AH70" s="1871"/>
      <c r="AI70" s="1871"/>
      <c r="AJ70" s="1871"/>
      <c r="AK70" s="1871"/>
      <c r="AL70" s="1835"/>
      <c r="AM70" s="1848">
        <f>IF(AM66&lt;Y70,Y70,AM66)</f>
        <v>0</v>
      </c>
      <c r="AN70" s="1848"/>
      <c r="AO70" s="1848"/>
      <c r="AP70" s="1848"/>
      <c r="AQ70" s="1848"/>
      <c r="AR70" s="1848"/>
      <c r="AS70" s="1849"/>
      <c r="AT70" s="232"/>
      <c r="AU70" s="1879"/>
      <c r="AV70" s="1842"/>
      <c r="AW70" s="1843"/>
      <c r="AX70" s="1843"/>
      <c r="AY70" s="1843"/>
      <c r="AZ70" s="1843"/>
      <c r="BA70" s="1843"/>
      <c r="BB70" s="1843"/>
      <c r="BC70" s="1843"/>
      <c r="BD70" s="1843"/>
      <c r="BE70" s="1843"/>
      <c r="BF70" s="1843"/>
      <c r="BG70" s="1843"/>
      <c r="BH70" s="1843"/>
      <c r="BI70" s="1843"/>
      <c r="BJ70" s="1843"/>
      <c r="BK70" s="1843"/>
      <c r="BL70" s="1843"/>
      <c r="BM70" s="1843"/>
      <c r="BN70" s="1843"/>
      <c r="BO70" s="1843"/>
      <c r="BP70" s="1843"/>
      <c r="BQ70" s="1843"/>
      <c r="BR70" s="1843"/>
      <c r="BS70" s="1844"/>
      <c r="BT70" s="1845"/>
      <c r="BU70" s="1845"/>
      <c r="BV70" s="1845"/>
      <c r="BW70" s="1845"/>
      <c r="BX70" s="1845"/>
      <c r="BY70" s="1845"/>
      <c r="BZ70" s="1845"/>
      <c r="CA70" s="1846"/>
      <c r="CB70" s="236"/>
      <c r="CC70" s="2015"/>
      <c r="CD70" s="232"/>
      <c r="CE70" s="232"/>
      <c r="CF70" s="232"/>
      <c r="CG70" s="232"/>
      <c r="CH70" s="232"/>
    </row>
    <row r="71" spans="2:86" ht="8.75" customHeight="1" thickBot="1">
      <c r="B71" s="1973"/>
      <c r="C71" s="1832"/>
      <c r="D71" s="1834"/>
      <c r="E71" s="1834"/>
      <c r="F71" s="1834"/>
      <c r="G71" s="1834"/>
      <c r="H71" s="1834"/>
      <c r="I71" s="1834"/>
      <c r="J71" s="1835"/>
      <c r="K71" s="1836"/>
      <c r="L71" s="1836"/>
      <c r="M71" s="1836"/>
      <c r="N71" s="1836"/>
      <c r="O71" s="980"/>
      <c r="P71" s="980"/>
      <c r="Q71" s="980"/>
      <c r="R71" s="980"/>
      <c r="S71" s="980"/>
      <c r="T71" s="980"/>
      <c r="U71" s="980"/>
      <c r="V71" s="980"/>
      <c r="W71" s="980"/>
      <c r="X71" s="1837"/>
      <c r="Y71" s="1875"/>
      <c r="Z71" s="1875"/>
      <c r="AA71" s="1875"/>
      <c r="AB71" s="1875"/>
      <c r="AC71" s="1875"/>
      <c r="AD71" s="1875"/>
      <c r="AE71" s="1875"/>
      <c r="AF71" s="1871"/>
      <c r="AG71" s="1871"/>
      <c r="AH71" s="1871"/>
      <c r="AI71" s="1871"/>
      <c r="AJ71" s="1871"/>
      <c r="AK71" s="1871"/>
      <c r="AL71" s="1835"/>
      <c r="AM71" s="1848"/>
      <c r="AN71" s="1848"/>
      <c r="AO71" s="1848"/>
      <c r="AP71" s="1848"/>
      <c r="AQ71" s="1848"/>
      <c r="AR71" s="1848"/>
      <c r="AS71" s="1849"/>
      <c r="AT71" s="232"/>
      <c r="AU71" s="1879"/>
      <c r="AV71" s="1842"/>
      <c r="AW71" s="1843"/>
      <c r="AX71" s="1843"/>
      <c r="AY71" s="1843"/>
      <c r="AZ71" s="1843"/>
      <c r="BA71" s="1843"/>
      <c r="BB71" s="1843"/>
      <c r="BC71" s="1843"/>
      <c r="BD71" s="1843"/>
      <c r="BE71" s="1843"/>
      <c r="BF71" s="1843"/>
      <c r="BG71" s="1843"/>
      <c r="BH71" s="1843"/>
      <c r="BI71" s="1843"/>
      <c r="BJ71" s="1843"/>
      <c r="BK71" s="1843"/>
      <c r="BL71" s="1843"/>
      <c r="BM71" s="1843"/>
      <c r="BN71" s="1843"/>
      <c r="BO71" s="1843"/>
      <c r="BP71" s="1843"/>
      <c r="BQ71" s="1843"/>
      <c r="BR71" s="1843"/>
      <c r="BS71" s="1844"/>
      <c r="BT71" s="1845"/>
      <c r="BU71" s="1845"/>
      <c r="BV71" s="1845"/>
      <c r="BW71" s="1845"/>
      <c r="BX71" s="1845"/>
      <c r="BY71" s="1845"/>
      <c r="BZ71" s="1845"/>
      <c r="CA71" s="1846"/>
      <c r="CB71" s="236"/>
      <c r="CC71" s="2015"/>
      <c r="CD71" s="232"/>
      <c r="CE71" s="232"/>
      <c r="CF71" s="232"/>
      <c r="CG71" s="232"/>
      <c r="CH71" s="232"/>
    </row>
    <row r="72" spans="2:86" ht="8.75" customHeight="1" thickBot="1">
      <c r="B72" s="1973"/>
      <c r="C72" s="1832"/>
      <c r="D72" s="1834"/>
      <c r="E72" s="1834"/>
      <c r="F72" s="1834"/>
      <c r="G72" s="1834"/>
      <c r="H72" s="1834"/>
      <c r="I72" s="1834"/>
      <c r="J72" s="1835"/>
      <c r="K72" s="1836"/>
      <c r="L72" s="1836"/>
      <c r="M72" s="1836"/>
      <c r="N72" s="1836"/>
      <c r="O72" s="980"/>
      <c r="P72" s="980"/>
      <c r="Q72" s="980"/>
      <c r="R72" s="980"/>
      <c r="S72" s="980"/>
      <c r="T72" s="980"/>
      <c r="U72" s="980"/>
      <c r="V72" s="980"/>
      <c r="W72" s="980"/>
      <c r="X72" s="1837"/>
      <c r="Y72" s="1875"/>
      <c r="Z72" s="1875"/>
      <c r="AA72" s="1875"/>
      <c r="AB72" s="1875"/>
      <c r="AC72" s="1875"/>
      <c r="AD72" s="1875"/>
      <c r="AE72" s="1875"/>
      <c r="AF72" s="1871"/>
      <c r="AG72" s="1871"/>
      <c r="AH72" s="1871"/>
      <c r="AI72" s="1871"/>
      <c r="AJ72" s="1871"/>
      <c r="AK72" s="1871"/>
      <c r="AL72" s="1835"/>
      <c r="AM72" s="1876"/>
      <c r="AN72" s="1876"/>
      <c r="AO72" s="1876"/>
      <c r="AP72" s="1876"/>
      <c r="AQ72" s="1876"/>
      <c r="AR72" s="1876"/>
      <c r="AS72" s="1877"/>
      <c r="AT72" s="232"/>
      <c r="AU72" s="1879"/>
      <c r="AV72" s="1842" t="s">
        <v>569</v>
      </c>
      <c r="AW72" s="1843"/>
      <c r="AX72" s="1843"/>
      <c r="AY72" s="1843"/>
      <c r="AZ72" s="1843"/>
      <c r="BA72" s="1843"/>
      <c r="BB72" s="1843"/>
      <c r="BC72" s="1843"/>
      <c r="BD72" s="1843"/>
      <c r="BE72" s="1843"/>
      <c r="BF72" s="1843"/>
      <c r="BG72" s="1843"/>
      <c r="BH72" s="1843"/>
      <c r="BI72" s="1843"/>
      <c r="BJ72" s="1843"/>
      <c r="BK72" s="1843"/>
      <c r="BL72" s="1843"/>
      <c r="BM72" s="1843"/>
      <c r="BN72" s="1843"/>
      <c r="BO72" s="1843"/>
      <c r="BP72" s="1843"/>
      <c r="BQ72" s="1843"/>
      <c r="BR72" s="1843"/>
      <c r="BS72" s="1844"/>
      <c r="BT72" s="1845"/>
      <c r="BU72" s="1845"/>
      <c r="BV72" s="1845"/>
      <c r="BW72" s="1845"/>
      <c r="BX72" s="1845"/>
      <c r="BY72" s="1845"/>
      <c r="BZ72" s="1845"/>
      <c r="CA72" s="1846"/>
      <c r="CB72" s="236"/>
      <c r="CC72" s="2015"/>
      <c r="CD72" s="232"/>
      <c r="CE72" s="232"/>
      <c r="CF72" s="232"/>
      <c r="CG72" s="232"/>
      <c r="CH72" s="232"/>
    </row>
    <row r="73" spans="2:86" ht="8.75" customHeight="1" thickBot="1">
      <c r="B73" s="1973"/>
      <c r="C73" s="1853" t="s">
        <v>518</v>
      </c>
      <c r="D73" s="1854"/>
      <c r="E73" s="1854"/>
      <c r="F73" s="1854"/>
      <c r="G73" s="1854"/>
      <c r="H73" s="1854"/>
      <c r="I73" s="1854"/>
      <c r="J73" s="1854"/>
      <c r="K73" s="1854"/>
      <c r="L73" s="1854"/>
      <c r="M73" s="1854"/>
      <c r="N73" s="1854"/>
      <c r="O73" s="1854"/>
      <c r="P73" s="1854"/>
      <c r="Q73" s="1854"/>
      <c r="R73" s="1854"/>
      <c r="S73" s="1854"/>
      <c r="T73" s="1854"/>
      <c r="U73" s="1854" t="s">
        <v>519</v>
      </c>
      <c r="V73" s="1854"/>
      <c r="W73" s="1854"/>
      <c r="X73" s="1854"/>
      <c r="Y73" s="1854"/>
      <c r="Z73" s="1854"/>
      <c r="AA73" s="1854"/>
      <c r="AB73" s="1854"/>
      <c r="AC73" s="1854"/>
      <c r="AD73" s="1854"/>
      <c r="AE73" s="1854"/>
      <c r="AF73" s="1854"/>
      <c r="AG73" s="1854"/>
      <c r="AH73" s="1854"/>
      <c r="AI73" s="1854"/>
      <c r="AJ73" s="1854"/>
      <c r="AK73" s="1854"/>
      <c r="AL73" s="1854"/>
      <c r="AM73" s="1855" t="s">
        <v>520</v>
      </c>
      <c r="AN73" s="1856"/>
      <c r="AO73" s="1856"/>
      <c r="AP73" s="1856"/>
      <c r="AQ73" s="1856"/>
      <c r="AR73" s="1856"/>
      <c r="AS73" s="1857"/>
      <c r="AU73" s="1879"/>
      <c r="AV73" s="1842"/>
      <c r="AW73" s="1843"/>
      <c r="AX73" s="1843"/>
      <c r="AY73" s="1843"/>
      <c r="AZ73" s="1843"/>
      <c r="BA73" s="1843"/>
      <c r="BB73" s="1843"/>
      <c r="BC73" s="1843"/>
      <c r="BD73" s="1843"/>
      <c r="BE73" s="1843"/>
      <c r="BF73" s="1843"/>
      <c r="BG73" s="1843"/>
      <c r="BH73" s="1843"/>
      <c r="BI73" s="1843"/>
      <c r="BJ73" s="1843"/>
      <c r="BK73" s="1843"/>
      <c r="BL73" s="1843"/>
      <c r="BM73" s="1843"/>
      <c r="BN73" s="1843"/>
      <c r="BO73" s="1843"/>
      <c r="BP73" s="1843"/>
      <c r="BQ73" s="1843"/>
      <c r="BR73" s="1843"/>
      <c r="BS73" s="1844"/>
      <c r="BT73" s="1845"/>
      <c r="BU73" s="1845"/>
      <c r="BV73" s="1845"/>
      <c r="BW73" s="1845"/>
      <c r="BX73" s="1845"/>
      <c r="BY73" s="1845"/>
      <c r="BZ73" s="1845"/>
      <c r="CA73" s="1846"/>
      <c r="CB73" s="236"/>
      <c r="CC73" s="2015"/>
      <c r="CD73" s="232"/>
      <c r="CE73" s="232"/>
      <c r="CF73" s="232"/>
      <c r="CG73" s="232"/>
      <c r="CH73" s="232"/>
    </row>
    <row r="74" spans="2:86" ht="8.75" customHeight="1">
      <c r="B74" s="1973"/>
      <c r="C74" s="1853"/>
      <c r="D74" s="1854"/>
      <c r="E74" s="1854"/>
      <c r="F74" s="1854"/>
      <c r="G74" s="1854"/>
      <c r="H74" s="1854"/>
      <c r="I74" s="1854"/>
      <c r="J74" s="1854"/>
      <c r="K74" s="1854"/>
      <c r="L74" s="1854"/>
      <c r="M74" s="1854"/>
      <c r="N74" s="1854"/>
      <c r="O74" s="1854"/>
      <c r="P74" s="1854"/>
      <c r="Q74" s="1854"/>
      <c r="R74" s="1854"/>
      <c r="S74" s="1854"/>
      <c r="T74" s="1854"/>
      <c r="U74" s="1854"/>
      <c r="V74" s="1854"/>
      <c r="W74" s="1854"/>
      <c r="X74" s="1854"/>
      <c r="Y74" s="1854"/>
      <c r="Z74" s="1854"/>
      <c r="AA74" s="1854"/>
      <c r="AB74" s="1854"/>
      <c r="AC74" s="1854"/>
      <c r="AD74" s="1854"/>
      <c r="AE74" s="1854"/>
      <c r="AF74" s="1854"/>
      <c r="AG74" s="1854"/>
      <c r="AH74" s="1854"/>
      <c r="AI74" s="1854"/>
      <c r="AJ74" s="1854"/>
      <c r="AK74" s="1854"/>
      <c r="AL74" s="1854"/>
      <c r="AM74" s="1858"/>
      <c r="AN74" s="951"/>
      <c r="AO74" s="951"/>
      <c r="AP74" s="951"/>
      <c r="AQ74" s="951"/>
      <c r="AR74" s="951"/>
      <c r="AS74" s="1859"/>
      <c r="AU74" s="1879"/>
      <c r="AV74" s="1842"/>
      <c r="AW74" s="1843"/>
      <c r="AX74" s="1843"/>
      <c r="AY74" s="1843"/>
      <c r="AZ74" s="1843"/>
      <c r="BA74" s="1843"/>
      <c r="BB74" s="1843"/>
      <c r="BC74" s="1843"/>
      <c r="BD74" s="1843"/>
      <c r="BE74" s="1843"/>
      <c r="BF74" s="1843"/>
      <c r="BG74" s="1843"/>
      <c r="BH74" s="1843"/>
      <c r="BI74" s="1843"/>
      <c r="BJ74" s="1843"/>
      <c r="BK74" s="1843"/>
      <c r="BL74" s="1843"/>
      <c r="BM74" s="1843"/>
      <c r="BN74" s="1843"/>
      <c r="BO74" s="1843"/>
      <c r="BP74" s="1843"/>
      <c r="BQ74" s="1843"/>
      <c r="BR74" s="1843"/>
      <c r="BS74" s="1844"/>
      <c r="BT74" s="1845"/>
      <c r="BU74" s="1845"/>
      <c r="BV74" s="1845"/>
      <c r="BW74" s="1845"/>
      <c r="BX74" s="1845"/>
      <c r="BY74" s="1845"/>
      <c r="BZ74" s="1845"/>
      <c r="CA74" s="1846"/>
      <c r="CB74" s="236"/>
      <c r="CC74" s="2015"/>
      <c r="CD74" s="232"/>
      <c r="CE74" s="232"/>
      <c r="CF74" s="232"/>
      <c r="CG74" s="232"/>
      <c r="CH74" s="232"/>
    </row>
    <row r="75" spans="2:86" ht="8.75" customHeight="1">
      <c r="B75" s="1973"/>
      <c r="C75" s="1150" t="s">
        <v>521</v>
      </c>
      <c r="D75" s="996"/>
      <c r="E75" s="996"/>
      <c r="F75" s="996"/>
      <c r="G75" s="996"/>
      <c r="H75" s="996"/>
      <c r="I75" s="996"/>
      <c r="J75" s="996"/>
      <c r="K75" s="996"/>
      <c r="L75" s="1034" t="s">
        <v>522</v>
      </c>
      <c r="M75" s="1034"/>
      <c r="N75" s="1034"/>
      <c r="O75" s="1034"/>
      <c r="P75" s="1034"/>
      <c r="Q75" s="1034"/>
      <c r="R75" s="1034"/>
      <c r="S75" s="1034"/>
      <c r="T75" s="1034"/>
      <c r="U75" s="996" t="s">
        <v>523</v>
      </c>
      <c r="V75" s="996"/>
      <c r="W75" s="996"/>
      <c r="X75" s="996"/>
      <c r="Y75" s="996"/>
      <c r="Z75" s="996"/>
      <c r="AA75" s="996"/>
      <c r="AB75" s="996"/>
      <c r="AC75" s="996"/>
      <c r="AD75" s="1034" t="s">
        <v>522</v>
      </c>
      <c r="AE75" s="1034"/>
      <c r="AF75" s="1034"/>
      <c r="AG75" s="1034"/>
      <c r="AH75" s="1034"/>
      <c r="AI75" s="1034"/>
      <c r="AJ75" s="1034"/>
      <c r="AK75" s="1034"/>
      <c r="AL75" s="1034"/>
      <c r="AM75" s="1858"/>
      <c r="AN75" s="951"/>
      <c r="AO75" s="951"/>
      <c r="AP75" s="951"/>
      <c r="AQ75" s="951"/>
      <c r="AR75" s="951"/>
      <c r="AS75" s="1859"/>
      <c r="AU75" s="1879"/>
      <c r="AV75" s="1842" t="s">
        <v>570</v>
      </c>
      <c r="AW75" s="1843"/>
      <c r="AX75" s="1843"/>
      <c r="AY75" s="1843"/>
      <c r="AZ75" s="1843"/>
      <c r="BA75" s="1843"/>
      <c r="BB75" s="1843"/>
      <c r="BC75" s="1843"/>
      <c r="BD75" s="1843"/>
      <c r="BE75" s="1843"/>
      <c r="BF75" s="1843"/>
      <c r="BG75" s="1843"/>
      <c r="BH75" s="1843"/>
      <c r="BI75" s="1843"/>
      <c r="BJ75" s="1843"/>
      <c r="BK75" s="1843"/>
      <c r="BL75" s="1843"/>
      <c r="BM75" s="1843"/>
      <c r="BN75" s="1843"/>
      <c r="BO75" s="1843"/>
      <c r="BP75" s="1843"/>
      <c r="BQ75" s="1843"/>
      <c r="BR75" s="1843"/>
      <c r="BS75" s="1844"/>
      <c r="BT75" s="1845"/>
      <c r="BU75" s="1845"/>
      <c r="BV75" s="1845"/>
      <c r="BW75" s="1845"/>
      <c r="BX75" s="1845"/>
      <c r="BY75" s="1845"/>
      <c r="BZ75" s="1845"/>
      <c r="CA75" s="1846"/>
      <c r="CB75" s="236"/>
      <c r="CC75" s="2015"/>
      <c r="CD75" s="232"/>
      <c r="CE75" s="232"/>
      <c r="CF75" s="232"/>
      <c r="CG75" s="232"/>
      <c r="CH75" s="232"/>
    </row>
    <row r="76" spans="2:86" ht="8.75" customHeight="1">
      <c r="B76" s="1973"/>
      <c r="C76" s="1150"/>
      <c r="D76" s="996"/>
      <c r="E76" s="996"/>
      <c r="F76" s="996"/>
      <c r="G76" s="996"/>
      <c r="H76" s="996"/>
      <c r="I76" s="996"/>
      <c r="J76" s="996"/>
      <c r="K76" s="996"/>
      <c r="L76" s="1034"/>
      <c r="M76" s="1034"/>
      <c r="N76" s="1034"/>
      <c r="O76" s="1034"/>
      <c r="P76" s="1034"/>
      <c r="Q76" s="1034"/>
      <c r="R76" s="1034"/>
      <c r="S76" s="1034"/>
      <c r="T76" s="1034"/>
      <c r="U76" s="996"/>
      <c r="V76" s="996"/>
      <c r="W76" s="996"/>
      <c r="X76" s="996"/>
      <c r="Y76" s="996"/>
      <c r="Z76" s="996"/>
      <c r="AA76" s="996"/>
      <c r="AB76" s="996"/>
      <c r="AC76" s="996"/>
      <c r="AD76" s="1034"/>
      <c r="AE76" s="1034"/>
      <c r="AF76" s="1034"/>
      <c r="AG76" s="1034"/>
      <c r="AH76" s="1034"/>
      <c r="AI76" s="1034"/>
      <c r="AJ76" s="1034"/>
      <c r="AK76" s="1034"/>
      <c r="AL76" s="1034"/>
      <c r="AM76" s="1858"/>
      <c r="AN76" s="951"/>
      <c r="AO76" s="951"/>
      <c r="AP76" s="951"/>
      <c r="AQ76" s="951"/>
      <c r="AR76" s="951"/>
      <c r="AS76" s="1859"/>
      <c r="AU76" s="1879"/>
      <c r="AV76" s="1842"/>
      <c r="AW76" s="1843"/>
      <c r="AX76" s="1843"/>
      <c r="AY76" s="1843"/>
      <c r="AZ76" s="1843"/>
      <c r="BA76" s="1843"/>
      <c r="BB76" s="1843"/>
      <c r="BC76" s="1843"/>
      <c r="BD76" s="1843"/>
      <c r="BE76" s="1843"/>
      <c r="BF76" s="1843"/>
      <c r="BG76" s="1843"/>
      <c r="BH76" s="1843"/>
      <c r="BI76" s="1843"/>
      <c r="BJ76" s="1843"/>
      <c r="BK76" s="1843"/>
      <c r="BL76" s="1843"/>
      <c r="BM76" s="1843"/>
      <c r="BN76" s="1843"/>
      <c r="BO76" s="1843"/>
      <c r="BP76" s="1843"/>
      <c r="BQ76" s="1843"/>
      <c r="BR76" s="1843"/>
      <c r="BS76" s="1844"/>
      <c r="BT76" s="1845"/>
      <c r="BU76" s="1845"/>
      <c r="BV76" s="1845"/>
      <c r="BW76" s="1845"/>
      <c r="BX76" s="1845"/>
      <c r="BY76" s="1845"/>
      <c r="BZ76" s="1845"/>
      <c r="CA76" s="1846"/>
      <c r="CB76" s="236"/>
      <c r="CC76" s="2015"/>
      <c r="CD76" s="232"/>
      <c r="CE76" s="232"/>
      <c r="CF76" s="232"/>
      <c r="CG76" s="232"/>
      <c r="CH76" s="232"/>
    </row>
    <row r="77" spans="2:86" ht="8.75" customHeight="1">
      <c r="B77" s="1973"/>
      <c r="C77" s="1263" t="s">
        <v>524</v>
      </c>
      <c r="D77" s="992"/>
      <c r="E77" s="992"/>
      <c r="F77" s="992"/>
      <c r="G77" s="992"/>
      <c r="H77" s="992"/>
      <c r="I77" s="992"/>
      <c r="J77" s="992"/>
      <c r="K77" s="992"/>
      <c r="L77" s="1815" t="s">
        <v>525</v>
      </c>
      <c r="M77" s="1815"/>
      <c r="N77" s="1815"/>
      <c r="O77" s="1815"/>
      <c r="P77" s="1815"/>
      <c r="Q77" s="1815"/>
      <c r="R77" s="1815"/>
      <c r="S77" s="1815"/>
      <c r="T77" s="1815"/>
      <c r="U77" s="992" t="s">
        <v>526</v>
      </c>
      <c r="V77" s="992"/>
      <c r="W77" s="992"/>
      <c r="X77" s="992"/>
      <c r="Y77" s="992"/>
      <c r="Z77" s="992"/>
      <c r="AA77" s="992"/>
      <c r="AB77" s="992"/>
      <c r="AC77" s="992"/>
      <c r="AD77" s="1815" t="s">
        <v>527</v>
      </c>
      <c r="AE77" s="1815"/>
      <c r="AF77" s="1815"/>
      <c r="AG77" s="1815"/>
      <c r="AH77" s="1815"/>
      <c r="AI77" s="1815"/>
      <c r="AJ77" s="1815"/>
      <c r="AK77" s="1815"/>
      <c r="AL77" s="1815"/>
      <c r="AM77" s="1858"/>
      <c r="AN77" s="951"/>
      <c r="AO77" s="951"/>
      <c r="AP77" s="951"/>
      <c r="AQ77" s="951"/>
      <c r="AR77" s="951"/>
      <c r="AS77" s="1859"/>
      <c r="AU77" s="1879"/>
      <c r="AV77" s="1842"/>
      <c r="AW77" s="1843"/>
      <c r="AX77" s="1843"/>
      <c r="AY77" s="1843"/>
      <c r="AZ77" s="1843"/>
      <c r="BA77" s="1843"/>
      <c r="BB77" s="1843"/>
      <c r="BC77" s="1843"/>
      <c r="BD77" s="1843"/>
      <c r="BE77" s="1843"/>
      <c r="BF77" s="1843"/>
      <c r="BG77" s="1843"/>
      <c r="BH77" s="1843"/>
      <c r="BI77" s="1843"/>
      <c r="BJ77" s="1843"/>
      <c r="BK77" s="1843"/>
      <c r="BL77" s="1843"/>
      <c r="BM77" s="1843"/>
      <c r="BN77" s="1843"/>
      <c r="BO77" s="1843"/>
      <c r="BP77" s="1843"/>
      <c r="BQ77" s="1843"/>
      <c r="BR77" s="1843"/>
      <c r="BS77" s="1844"/>
      <c r="BT77" s="1845"/>
      <c r="BU77" s="1845"/>
      <c r="BV77" s="1845"/>
      <c r="BW77" s="1845"/>
      <c r="BX77" s="1845"/>
      <c r="BY77" s="1845"/>
      <c r="BZ77" s="1845"/>
      <c r="CA77" s="1846"/>
      <c r="CB77" s="236"/>
      <c r="CC77" s="2015"/>
      <c r="CD77" s="232"/>
      <c r="CE77" s="232"/>
      <c r="CF77" s="232"/>
      <c r="CG77" s="232"/>
      <c r="CH77" s="232"/>
    </row>
    <row r="78" spans="2:86" ht="8.75" customHeight="1">
      <c r="B78" s="1973"/>
      <c r="C78" s="1263"/>
      <c r="D78" s="992"/>
      <c r="E78" s="992"/>
      <c r="F78" s="992"/>
      <c r="G78" s="992"/>
      <c r="H78" s="992"/>
      <c r="I78" s="992"/>
      <c r="J78" s="992"/>
      <c r="K78" s="992"/>
      <c r="L78" s="1815"/>
      <c r="M78" s="1815"/>
      <c r="N78" s="1815"/>
      <c r="O78" s="1815"/>
      <c r="P78" s="1815"/>
      <c r="Q78" s="1815"/>
      <c r="R78" s="1815"/>
      <c r="S78" s="1815"/>
      <c r="T78" s="1815"/>
      <c r="U78" s="992"/>
      <c r="V78" s="992"/>
      <c r="W78" s="992"/>
      <c r="X78" s="992"/>
      <c r="Y78" s="992"/>
      <c r="Z78" s="992"/>
      <c r="AA78" s="992"/>
      <c r="AB78" s="992"/>
      <c r="AC78" s="992"/>
      <c r="AD78" s="1815"/>
      <c r="AE78" s="1815"/>
      <c r="AF78" s="1815"/>
      <c r="AG78" s="1815"/>
      <c r="AH78" s="1815"/>
      <c r="AI78" s="1815"/>
      <c r="AJ78" s="1815"/>
      <c r="AK78" s="1815"/>
      <c r="AL78" s="1815"/>
      <c r="AM78" s="1858"/>
      <c r="AN78" s="951"/>
      <c r="AO78" s="951"/>
      <c r="AP78" s="951"/>
      <c r="AQ78" s="951"/>
      <c r="AR78" s="951"/>
      <c r="AS78" s="1859"/>
      <c r="AU78" s="1879"/>
      <c r="AV78" s="1842" t="s">
        <v>528</v>
      </c>
      <c r="AW78" s="1843"/>
      <c r="AX78" s="1843"/>
      <c r="AY78" s="1843"/>
      <c r="AZ78" s="1843"/>
      <c r="BA78" s="1843"/>
      <c r="BB78" s="1843"/>
      <c r="BC78" s="1843"/>
      <c r="BD78" s="1843"/>
      <c r="BE78" s="1843"/>
      <c r="BF78" s="1843"/>
      <c r="BG78" s="1843"/>
      <c r="BH78" s="1843"/>
      <c r="BI78" s="1843"/>
      <c r="BJ78" s="1843"/>
      <c r="BK78" s="1843"/>
      <c r="BL78" s="1843"/>
      <c r="BM78" s="1843"/>
      <c r="BN78" s="1843"/>
      <c r="BO78" s="1843"/>
      <c r="BP78" s="1843"/>
      <c r="BQ78" s="1843"/>
      <c r="BR78" s="1843"/>
      <c r="BS78" s="1844"/>
      <c r="BT78" s="1845"/>
      <c r="BU78" s="1845"/>
      <c r="BV78" s="1845"/>
      <c r="BW78" s="1845"/>
      <c r="BX78" s="1845"/>
      <c r="BY78" s="1845"/>
      <c r="BZ78" s="1845"/>
      <c r="CA78" s="1846"/>
      <c r="CB78" s="236"/>
      <c r="CC78" s="2015"/>
      <c r="CD78" s="232"/>
      <c r="CE78" s="232"/>
      <c r="CF78" s="232"/>
      <c r="CG78" s="232"/>
      <c r="CH78" s="232"/>
    </row>
    <row r="79" spans="2:86" ht="8.75" customHeight="1">
      <c r="B79" s="1973"/>
      <c r="C79" s="1263" t="s">
        <v>529</v>
      </c>
      <c r="D79" s="992"/>
      <c r="E79" s="992"/>
      <c r="F79" s="992"/>
      <c r="G79" s="992"/>
      <c r="H79" s="992"/>
      <c r="I79" s="992"/>
      <c r="J79" s="992"/>
      <c r="K79" s="992"/>
      <c r="L79" s="1815" t="s">
        <v>530</v>
      </c>
      <c r="M79" s="1815"/>
      <c r="N79" s="1815"/>
      <c r="O79" s="1815"/>
      <c r="P79" s="1815"/>
      <c r="Q79" s="1815"/>
      <c r="R79" s="1815"/>
      <c r="S79" s="1815"/>
      <c r="T79" s="1815"/>
      <c r="U79" s="992" t="s">
        <v>531</v>
      </c>
      <c r="V79" s="992"/>
      <c r="W79" s="992"/>
      <c r="X79" s="992"/>
      <c r="Y79" s="992"/>
      <c r="Z79" s="992"/>
      <c r="AA79" s="992"/>
      <c r="AB79" s="992"/>
      <c r="AC79" s="992"/>
      <c r="AD79" s="1815" t="s">
        <v>532</v>
      </c>
      <c r="AE79" s="1815"/>
      <c r="AF79" s="1815"/>
      <c r="AG79" s="1815"/>
      <c r="AH79" s="1815"/>
      <c r="AI79" s="1815"/>
      <c r="AJ79" s="1815"/>
      <c r="AK79" s="1815"/>
      <c r="AL79" s="1815"/>
      <c r="AM79" s="1847">
        <f>IF((AM40+AM53+AM70)&lt;=120000,(AM40+AM53+AM70),120000)</f>
        <v>0</v>
      </c>
      <c r="AN79" s="1848"/>
      <c r="AO79" s="1848"/>
      <c r="AP79" s="1848"/>
      <c r="AQ79" s="1848"/>
      <c r="AR79" s="1848"/>
      <c r="AS79" s="1849"/>
      <c r="AT79" s="232"/>
      <c r="AU79" s="1879"/>
      <c r="AV79" s="1842"/>
      <c r="AW79" s="1843"/>
      <c r="AX79" s="1843"/>
      <c r="AY79" s="1843"/>
      <c r="AZ79" s="1843"/>
      <c r="BA79" s="1843"/>
      <c r="BB79" s="1843"/>
      <c r="BC79" s="1843"/>
      <c r="BD79" s="1843"/>
      <c r="BE79" s="1843"/>
      <c r="BF79" s="1843"/>
      <c r="BG79" s="1843"/>
      <c r="BH79" s="1843"/>
      <c r="BI79" s="1843"/>
      <c r="BJ79" s="1843"/>
      <c r="BK79" s="1843"/>
      <c r="BL79" s="1843"/>
      <c r="BM79" s="1843"/>
      <c r="BN79" s="1843"/>
      <c r="BO79" s="1843"/>
      <c r="BP79" s="1843"/>
      <c r="BQ79" s="1843"/>
      <c r="BR79" s="1843"/>
      <c r="BS79" s="1844"/>
      <c r="BT79" s="1845"/>
      <c r="BU79" s="1845"/>
      <c r="BV79" s="1845"/>
      <c r="BW79" s="1845"/>
      <c r="BX79" s="1845"/>
      <c r="BY79" s="1845"/>
      <c r="BZ79" s="1845"/>
      <c r="CA79" s="1846"/>
      <c r="CB79" s="236"/>
      <c r="CC79" s="2015"/>
      <c r="CD79" s="232"/>
      <c r="CE79" s="232"/>
      <c r="CF79" s="232"/>
      <c r="CG79" s="232"/>
      <c r="CH79" s="232"/>
    </row>
    <row r="80" spans="2:86" ht="8.75" customHeight="1">
      <c r="B80" s="1973"/>
      <c r="C80" s="1263"/>
      <c r="D80" s="992"/>
      <c r="E80" s="992"/>
      <c r="F80" s="992"/>
      <c r="G80" s="992"/>
      <c r="H80" s="992"/>
      <c r="I80" s="992"/>
      <c r="J80" s="992"/>
      <c r="K80" s="992"/>
      <c r="L80" s="1815"/>
      <c r="M80" s="1815"/>
      <c r="N80" s="1815"/>
      <c r="O80" s="1815"/>
      <c r="P80" s="1815"/>
      <c r="Q80" s="1815"/>
      <c r="R80" s="1815"/>
      <c r="S80" s="1815"/>
      <c r="T80" s="1815"/>
      <c r="U80" s="992"/>
      <c r="V80" s="992"/>
      <c r="W80" s="992"/>
      <c r="X80" s="992"/>
      <c r="Y80" s="992"/>
      <c r="Z80" s="992"/>
      <c r="AA80" s="992"/>
      <c r="AB80" s="992"/>
      <c r="AC80" s="992"/>
      <c r="AD80" s="1815"/>
      <c r="AE80" s="1815"/>
      <c r="AF80" s="1815"/>
      <c r="AG80" s="1815"/>
      <c r="AH80" s="1815"/>
      <c r="AI80" s="1815"/>
      <c r="AJ80" s="1815"/>
      <c r="AK80" s="1815"/>
      <c r="AL80" s="1815"/>
      <c r="AM80" s="1847"/>
      <c r="AN80" s="1848"/>
      <c r="AO80" s="1848"/>
      <c r="AP80" s="1848"/>
      <c r="AQ80" s="1848"/>
      <c r="AR80" s="1848"/>
      <c r="AS80" s="1849"/>
      <c r="AT80" s="232"/>
      <c r="AU80" s="1879"/>
      <c r="AV80" s="1842"/>
      <c r="AW80" s="1843"/>
      <c r="AX80" s="1843"/>
      <c r="AY80" s="1843"/>
      <c r="AZ80" s="1843"/>
      <c r="BA80" s="1843"/>
      <c r="BB80" s="1843"/>
      <c r="BC80" s="1843"/>
      <c r="BD80" s="1843"/>
      <c r="BE80" s="1843"/>
      <c r="BF80" s="1843"/>
      <c r="BG80" s="1843"/>
      <c r="BH80" s="1843"/>
      <c r="BI80" s="1843"/>
      <c r="BJ80" s="1843"/>
      <c r="BK80" s="1843"/>
      <c r="BL80" s="1843"/>
      <c r="BM80" s="1843"/>
      <c r="BN80" s="1843"/>
      <c r="BO80" s="1843"/>
      <c r="BP80" s="1843"/>
      <c r="BQ80" s="1843"/>
      <c r="BR80" s="1843"/>
      <c r="BS80" s="1844"/>
      <c r="BT80" s="1845"/>
      <c r="BU80" s="1845"/>
      <c r="BV80" s="1845"/>
      <c r="BW80" s="1845"/>
      <c r="BX80" s="1845"/>
      <c r="BY80" s="1845"/>
      <c r="BZ80" s="1845"/>
      <c r="CA80" s="1846"/>
      <c r="CB80" s="236"/>
      <c r="CC80" s="2015"/>
      <c r="CD80" s="232"/>
      <c r="CE80" s="232"/>
      <c r="CF80" s="232"/>
      <c r="CG80" s="232"/>
      <c r="CH80" s="232"/>
    </row>
    <row r="81" spans="2:86" ht="8.75" customHeight="1">
      <c r="B81" s="1973"/>
      <c r="C81" s="1263" t="s">
        <v>533</v>
      </c>
      <c r="D81" s="992"/>
      <c r="E81" s="992"/>
      <c r="F81" s="992"/>
      <c r="G81" s="992"/>
      <c r="H81" s="992"/>
      <c r="I81" s="992"/>
      <c r="J81" s="992"/>
      <c r="K81" s="992"/>
      <c r="L81" s="1815" t="s">
        <v>534</v>
      </c>
      <c r="M81" s="1815"/>
      <c r="N81" s="1815"/>
      <c r="O81" s="1815"/>
      <c r="P81" s="1815"/>
      <c r="Q81" s="1815"/>
      <c r="R81" s="1815"/>
      <c r="S81" s="1815"/>
      <c r="T81" s="1815"/>
      <c r="U81" s="992" t="s">
        <v>535</v>
      </c>
      <c r="V81" s="992"/>
      <c r="W81" s="992"/>
      <c r="X81" s="992"/>
      <c r="Y81" s="992"/>
      <c r="Z81" s="992"/>
      <c r="AA81" s="992"/>
      <c r="AB81" s="992"/>
      <c r="AC81" s="992"/>
      <c r="AD81" s="1815" t="s">
        <v>536</v>
      </c>
      <c r="AE81" s="1815"/>
      <c r="AF81" s="1815"/>
      <c r="AG81" s="1815"/>
      <c r="AH81" s="1815"/>
      <c r="AI81" s="1815"/>
      <c r="AJ81" s="1815"/>
      <c r="AK81" s="1815"/>
      <c r="AL81" s="1815"/>
      <c r="AM81" s="1847"/>
      <c r="AN81" s="1848"/>
      <c r="AO81" s="1848"/>
      <c r="AP81" s="1848"/>
      <c r="AQ81" s="1848"/>
      <c r="AR81" s="1848"/>
      <c r="AS81" s="1849"/>
      <c r="AT81" s="232"/>
      <c r="AU81" s="1879"/>
      <c r="AV81" s="1816" t="s">
        <v>507</v>
      </c>
      <c r="AW81" s="1817"/>
      <c r="AX81" s="1817"/>
      <c r="AY81" s="1817"/>
      <c r="AZ81" s="1817"/>
      <c r="BA81" s="1817"/>
      <c r="BB81" s="1817"/>
      <c r="BC81" s="1817"/>
      <c r="BD81" s="1817"/>
      <c r="BE81" s="1817"/>
      <c r="BF81" s="1817"/>
      <c r="BG81" s="1817"/>
      <c r="BH81" s="1817"/>
      <c r="BI81" s="1817"/>
      <c r="BJ81" s="1817"/>
      <c r="BK81" s="1817"/>
      <c r="BL81" s="1817"/>
      <c r="BM81" s="1817"/>
      <c r="BN81" s="1817"/>
      <c r="BO81" s="1817"/>
      <c r="BP81" s="1817"/>
      <c r="BQ81" s="1817"/>
      <c r="BR81" s="1817"/>
      <c r="BS81" s="1818"/>
      <c r="BT81" s="1822">
        <f>BT69+BT72+BT75+BT78</f>
        <v>0</v>
      </c>
      <c r="BU81" s="1822"/>
      <c r="BV81" s="1822"/>
      <c r="BW81" s="1822"/>
      <c r="BX81" s="1822"/>
      <c r="BY81" s="1822"/>
      <c r="BZ81" s="1822"/>
      <c r="CA81" s="1823"/>
      <c r="CB81" s="236"/>
      <c r="CC81" s="2015"/>
      <c r="CD81" s="232"/>
      <c r="CE81" s="232"/>
      <c r="CF81" s="232"/>
      <c r="CG81" s="232"/>
      <c r="CH81" s="232"/>
    </row>
    <row r="82" spans="2:86" ht="8.75" customHeight="1">
      <c r="B82" s="1973"/>
      <c r="C82" s="1263"/>
      <c r="D82" s="992"/>
      <c r="E82" s="992"/>
      <c r="F82" s="992"/>
      <c r="G82" s="992"/>
      <c r="H82" s="992"/>
      <c r="I82" s="992"/>
      <c r="J82" s="992"/>
      <c r="K82" s="992"/>
      <c r="L82" s="1815"/>
      <c r="M82" s="1815"/>
      <c r="N82" s="1815"/>
      <c r="O82" s="1815"/>
      <c r="P82" s="1815"/>
      <c r="Q82" s="1815"/>
      <c r="R82" s="1815"/>
      <c r="S82" s="1815"/>
      <c r="T82" s="1815"/>
      <c r="U82" s="992"/>
      <c r="V82" s="992"/>
      <c r="W82" s="992"/>
      <c r="X82" s="992"/>
      <c r="Y82" s="992"/>
      <c r="Z82" s="992"/>
      <c r="AA82" s="992"/>
      <c r="AB82" s="992"/>
      <c r="AC82" s="992"/>
      <c r="AD82" s="1815"/>
      <c r="AE82" s="1815"/>
      <c r="AF82" s="1815"/>
      <c r="AG82" s="1815"/>
      <c r="AH82" s="1815"/>
      <c r="AI82" s="1815"/>
      <c r="AJ82" s="1815"/>
      <c r="AK82" s="1815"/>
      <c r="AL82" s="1815"/>
      <c r="AM82" s="1847"/>
      <c r="AN82" s="1848"/>
      <c r="AO82" s="1848"/>
      <c r="AP82" s="1848"/>
      <c r="AQ82" s="1848"/>
      <c r="AR82" s="1848"/>
      <c r="AS82" s="1849"/>
      <c r="AT82" s="232"/>
      <c r="AU82" s="1879"/>
      <c r="AV82" s="1816"/>
      <c r="AW82" s="1817"/>
      <c r="AX82" s="1817"/>
      <c r="AY82" s="1817"/>
      <c r="AZ82" s="1817"/>
      <c r="BA82" s="1817"/>
      <c r="BB82" s="1817"/>
      <c r="BC82" s="1817"/>
      <c r="BD82" s="1817"/>
      <c r="BE82" s="1817"/>
      <c r="BF82" s="1817"/>
      <c r="BG82" s="1817"/>
      <c r="BH82" s="1817"/>
      <c r="BI82" s="1817"/>
      <c r="BJ82" s="1817"/>
      <c r="BK82" s="1817"/>
      <c r="BL82" s="1817"/>
      <c r="BM82" s="1817"/>
      <c r="BN82" s="1817"/>
      <c r="BO82" s="1817"/>
      <c r="BP82" s="1817"/>
      <c r="BQ82" s="1817"/>
      <c r="BR82" s="1817"/>
      <c r="BS82" s="1818"/>
      <c r="BT82" s="1822"/>
      <c r="BU82" s="1822"/>
      <c r="BV82" s="1822"/>
      <c r="BW82" s="1822"/>
      <c r="BX82" s="1822"/>
      <c r="BY82" s="1822"/>
      <c r="BZ82" s="1822"/>
      <c r="CA82" s="1823"/>
      <c r="CB82" s="236"/>
      <c r="CC82" s="2015"/>
      <c r="CD82" s="232"/>
      <c r="CE82" s="232"/>
      <c r="CF82" s="232"/>
      <c r="CG82" s="232"/>
      <c r="CH82" s="232"/>
    </row>
    <row r="83" spans="2:86" ht="8.75" customHeight="1" thickBot="1">
      <c r="B83" s="1973"/>
      <c r="C83" s="1826" t="s">
        <v>537</v>
      </c>
      <c r="D83" s="1827"/>
      <c r="E83" s="1827"/>
      <c r="F83" s="1827"/>
      <c r="G83" s="1827"/>
      <c r="H83" s="1827"/>
      <c r="I83" s="1827"/>
      <c r="J83" s="1827"/>
      <c r="K83" s="1827"/>
      <c r="L83" s="1830" t="s">
        <v>538</v>
      </c>
      <c r="M83" s="1830"/>
      <c r="N83" s="1830"/>
      <c r="O83" s="1830"/>
      <c r="P83" s="1830"/>
      <c r="Q83" s="1830"/>
      <c r="R83" s="1830"/>
      <c r="S83" s="1830"/>
      <c r="T83" s="1830"/>
      <c r="U83" s="1827" t="s">
        <v>539</v>
      </c>
      <c r="V83" s="1827"/>
      <c r="W83" s="1827"/>
      <c r="X83" s="1827"/>
      <c r="Y83" s="1827"/>
      <c r="Z83" s="1827"/>
      <c r="AA83" s="1827"/>
      <c r="AB83" s="1827"/>
      <c r="AC83" s="1827"/>
      <c r="AD83" s="1830" t="s">
        <v>540</v>
      </c>
      <c r="AE83" s="1830"/>
      <c r="AF83" s="1830"/>
      <c r="AG83" s="1830"/>
      <c r="AH83" s="1830"/>
      <c r="AI83" s="1830"/>
      <c r="AJ83" s="1830"/>
      <c r="AK83" s="1830"/>
      <c r="AL83" s="1830"/>
      <c r="AM83" s="1847"/>
      <c r="AN83" s="1848"/>
      <c r="AO83" s="1848"/>
      <c r="AP83" s="1848"/>
      <c r="AQ83" s="1848"/>
      <c r="AR83" s="1848"/>
      <c r="AS83" s="1849"/>
      <c r="AT83" s="232"/>
      <c r="AU83" s="1879"/>
      <c r="AV83" s="1816"/>
      <c r="AW83" s="1817"/>
      <c r="AX83" s="1817"/>
      <c r="AY83" s="1817"/>
      <c r="AZ83" s="1817"/>
      <c r="BA83" s="1817"/>
      <c r="BB83" s="1817"/>
      <c r="BC83" s="1817"/>
      <c r="BD83" s="1817"/>
      <c r="BE83" s="1817"/>
      <c r="BF83" s="1817"/>
      <c r="BG83" s="1817"/>
      <c r="BH83" s="1817"/>
      <c r="BI83" s="1817"/>
      <c r="BJ83" s="1817"/>
      <c r="BK83" s="1817"/>
      <c r="BL83" s="1817"/>
      <c r="BM83" s="1817"/>
      <c r="BN83" s="1817"/>
      <c r="BO83" s="1817"/>
      <c r="BP83" s="1817"/>
      <c r="BQ83" s="1817"/>
      <c r="BR83" s="1817"/>
      <c r="BS83" s="1818"/>
      <c r="BT83" s="1822"/>
      <c r="BU83" s="1822"/>
      <c r="BV83" s="1822"/>
      <c r="BW83" s="1822"/>
      <c r="BX83" s="1822"/>
      <c r="BY83" s="1822"/>
      <c r="BZ83" s="1822"/>
      <c r="CA83" s="1823"/>
      <c r="CB83" s="236"/>
      <c r="CC83" s="2015"/>
      <c r="CD83" s="232"/>
      <c r="CE83" s="232"/>
      <c r="CF83" s="232"/>
      <c r="CG83" s="232"/>
      <c r="CH83" s="232"/>
    </row>
    <row r="84" spans="2:86" ht="8.75" customHeight="1" thickBot="1">
      <c r="B84" s="1974"/>
      <c r="C84" s="1828"/>
      <c r="D84" s="1829"/>
      <c r="E84" s="1829"/>
      <c r="F84" s="1829"/>
      <c r="G84" s="1829"/>
      <c r="H84" s="1829"/>
      <c r="I84" s="1829"/>
      <c r="J84" s="1829"/>
      <c r="K84" s="1829"/>
      <c r="L84" s="1831"/>
      <c r="M84" s="1831"/>
      <c r="N84" s="1831"/>
      <c r="O84" s="1831"/>
      <c r="P84" s="1831"/>
      <c r="Q84" s="1831"/>
      <c r="R84" s="1831"/>
      <c r="S84" s="1831"/>
      <c r="T84" s="1831"/>
      <c r="U84" s="1829"/>
      <c r="V84" s="1829"/>
      <c r="W84" s="1829"/>
      <c r="X84" s="1829"/>
      <c r="Y84" s="1829"/>
      <c r="Z84" s="1829"/>
      <c r="AA84" s="1829"/>
      <c r="AB84" s="1829"/>
      <c r="AC84" s="1829"/>
      <c r="AD84" s="1831"/>
      <c r="AE84" s="1831"/>
      <c r="AF84" s="1831"/>
      <c r="AG84" s="1831"/>
      <c r="AH84" s="1831"/>
      <c r="AI84" s="1831"/>
      <c r="AJ84" s="1831"/>
      <c r="AK84" s="1831"/>
      <c r="AL84" s="1831"/>
      <c r="AM84" s="1850"/>
      <c r="AN84" s="1851"/>
      <c r="AO84" s="1851"/>
      <c r="AP84" s="1851"/>
      <c r="AQ84" s="1851"/>
      <c r="AR84" s="1851"/>
      <c r="AS84" s="1852"/>
      <c r="AT84" s="232"/>
      <c r="AU84" s="1880"/>
      <c r="AV84" s="1819"/>
      <c r="AW84" s="1820"/>
      <c r="AX84" s="1820"/>
      <c r="AY84" s="1820"/>
      <c r="AZ84" s="1820"/>
      <c r="BA84" s="1820"/>
      <c r="BB84" s="1820"/>
      <c r="BC84" s="1820"/>
      <c r="BD84" s="1820"/>
      <c r="BE84" s="1820"/>
      <c r="BF84" s="1820"/>
      <c r="BG84" s="1820"/>
      <c r="BH84" s="1820"/>
      <c r="BI84" s="1820"/>
      <c r="BJ84" s="1820"/>
      <c r="BK84" s="1820"/>
      <c r="BL84" s="1820"/>
      <c r="BM84" s="1820"/>
      <c r="BN84" s="1820"/>
      <c r="BO84" s="1820"/>
      <c r="BP84" s="1820"/>
      <c r="BQ84" s="1820"/>
      <c r="BR84" s="1820"/>
      <c r="BS84" s="1821"/>
      <c r="BT84" s="1824"/>
      <c r="BU84" s="1824"/>
      <c r="BV84" s="1824"/>
      <c r="BW84" s="1824"/>
      <c r="BX84" s="1824"/>
      <c r="BY84" s="1824"/>
      <c r="BZ84" s="1824"/>
      <c r="CA84" s="1825"/>
      <c r="CB84" s="236"/>
      <c r="CC84" s="2015"/>
      <c r="CD84" s="232"/>
      <c r="CE84" s="232"/>
      <c r="CF84" s="232"/>
      <c r="CG84" s="232"/>
      <c r="CH84" s="232"/>
    </row>
    <row r="85" spans="2:86" ht="8.75" customHeight="1">
      <c r="B85" s="242"/>
      <c r="C85" s="879" t="s">
        <v>541</v>
      </c>
      <c r="D85" s="879"/>
      <c r="E85" s="879"/>
      <c r="F85" s="879"/>
      <c r="G85" s="879"/>
      <c r="H85" s="879"/>
      <c r="I85" s="879"/>
      <c r="J85" s="879"/>
      <c r="K85" s="879"/>
      <c r="L85" s="879"/>
      <c r="M85" s="879"/>
      <c r="N85" s="879"/>
      <c r="O85" s="879"/>
      <c r="P85" s="879"/>
      <c r="Q85" s="879"/>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U85" s="243"/>
      <c r="CB85" s="236"/>
      <c r="CC85" s="236"/>
      <c r="CD85" s="232"/>
      <c r="CE85" s="232"/>
      <c r="CF85" s="232"/>
      <c r="CG85" s="232"/>
      <c r="CH85" s="232"/>
    </row>
    <row r="86" spans="2:86" ht="8.75" customHeight="1">
      <c r="B86" s="242"/>
      <c r="C86" s="879"/>
      <c r="D86" s="879"/>
      <c r="E86" s="879"/>
      <c r="F86" s="879"/>
      <c r="G86" s="879"/>
      <c r="H86" s="879"/>
      <c r="I86" s="879"/>
      <c r="J86" s="879"/>
      <c r="K86" s="879"/>
      <c r="L86" s="879"/>
      <c r="M86" s="879"/>
      <c r="N86" s="879"/>
      <c r="O86" s="879"/>
      <c r="P86" s="879"/>
      <c r="Q86" s="879"/>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U86" s="243"/>
      <c r="BY86" s="243"/>
      <c r="BZ86" s="243"/>
      <c r="CA86" s="243"/>
      <c r="CB86" s="243"/>
      <c r="CC86" s="243"/>
      <c r="CD86" s="232"/>
      <c r="CE86" s="232"/>
      <c r="CF86" s="232"/>
      <c r="CG86" s="232"/>
      <c r="CH86" s="232"/>
    </row>
    <row r="87" spans="2:86" ht="9" customHeight="1">
      <c r="B87" s="242"/>
      <c r="X87" s="235"/>
      <c r="Y87" s="244"/>
      <c r="Z87" s="244"/>
      <c r="AA87" s="244"/>
      <c r="AB87" s="244"/>
      <c r="AC87" s="244"/>
      <c r="AD87" s="235"/>
      <c r="AE87" s="244"/>
      <c r="AF87" s="244"/>
      <c r="AG87" s="244"/>
      <c r="AH87" s="244"/>
      <c r="AI87" s="244"/>
      <c r="AJ87" s="244"/>
      <c r="AK87" s="245"/>
      <c r="AL87" s="245"/>
      <c r="AM87" s="245"/>
      <c r="AN87" s="245"/>
      <c r="AO87" s="245"/>
      <c r="AP87" s="245"/>
      <c r="AQ87" s="245"/>
      <c r="AU87" s="243"/>
      <c r="BY87" s="243"/>
      <c r="BZ87" s="243"/>
      <c r="CA87" s="243"/>
      <c r="CB87" s="243"/>
      <c r="CC87" s="243"/>
      <c r="CD87" s="232"/>
      <c r="CE87" s="232"/>
      <c r="CF87" s="232"/>
      <c r="CG87" s="232"/>
      <c r="CH87" s="232"/>
    </row>
    <row r="88" spans="2:86" ht="9" customHeight="1">
      <c r="B88" s="242"/>
      <c r="X88" s="244"/>
      <c r="Y88" s="244"/>
      <c r="Z88" s="244"/>
      <c r="AA88" s="244"/>
      <c r="AB88" s="244"/>
      <c r="AC88" s="244"/>
      <c r="AD88" s="244"/>
      <c r="AE88" s="244"/>
      <c r="AF88" s="244"/>
      <c r="AG88" s="244"/>
      <c r="AH88" s="244"/>
      <c r="AI88" s="244"/>
      <c r="AJ88" s="244"/>
      <c r="AK88" s="245"/>
      <c r="AL88" s="245"/>
      <c r="AM88" s="245"/>
      <c r="AN88" s="245"/>
      <c r="AO88" s="245"/>
      <c r="AP88" s="245"/>
      <c r="AQ88" s="245"/>
      <c r="AU88" s="243"/>
      <c r="BY88" s="243"/>
      <c r="BZ88" s="243"/>
      <c r="CA88" s="243"/>
      <c r="CB88" s="243"/>
      <c r="CC88" s="243"/>
      <c r="CD88" s="232"/>
      <c r="CE88" s="232"/>
      <c r="CF88" s="232"/>
      <c r="CG88" s="232"/>
      <c r="CH88" s="232"/>
    </row>
    <row r="89" spans="2:86" ht="13.5" customHeight="1" thickBot="1">
      <c r="B89" s="242"/>
      <c r="X89" s="244"/>
      <c r="Y89" s="244"/>
      <c r="Z89" s="244"/>
      <c r="AA89" s="244"/>
      <c r="AB89" s="244"/>
      <c r="AC89" s="244"/>
      <c r="AD89" s="244"/>
      <c r="AE89" s="244"/>
      <c r="AF89" s="244"/>
      <c r="AG89" s="244"/>
      <c r="AH89" s="244"/>
      <c r="AI89" s="244"/>
      <c r="AJ89" s="244"/>
      <c r="AK89" s="245"/>
      <c r="AL89" s="245"/>
      <c r="AM89" s="245"/>
      <c r="AN89" s="245"/>
      <c r="AO89" s="245"/>
      <c r="AP89" s="245"/>
      <c r="AQ89" s="245"/>
      <c r="AU89" s="243"/>
      <c r="BY89" s="243"/>
      <c r="BZ89" s="243"/>
      <c r="CA89" s="243"/>
      <c r="CB89" s="243"/>
      <c r="CC89" s="243"/>
      <c r="CD89" s="232"/>
      <c r="CE89" s="232"/>
      <c r="CF89" s="232"/>
      <c r="CG89" s="232"/>
      <c r="CH89" s="232"/>
    </row>
    <row r="90" spans="2:86" ht="13.5" customHeight="1" thickTop="1">
      <c r="B90" s="242"/>
      <c r="C90" s="1807" t="s">
        <v>571</v>
      </c>
      <c r="D90" s="1808"/>
      <c r="E90" s="1808"/>
      <c r="F90" s="1808"/>
      <c r="G90" s="1808"/>
      <c r="H90" s="1809"/>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7"/>
      <c r="AV90" s="246"/>
      <c r="AW90" s="246"/>
      <c r="AX90" s="246"/>
      <c r="AY90" s="246"/>
      <c r="AZ90" s="246"/>
      <c r="BA90" s="246"/>
      <c r="BB90" s="246"/>
      <c r="BC90" s="246"/>
      <c r="BD90" s="246"/>
      <c r="BE90" s="246"/>
      <c r="BF90" s="246"/>
      <c r="BG90" s="246"/>
      <c r="BH90" s="246"/>
      <c r="BI90" s="246"/>
      <c r="BJ90" s="246"/>
      <c r="BK90" s="246"/>
      <c r="BL90" s="246"/>
      <c r="BM90" s="246"/>
      <c r="BN90" s="246"/>
      <c r="BO90" s="246"/>
      <c r="BP90" s="246"/>
      <c r="BQ90" s="246"/>
      <c r="BR90" s="246"/>
      <c r="BS90" s="246"/>
      <c r="BT90" s="246"/>
      <c r="BU90" s="246"/>
      <c r="BV90" s="246"/>
      <c r="BW90" s="246"/>
      <c r="BX90" s="248"/>
      <c r="BY90" s="243"/>
      <c r="BZ90" s="243"/>
      <c r="CA90" s="243"/>
      <c r="CB90" s="243"/>
      <c r="CC90" s="243"/>
      <c r="CD90" s="232"/>
      <c r="CE90" s="232"/>
      <c r="CF90" s="232"/>
      <c r="CG90" s="232"/>
      <c r="CH90" s="232"/>
    </row>
    <row r="91" spans="2:86" ht="13.5" customHeight="1" thickBot="1">
      <c r="B91" s="242"/>
      <c r="C91" s="1810"/>
      <c r="D91" s="1811"/>
      <c r="E91" s="1811"/>
      <c r="F91" s="1811"/>
      <c r="G91" s="1811"/>
      <c r="H91" s="1812"/>
      <c r="I91" s="249"/>
      <c r="J91" s="249"/>
      <c r="K91" s="250"/>
      <c r="L91" s="250"/>
      <c r="M91" s="250"/>
      <c r="N91" s="250"/>
      <c r="O91" s="250"/>
      <c r="P91" s="250"/>
      <c r="Q91" s="250"/>
      <c r="R91" s="250"/>
      <c r="S91" s="250"/>
      <c r="T91" s="250"/>
      <c r="U91" s="250"/>
      <c r="V91" s="250"/>
      <c r="W91" s="250"/>
      <c r="X91" s="250"/>
      <c r="Y91" s="250"/>
      <c r="Z91" s="250"/>
      <c r="AA91" s="250"/>
      <c r="AB91" s="250"/>
      <c r="AC91" s="250"/>
      <c r="AD91" s="250"/>
      <c r="AE91" s="250"/>
      <c r="AF91" s="249"/>
      <c r="AG91" s="249"/>
      <c r="AH91" s="249"/>
      <c r="AI91" s="249"/>
      <c r="AJ91" s="249"/>
      <c r="AK91" s="249"/>
      <c r="AL91" s="249"/>
      <c r="AM91" s="249"/>
      <c r="AN91" s="250"/>
      <c r="AO91" s="250"/>
      <c r="AP91" s="250"/>
      <c r="AQ91" s="250"/>
      <c r="AR91" s="250"/>
      <c r="AS91" s="250"/>
      <c r="AT91" s="250"/>
      <c r="AU91" s="251"/>
      <c r="AV91" s="249"/>
      <c r="AW91" s="249"/>
      <c r="AX91" s="249"/>
      <c r="AY91" s="249"/>
      <c r="AZ91" s="249"/>
      <c r="BA91" s="249"/>
      <c r="BB91" s="249"/>
      <c r="BC91" s="249"/>
      <c r="BD91" s="249"/>
      <c r="BE91" s="249"/>
      <c r="BF91" s="249"/>
      <c r="BG91" s="249"/>
      <c r="BH91" s="249"/>
      <c r="BI91" s="249"/>
      <c r="BJ91" s="249"/>
      <c r="BK91" s="249"/>
      <c r="BL91" s="249"/>
      <c r="BM91" s="249"/>
      <c r="BN91" s="249"/>
      <c r="BO91" s="249"/>
      <c r="BP91" s="249"/>
      <c r="BQ91" s="249"/>
      <c r="BR91" s="249"/>
      <c r="BS91" s="249"/>
      <c r="BT91" s="249"/>
      <c r="BU91" s="249"/>
      <c r="BV91" s="249"/>
      <c r="BW91" s="249"/>
      <c r="BX91" s="252"/>
      <c r="BY91" s="243"/>
      <c r="BZ91" s="243"/>
      <c r="CA91" s="243"/>
      <c r="CB91" s="243"/>
      <c r="CC91" s="243"/>
      <c r="CD91" s="232"/>
      <c r="CE91" s="232"/>
      <c r="CF91" s="232"/>
      <c r="CG91" s="232"/>
      <c r="CH91" s="232"/>
    </row>
    <row r="92" spans="2:86" ht="13.5" customHeight="1" thickTop="1">
      <c r="B92" s="242"/>
      <c r="C92" s="253"/>
      <c r="D92" s="1813" t="s">
        <v>572</v>
      </c>
      <c r="E92" s="1813"/>
      <c r="F92" s="1813"/>
      <c r="G92" s="1813"/>
      <c r="H92" s="1813"/>
      <c r="I92" s="1813"/>
      <c r="J92" s="1813"/>
      <c r="K92" s="1813"/>
      <c r="L92" s="1813"/>
      <c r="M92" s="1813"/>
      <c r="N92" s="1813"/>
      <c r="O92" s="1813"/>
      <c r="P92" s="1813"/>
      <c r="Q92" s="1813"/>
      <c r="R92" s="1813"/>
      <c r="S92" s="1813"/>
      <c r="T92" s="1813"/>
      <c r="U92" s="1813"/>
      <c r="V92" s="1813"/>
      <c r="W92" s="1813"/>
      <c r="X92" s="1813"/>
      <c r="Y92" s="1813"/>
      <c r="Z92" s="1813"/>
      <c r="AA92" s="1813"/>
      <c r="AB92" s="1813"/>
      <c r="AC92" s="1813"/>
      <c r="AD92" s="1813"/>
      <c r="AE92" s="1813"/>
      <c r="AF92" s="1813"/>
      <c r="AG92" s="1813"/>
      <c r="AH92" s="1813"/>
      <c r="AI92" s="1813"/>
      <c r="AJ92" s="1813"/>
      <c r="AK92" s="1813"/>
      <c r="AL92" s="1813"/>
      <c r="AM92" s="1813"/>
      <c r="AN92" s="1813"/>
      <c r="AO92" s="1813"/>
      <c r="AP92" s="1813"/>
      <c r="AQ92" s="1813"/>
      <c r="AR92" s="1813"/>
      <c r="AS92" s="1813"/>
      <c r="AT92" s="1813"/>
      <c r="AU92" s="1813"/>
      <c r="AV92" s="1813"/>
      <c r="AW92" s="1813"/>
      <c r="AX92" s="1813"/>
      <c r="AY92" s="1813"/>
      <c r="AZ92" s="1813"/>
      <c r="BA92" s="1813"/>
      <c r="BB92" s="1813"/>
      <c r="BC92" s="1813"/>
      <c r="BD92" s="1813"/>
      <c r="BE92" s="1813"/>
      <c r="BF92" s="1813"/>
      <c r="BG92" s="1813"/>
      <c r="BH92" s="1813"/>
      <c r="BI92" s="1813"/>
      <c r="BJ92" s="1813"/>
      <c r="BK92" s="1813"/>
      <c r="BL92" s="1813"/>
      <c r="BM92" s="1813"/>
      <c r="BN92" s="1813"/>
      <c r="BO92" s="1813"/>
      <c r="BP92" s="1813"/>
      <c r="BQ92" s="1813"/>
      <c r="BR92" s="1813"/>
      <c r="BS92" s="1813"/>
      <c r="BT92" s="1813"/>
      <c r="BU92" s="1813"/>
      <c r="BV92" s="1813"/>
      <c r="BW92" s="1813"/>
      <c r="BX92" s="252"/>
      <c r="CA92" s="243"/>
      <c r="CB92" s="243"/>
      <c r="CC92" s="243"/>
      <c r="CD92" s="232"/>
      <c r="CE92" s="232"/>
      <c r="CF92" s="232"/>
      <c r="CG92" s="232"/>
      <c r="CH92" s="232"/>
    </row>
    <row r="93" spans="2:86" ht="13.5" customHeight="1">
      <c r="B93" s="242"/>
      <c r="C93" s="253"/>
      <c r="D93" s="1813"/>
      <c r="E93" s="1813"/>
      <c r="F93" s="1813"/>
      <c r="G93" s="1813"/>
      <c r="H93" s="1813"/>
      <c r="I93" s="1813"/>
      <c r="J93" s="1813"/>
      <c r="K93" s="1813"/>
      <c r="L93" s="1813"/>
      <c r="M93" s="1813"/>
      <c r="N93" s="1813"/>
      <c r="O93" s="1813"/>
      <c r="P93" s="1813"/>
      <c r="Q93" s="1813"/>
      <c r="R93" s="1813"/>
      <c r="S93" s="1813"/>
      <c r="T93" s="1813"/>
      <c r="U93" s="1813"/>
      <c r="V93" s="1813"/>
      <c r="W93" s="1813"/>
      <c r="X93" s="1813"/>
      <c r="Y93" s="1813"/>
      <c r="Z93" s="1813"/>
      <c r="AA93" s="1813"/>
      <c r="AB93" s="1813"/>
      <c r="AC93" s="1813"/>
      <c r="AD93" s="1813"/>
      <c r="AE93" s="1813"/>
      <c r="AF93" s="1813"/>
      <c r="AG93" s="1813"/>
      <c r="AH93" s="1813"/>
      <c r="AI93" s="1813"/>
      <c r="AJ93" s="1813"/>
      <c r="AK93" s="1813"/>
      <c r="AL93" s="1813"/>
      <c r="AM93" s="1813"/>
      <c r="AN93" s="1813"/>
      <c r="AO93" s="1813"/>
      <c r="AP93" s="1813"/>
      <c r="AQ93" s="1813"/>
      <c r="AR93" s="1813"/>
      <c r="AS93" s="1813"/>
      <c r="AT93" s="1813"/>
      <c r="AU93" s="1813"/>
      <c r="AV93" s="1813"/>
      <c r="AW93" s="1813"/>
      <c r="AX93" s="1813"/>
      <c r="AY93" s="1813"/>
      <c r="AZ93" s="1813"/>
      <c r="BA93" s="1813"/>
      <c r="BB93" s="1813"/>
      <c r="BC93" s="1813"/>
      <c r="BD93" s="1813"/>
      <c r="BE93" s="1813"/>
      <c r="BF93" s="1813"/>
      <c r="BG93" s="1813"/>
      <c r="BH93" s="1813"/>
      <c r="BI93" s="1813"/>
      <c r="BJ93" s="1813"/>
      <c r="BK93" s="1813"/>
      <c r="BL93" s="1813"/>
      <c r="BM93" s="1813"/>
      <c r="BN93" s="1813"/>
      <c r="BO93" s="1813"/>
      <c r="BP93" s="1813"/>
      <c r="BQ93" s="1813"/>
      <c r="BR93" s="1813"/>
      <c r="BS93" s="1813"/>
      <c r="BT93" s="1813"/>
      <c r="BU93" s="1813"/>
      <c r="BV93" s="1813"/>
      <c r="BW93" s="1813"/>
      <c r="BX93" s="252"/>
      <c r="CA93" s="243"/>
      <c r="CB93" s="243"/>
      <c r="CC93" s="243"/>
      <c r="CD93" s="232"/>
      <c r="CE93" s="232"/>
      <c r="CF93" s="232"/>
      <c r="CG93" s="232"/>
      <c r="CH93" s="232"/>
    </row>
    <row r="94" spans="2:86" ht="13.5" customHeight="1" thickBot="1">
      <c r="B94" s="242"/>
      <c r="C94" s="253"/>
      <c r="D94" s="1813"/>
      <c r="E94" s="1813"/>
      <c r="F94" s="1813"/>
      <c r="G94" s="1813"/>
      <c r="H94" s="1813"/>
      <c r="I94" s="1813"/>
      <c r="J94" s="1813"/>
      <c r="K94" s="1813"/>
      <c r="L94" s="1813"/>
      <c r="M94" s="1813"/>
      <c r="N94" s="1813"/>
      <c r="O94" s="1813"/>
      <c r="P94" s="1813"/>
      <c r="Q94" s="1813"/>
      <c r="R94" s="1813"/>
      <c r="S94" s="1813"/>
      <c r="T94" s="1813"/>
      <c r="U94" s="1813"/>
      <c r="V94" s="1813"/>
      <c r="W94" s="1813"/>
      <c r="X94" s="1813"/>
      <c r="Y94" s="1813"/>
      <c r="Z94" s="1813"/>
      <c r="AA94" s="1813"/>
      <c r="AB94" s="1813"/>
      <c r="AC94" s="1813"/>
      <c r="AD94" s="1813"/>
      <c r="AE94" s="1813"/>
      <c r="AF94" s="1813"/>
      <c r="AG94" s="1813"/>
      <c r="AH94" s="1813"/>
      <c r="AI94" s="1813"/>
      <c r="AJ94" s="1813"/>
      <c r="AK94" s="1813"/>
      <c r="AL94" s="1813"/>
      <c r="AM94" s="1813"/>
      <c r="AN94" s="1813"/>
      <c r="AO94" s="1813"/>
      <c r="AP94" s="1813"/>
      <c r="AQ94" s="1813"/>
      <c r="AR94" s="1813"/>
      <c r="AS94" s="1813"/>
      <c r="AT94" s="1813"/>
      <c r="AU94" s="1813"/>
      <c r="AV94" s="1813"/>
      <c r="AW94" s="1813"/>
      <c r="AX94" s="1813"/>
      <c r="AY94" s="1813"/>
      <c r="AZ94" s="1813"/>
      <c r="BA94" s="1813"/>
      <c r="BB94" s="1813"/>
      <c r="BC94" s="1813"/>
      <c r="BD94" s="1813"/>
      <c r="BE94" s="1813"/>
      <c r="BF94" s="1813"/>
      <c r="BG94" s="1813"/>
      <c r="BH94" s="1813"/>
      <c r="BI94" s="1813"/>
      <c r="BJ94" s="1813"/>
      <c r="BK94" s="1813"/>
      <c r="BL94" s="1813"/>
      <c r="BM94" s="1813"/>
      <c r="BN94" s="1813"/>
      <c r="BO94" s="1813"/>
      <c r="BP94" s="1813"/>
      <c r="BQ94" s="1813"/>
      <c r="BR94" s="1813"/>
      <c r="BS94" s="1813"/>
      <c r="BT94" s="1813"/>
      <c r="BU94" s="1813"/>
      <c r="BV94" s="1813"/>
      <c r="BW94" s="1813"/>
      <c r="BX94" s="252"/>
      <c r="CA94" s="243"/>
      <c r="CB94" s="243"/>
      <c r="CC94" s="243"/>
      <c r="CD94" s="232"/>
      <c r="CE94" s="232"/>
      <c r="CF94" s="232"/>
      <c r="CG94" s="232"/>
      <c r="CH94" s="232"/>
    </row>
    <row r="95" spans="2:86" ht="13.5" customHeight="1" thickBot="1">
      <c r="B95" s="242"/>
      <c r="C95" s="253"/>
      <c r="D95" s="1814"/>
      <c r="E95" s="1814"/>
      <c r="F95" s="1814"/>
      <c r="G95" s="1814"/>
      <c r="H95" s="1814"/>
      <c r="I95" s="1814"/>
      <c r="J95" s="1814"/>
      <c r="K95" s="1814"/>
      <c r="L95" s="1814"/>
      <c r="M95" s="1814"/>
      <c r="N95" s="1814"/>
      <c r="O95" s="1793" t="s">
        <v>571</v>
      </c>
      <c r="P95" s="1793"/>
      <c r="Q95" s="1793"/>
      <c r="R95" s="1793"/>
      <c r="S95" s="1793"/>
      <c r="T95" s="1793"/>
      <c r="U95" s="1793"/>
      <c r="V95" s="1793"/>
      <c r="W95" s="1793"/>
      <c r="X95" s="1793"/>
      <c r="Y95" s="1793"/>
      <c r="Z95" s="1793"/>
      <c r="AA95" s="1793"/>
      <c r="AB95" s="1793"/>
      <c r="AC95" s="1793"/>
      <c r="AD95" s="1793"/>
      <c r="AE95" s="1793"/>
      <c r="AF95" s="1793"/>
      <c r="AG95" s="1793"/>
      <c r="AH95" s="1793"/>
      <c r="AI95" s="1793"/>
      <c r="AJ95" s="1793"/>
      <c r="AK95" s="1793"/>
      <c r="AL95" s="1793"/>
      <c r="AM95" s="1793"/>
      <c r="AN95" s="1793"/>
      <c r="AO95" s="1793"/>
      <c r="AP95" s="1793"/>
      <c r="AQ95" s="1793" t="s">
        <v>573</v>
      </c>
      <c r="AR95" s="1793"/>
      <c r="AS95" s="1793"/>
      <c r="AT95" s="1793"/>
      <c r="AU95" s="1793"/>
      <c r="AV95" s="1793"/>
      <c r="AW95" s="1793"/>
      <c r="AX95" s="1793"/>
      <c r="AY95" s="1793"/>
      <c r="AZ95" s="1793"/>
      <c r="BA95" s="1793"/>
      <c r="BB95" s="1793"/>
      <c r="BC95" s="1793"/>
      <c r="BD95" s="1793"/>
      <c r="BE95" s="1793"/>
      <c r="BF95" s="1793"/>
      <c r="BG95" s="1793"/>
      <c r="BH95" s="1793"/>
      <c r="BI95" s="1793"/>
      <c r="BJ95" s="1793"/>
      <c r="BK95" s="1793"/>
      <c r="BL95" s="1793"/>
      <c r="BM95" s="1793"/>
      <c r="BN95" s="1793"/>
      <c r="BO95" s="1793"/>
      <c r="BP95" s="1793"/>
      <c r="BQ95" s="1793"/>
      <c r="BR95" s="1793"/>
      <c r="BS95" s="1793"/>
      <c r="BT95" s="1793"/>
      <c r="BU95" s="1793"/>
      <c r="BV95" s="1793"/>
      <c r="BW95" s="1793"/>
      <c r="BX95" s="252"/>
      <c r="CA95" s="243"/>
      <c r="CB95" s="243"/>
      <c r="CC95" s="243"/>
      <c r="CD95" s="232"/>
      <c r="CE95" s="232"/>
      <c r="CF95" s="232"/>
      <c r="CG95" s="232"/>
      <c r="CH95" s="232"/>
    </row>
    <row r="96" spans="2:86" ht="13.5" customHeight="1" thickBot="1">
      <c r="B96" s="242"/>
      <c r="C96" s="253"/>
      <c r="D96" s="1814"/>
      <c r="E96" s="1814"/>
      <c r="F96" s="1814"/>
      <c r="G96" s="1814"/>
      <c r="H96" s="1814"/>
      <c r="I96" s="1814"/>
      <c r="J96" s="1814"/>
      <c r="K96" s="1814"/>
      <c r="L96" s="1814"/>
      <c r="M96" s="1814"/>
      <c r="N96" s="1814"/>
      <c r="O96" s="1793"/>
      <c r="P96" s="1793"/>
      <c r="Q96" s="1793"/>
      <c r="R96" s="1793"/>
      <c r="S96" s="1793"/>
      <c r="T96" s="1793"/>
      <c r="U96" s="1793"/>
      <c r="V96" s="1793"/>
      <c r="W96" s="1793"/>
      <c r="X96" s="1793"/>
      <c r="Y96" s="1793"/>
      <c r="Z96" s="1793"/>
      <c r="AA96" s="1793"/>
      <c r="AB96" s="1793"/>
      <c r="AC96" s="1793"/>
      <c r="AD96" s="1793"/>
      <c r="AE96" s="1793"/>
      <c r="AF96" s="1793"/>
      <c r="AG96" s="1793"/>
      <c r="AH96" s="1793"/>
      <c r="AI96" s="1793"/>
      <c r="AJ96" s="1793"/>
      <c r="AK96" s="1793"/>
      <c r="AL96" s="1793"/>
      <c r="AM96" s="1793"/>
      <c r="AN96" s="1793"/>
      <c r="AO96" s="1793"/>
      <c r="AP96" s="1793"/>
      <c r="AQ96" s="1793"/>
      <c r="AR96" s="1793"/>
      <c r="AS96" s="1793"/>
      <c r="AT96" s="1793"/>
      <c r="AU96" s="1793"/>
      <c r="AV96" s="1793"/>
      <c r="AW96" s="1793"/>
      <c r="AX96" s="1793"/>
      <c r="AY96" s="1793"/>
      <c r="AZ96" s="1793"/>
      <c r="BA96" s="1793"/>
      <c r="BB96" s="1793"/>
      <c r="BC96" s="1793"/>
      <c r="BD96" s="1793"/>
      <c r="BE96" s="1793"/>
      <c r="BF96" s="1793"/>
      <c r="BG96" s="1793"/>
      <c r="BH96" s="1793"/>
      <c r="BI96" s="1793"/>
      <c r="BJ96" s="1793"/>
      <c r="BK96" s="1793"/>
      <c r="BL96" s="1793"/>
      <c r="BM96" s="1793"/>
      <c r="BN96" s="1793"/>
      <c r="BO96" s="1793"/>
      <c r="BP96" s="1793"/>
      <c r="BQ96" s="1793"/>
      <c r="BR96" s="1793"/>
      <c r="BS96" s="1793"/>
      <c r="BT96" s="1793"/>
      <c r="BU96" s="1793"/>
      <c r="BV96" s="1793"/>
      <c r="BW96" s="1793"/>
      <c r="BX96" s="252"/>
      <c r="CA96" s="243"/>
      <c r="CB96" s="243"/>
      <c r="CC96" s="243"/>
      <c r="CD96" s="232"/>
      <c r="CE96" s="232"/>
      <c r="CF96" s="232"/>
      <c r="CG96" s="232"/>
      <c r="CH96" s="232"/>
    </row>
    <row r="97" spans="1:86" ht="13.5" customHeight="1">
      <c r="B97" s="242"/>
      <c r="C97" s="253"/>
      <c r="D97" s="1800" t="s">
        <v>574</v>
      </c>
      <c r="E97" s="1800"/>
      <c r="F97" s="1800"/>
      <c r="G97" s="1800"/>
      <c r="H97" s="1800"/>
      <c r="I97" s="1800"/>
      <c r="J97" s="1800"/>
      <c r="K97" s="1800"/>
      <c r="L97" s="1800"/>
      <c r="M97" s="1800"/>
      <c r="N97" s="1800"/>
      <c r="O97" s="1797" t="s">
        <v>575</v>
      </c>
      <c r="P97" s="1797"/>
      <c r="Q97" s="1797"/>
      <c r="R97" s="1797"/>
      <c r="S97" s="1797"/>
      <c r="T97" s="1797"/>
      <c r="U97" s="1797"/>
      <c r="V97" s="1797"/>
      <c r="W97" s="1797"/>
      <c r="X97" s="1797"/>
      <c r="Y97" s="1797"/>
      <c r="Z97" s="1797"/>
      <c r="AA97" s="1797"/>
      <c r="AB97" s="1797"/>
      <c r="AC97" s="1797"/>
      <c r="AD97" s="1797"/>
      <c r="AE97" s="1797"/>
      <c r="AF97" s="1797"/>
      <c r="AG97" s="1797"/>
      <c r="AH97" s="1797"/>
      <c r="AI97" s="1797"/>
      <c r="AJ97" s="1797"/>
      <c r="AK97" s="1797"/>
      <c r="AL97" s="1797"/>
      <c r="AM97" s="1797"/>
      <c r="AN97" s="1797"/>
      <c r="AO97" s="1797"/>
      <c r="AP97" s="1797"/>
      <c r="AQ97" s="1802" t="s">
        <v>576</v>
      </c>
      <c r="AR97" s="1802"/>
      <c r="AS97" s="1802"/>
      <c r="AT97" s="1802"/>
      <c r="AU97" s="1802"/>
      <c r="AV97" s="1802"/>
      <c r="AW97" s="1802"/>
      <c r="AX97" s="1802"/>
      <c r="AY97" s="1802"/>
      <c r="AZ97" s="1802"/>
      <c r="BA97" s="1802"/>
      <c r="BB97" s="1802"/>
      <c r="BC97" s="1802"/>
      <c r="BD97" s="1802"/>
      <c r="BE97" s="1802"/>
      <c r="BF97" s="1802"/>
      <c r="BG97" s="1802"/>
      <c r="BH97" s="1802"/>
      <c r="BI97" s="1802"/>
      <c r="BJ97" s="1802"/>
      <c r="BK97" s="1802"/>
      <c r="BL97" s="1802"/>
      <c r="BM97" s="1802"/>
      <c r="BN97" s="1802"/>
      <c r="BO97" s="1802"/>
      <c r="BP97" s="1802"/>
      <c r="BQ97" s="1802"/>
      <c r="BR97" s="1802"/>
      <c r="BS97" s="1802"/>
      <c r="BT97" s="1802"/>
      <c r="BU97" s="1802"/>
      <c r="BV97" s="1802"/>
      <c r="BW97" s="1802"/>
      <c r="BX97" s="252"/>
      <c r="CA97" s="243"/>
      <c r="CB97" s="243"/>
      <c r="CC97" s="243"/>
      <c r="CD97" s="232"/>
      <c r="CE97" s="232"/>
      <c r="CF97" s="232"/>
      <c r="CG97" s="232"/>
      <c r="CH97" s="232"/>
    </row>
    <row r="98" spans="1:86" ht="13.5" customHeight="1">
      <c r="B98" s="242"/>
      <c r="C98" s="253"/>
      <c r="D98" s="1801"/>
      <c r="E98" s="1801"/>
      <c r="F98" s="1801"/>
      <c r="G98" s="1801"/>
      <c r="H98" s="1801"/>
      <c r="I98" s="1801"/>
      <c r="J98" s="1801"/>
      <c r="K98" s="1801"/>
      <c r="L98" s="1801"/>
      <c r="M98" s="1801"/>
      <c r="N98" s="1801"/>
      <c r="O98" s="1791"/>
      <c r="P98" s="1791"/>
      <c r="Q98" s="1791"/>
      <c r="R98" s="1791"/>
      <c r="S98" s="1791"/>
      <c r="T98" s="1791"/>
      <c r="U98" s="1791"/>
      <c r="V98" s="1791"/>
      <c r="W98" s="1791"/>
      <c r="X98" s="1791"/>
      <c r="Y98" s="1791"/>
      <c r="Z98" s="1791"/>
      <c r="AA98" s="1791"/>
      <c r="AB98" s="1791"/>
      <c r="AC98" s="1791"/>
      <c r="AD98" s="1791"/>
      <c r="AE98" s="1791"/>
      <c r="AF98" s="1791"/>
      <c r="AG98" s="1791"/>
      <c r="AH98" s="1791"/>
      <c r="AI98" s="1791"/>
      <c r="AJ98" s="1791"/>
      <c r="AK98" s="1791"/>
      <c r="AL98" s="1791"/>
      <c r="AM98" s="1791"/>
      <c r="AN98" s="1791"/>
      <c r="AO98" s="1791"/>
      <c r="AP98" s="1791"/>
      <c r="AQ98" s="1803"/>
      <c r="AR98" s="1803"/>
      <c r="AS98" s="1803"/>
      <c r="AT98" s="1803"/>
      <c r="AU98" s="1803"/>
      <c r="AV98" s="1803"/>
      <c r="AW98" s="1803"/>
      <c r="AX98" s="1803"/>
      <c r="AY98" s="1803"/>
      <c r="AZ98" s="1803"/>
      <c r="BA98" s="1803"/>
      <c r="BB98" s="1803"/>
      <c r="BC98" s="1803"/>
      <c r="BD98" s="1803"/>
      <c r="BE98" s="1803"/>
      <c r="BF98" s="1803"/>
      <c r="BG98" s="1803"/>
      <c r="BH98" s="1803"/>
      <c r="BI98" s="1803"/>
      <c r="BJ98" s="1803"/>
      <c r="BK98" s="1803"/>
      <c r="BL98" s="1803"/>
      <c r="BM98" s="1803"/>
      <c r="BN98" s="1803"/>
      <c r="BO98" s="1803"/>
      <c r="BP98" s="1803"/>
      <c r="BQ98" s="1803"/>
      <c r="BR98" s="1803"/>
      <c r="BS98" s="1803"/>
      <c r="BT98" s="1803"/>
      <c r="BU98" s="1803"/>
      <c r="BV98" s="1803"/>
      <c r="BW98" s="1803"/>
      <c r="BX98" s="252"/>
      <c r="CA98" s="243"/>
      <c r="CB98" s="243"/>
      <c r="CC98" s="243"/>
      <c r="CD98" s="232"/>
      <c r="CE98" s="232"/>
      <c r="CF98" s="232"/>
      <c r="CG98" s="232"/>
      <c r="CH98" s="232"/>
    </row>
    <row r="99" spans="1:86" ht="13.5" customHeight="1">
      <c r="B99" s="242"/>
      <c r="C99" s="253"/>
      <c r="D99" s="1801"/>
      <c r="E99" s="1801"/>
      <c r="F99" s="1801"/>
      <c r="G99" s="1801"/>
      <c r="H99" s="1801"/>
      <c r="I99" s="1801"/>
      <c r="J99" s="1801"/>
      <c r="K99" s="1801"/>
      <c r="L99" s="1801"/>
      <c r="M99" s="1801"/>
      <c r="N99" s="1801"/>
      <c r="O99" s="1791"/>
      <c r="P99" s="1791"/>
      <c r="Q99" s="1791"/>
      <c r="R99" s="1791"/>
      <c r="S99" s="1791"/>
      <c r="T99" s="1791"/>
      <c r="U99" s="1791"/>
      <c r="V99" s="1791"/>
      <c r="W99" s="1791"/>
      <c r="X99" s="1791"/>
      <c r="Y99" s="1791"/>
      <c r="Z99" s="1791"/>
      <c r="AA99" s="1791"/>
      <c r="AB99" s="1791"/>
      <c r="AC99" s="1791"/>
      <c r="AD99" s="1791"/>
      <c r="AE99" s="1791"/>
      <c r="AF99" s="1791"/>
      <c r="AG99" s="1791"/>
      <c r="AH99" s="1791"/>
      <c r="AI99" s="1791"/>
      <c r="AJ99" s="1791"/>
      <c r="AK99" s="1791"/>
      <c r="AL99" s="1791"/>
      <c r="AM99" s="1791"/>
      <c r="AN99" s="1791"/>
      <c r="AO99" s="1791"/>
      <c r="AP99" s="1791"/>
      <c r="AQ99" s="1805"/>
      <c r="AR99" s="1805"/>
      <c r="AS99" s="1805"/>
      <c r="AT99" s="1805"/>
      <c r="AU99" s="1805"/>
      <c r="AV99" s="1805"/>
      <c r="AW99" s="1805"/>
      <c r="AX99" s="1805"/>
      <c r="AY99" s="1805"/>
      <c r="AZ99" s="1805"/>
      <c r="BA99" s="1805"/>
      <c r="BB99" s="1805"/>
      <c r="BC99" s="1805"/>
      <c r="BD99" s="1805"/>
      <c r="BE99" s="1805"/>
      <c r="BF99" s="1805"/>
      <c r="BG99" s="1805"/>
      <c r="BH99" s="1805"/>
      <c r="BI99" s="1805"/>
      <c r="BJ99" s="1805"/>
      <c r="BK99" s="1805"/>
      <c r="BL99" s="1805"/>
      <c r="BM99" s="1805"/>
      <c r="BN99" s="1805"/>
      <c r="BO99" s="1805"/>
      <c r="BP99" s="1805"/>
      <c r="BQ99" s="1805"/>
      <c r="BR99" s="1805"/>
      <c r="BS99" s="1805"/>
      <c r="BT99" s="1805"/>
      <c r="BU99" s="1805"/>
      <c r="BV99" s="1805"/>
      <c r="BW99" s="1805"/>
      <c r="BX99" s="252"/>
      <c r="CA99" s="243"/>
      <c r="CB99" s="243"/>
      <c r="CC99" s="243"/>
      <c r="CD99" s="232"/>
      <c r="CE99" s="232"/>
      <c r="CF99" s="232"/>
      <c r="CG99" s="232"/>
      <c r="CH99" s="232"/>
    </row>
    <row r="100" spans="1:86" ht="13.5" customHeight="1" thickBot="1">
      <c r="B100" s="242"/>
      <c r="C100" s="253"/>
      <c r="D100" s="1804"/>
      <c r="E100" s="1804"/>
      <c r="F100" s="1804"/>
      <c r="G100" s="1804"/>
      <c r="H100" s="1804"/>
      <c r="I100" s="1804"/>
      <c r="J100" s="1804"/>
      <c r="K100" s="1804"/>
      <c r="L100" s="1804"/>
      <c r="M100" s="1804"/>
      <c r="N100" s="1804"/>
      <c r="O100" s="1792"/>
      <c r="P100" s="1792"/>
      <c r="Q100" s="1792"/>
      <c r="R100" s="1792"/>
      <c r="S100" s="1792"/>
      <c r="T100" s="1792"/>
      <c r="U100" s="1792"/>
      <c r="V100" s="1792"/>
      <c r="W100" s="1792"/>
      <c r="X100" s="1792"/>
      <c r="Y100" s="1792"/>
      <c r="Z100" s="1792"/>
      <c r="AA100" s="1792"/>
      <c r="AB100" s="1792"/>
      <c r="AC100" s="1792"/>
      <c r="AD100" s="1792"/>
      <c r="AE100" s="1792"/>
      <c r="AF100" s="1792"/>
      <c r="AG100" s="1792"/>
      <c r="AH100" s="1792"/>
      <c r="AI100" s="1792"/>
      <c r="AJ100" s="1792"/>
      <c r="AK100" s="1792"/>
      <c r="AL100" s="1792"/>
      <c r="AM100" s="1792"/>
      <c r="AN100" s="1792"/>
      <c r="AO100" s="1792"/>
      <c r="AP100" s="1792"/>
      <c r="AQ100" s="1806"/>
      <c r="AR100" s="1806"/>
      <c r="AS100" s="1806"/>
      <c r="AT100" s="1806"/>
      <c r="AU100" s="1806"/>
      <c r="AV100" s="1806"/>
      <c r="AW100" s="1806"/>
      <c r="AX100" s="1806"/>
      <c r="AY100" s="1806"/>
      <c r="AZ100" s="1806"/>
      <c r="BA100" s="1806"/>
      <c r="BB100" s="1806"/>
      <c r="BC100" s="1806"/>
      <c r="BD100" s="1806"/>
      <c r="BE100" s="1806"/>
      <c r="BF100" s="1806"/>
      <c r="BG100" s="1806"/>
      <c r="BH100" s="1806"/>
      <c r="BI100" s="1806"/>
      <c r="BJ100" s="1806"/>
      <c r="BK100" s="1806"/>
      <c r="BL100" s="1806"/>
      <c r="BM100" s="1806"/>
      <c r="BN100" s="1806"/>
      <c r="BO100" s="1806"/>
      <c r="BP100" s="1806"/>
      <c r="BQ100" s="1806"/>
      <c r="BR100" s="1806"/>
      <c r="BS100" s="1806"/>
      <c r="BT100" s="1806"/>
      <c r="BU100" s="1806"/>
      <c r="BV100" s="1806"/>
      <c r="BW100" s="1806"/>
      <c r="BX100" s="252"/>
      <c r="CA100" s="243"/>
      <c r="CB100" s="243"/>
      <c r="CC100" s="243"/>
      <c r="CD100" s="232"/>
      <c r="CE100" s="232"/>
      <c r="CF100" s="232"/>
      <c r="CG100" s="232"/>
      <c r="CH100" s="232"/>
    </row>
    <row r="101" spans="1:86" ht="13.5" customHeight="1">
      <c r="A101" s="232"/>
      <c r="B101" s="242"/>
      <c r="C101" s="253"/>
      <c r="D101" s="1800" t="s">
        <v>577</v>
      </c>
      <c r="E101" s="1800"/>
      <c r="F101" s="1800"/>
      <c r="G101" s="1800"/>
      <c r="H101" s="1800"/>
      <c r="I101" s="1800"/>
      <c r="J101" s="1800"/>
      <c r="K101" s="1800"/>
      <c r="L101" s="1800"/>
      <c r="M101" s="1800"/>
      <c r="N101" s="1800"/>
      <c r="O101" s="1802" t="s">
        <v>578</v>
      </c>
      <c r="P101" s="1802"/>
      <c r="Q101" s="1802"/>
      <c r="R101" s="1802"/>
      <c r="S101" s="1802"/>
      <c r="T101" s="1802"/>
      <c r="U101" s="1802"/>
      <c r="V101" s="1802"/>
      <c r="W101" s="1802"/>
      <c r="X101" s="1802"/>
      <c r="Y101" s="1802"/>
      <c r="Z101" s="1802"/>
      <c r="AA101" s="1802"/>
      <c r="AB101" s="1802"/>
      <c r="AC101" s="1802"/>
      <c r="AD101" s="1802"/>
      <c r="AE101" s="1802"/>
      <c r="AF101" s="1802"/>
      <c r="AG101" s="1802"/>
      <c r="AH101" s="1802"/>
      <c r="AI101" s="1802"/>
      <c r="AJ101" s="1802"/>
      <c r="AK101" s="1802"/>
      <c r="AL101" s="1802"/>
      <c r="AM101" s="1802"/>
      <c r="AN101" s="1802"/>
      <c r="AO101" s="1802"/>
      <c r="AP101" s="1802"/>
      <c r="AQ101" s="1797" t="s">
        <v>579</v>
      </c>
      <c r="AR101" s="1797"/>
      <c r="AS101" s="1797"/>
      <c r="AT101" s="1797"/>
      <c r="AU101" s="1797"/>
      <c r="AV101" s="1797"/>
      <c r="AW101" s="1797"/>
      <c r="AX101" s="1797"/>
      <c r="AY101" s="1797"/>
      <c r="AZ101" s="1797"/>
      <c r="BA101" s="1797"/>
      <c r="BB101" s="1797"/>
      <c r="BC101" s="1797"/>
      <c r="BD101" s="1797"/>
      <c r="BE101" s="1797"/>
      <c r="BF101" s="1797"/>
      <c r="BG101" s="1797"/>
      <c r="BH101" s="1797"/>
      <c r="BI101" s="1797"/>
      <c r="BJ101" s="1797"/>
      <c r="BK101" s="1797"/>
      <c r="BL101" s="1797"/>
      <c r="BM101" s="1797"/>
      <c r="BN101" s="1797"/>
      <c r="BO101" s="1797"/>
      <c r="BP101" s="1797"/>
      <c r="BQ101" s="1797"/>
      <c r="BR101" s="1797"/>
      <c r="BS101" s="1797"/>
      <c r="BT101" s="1797"/>
      <c r="BU101" s="1797"/>
      <c r="BV101" s="1797"/>
      <c r="BW101" s="1797"/>
      <c r="BX101" s="252"/>
      <c r="CD101" s="232"/>
      <c r="CE101" s="232"/>
      <c r="CF101" s="232"/>
      <c r="CG101" s="232"/>
      <c r="CH101" s="232"/>
    </row>
    <row r="102" spans="1:86" ht="13.5" customHeight="1">
      <c r="A102" s="232"/>
      <c r="B102" s="242"/>
      <c r="C102" s="253"/>
      <c r="D102" s="1801"/>
      <c r="E102" s="1801"/>
      <c r="F102" s="1801"/>
      <c r="G102" s="1801"/>
      <c r="H102" s="1801"/>
      <c r="I102" s="1801"/>
      <c r="J102" s="1801"/>
      <c r="K102" s="1801"/>
      <c r="L102" s="1801"/>
      <c r="M102" s="1801"/>
      <c r="N102" s="1801"/>
      <c r="O102" s="1803"/>
      <c r="P102" s="1803"/>
      <c r="Q102" s="1803"/>
      <c r="R102" s="1803"/>
      <c r="S102" s="1803"/>
      <c r="T102" s="1803"/>
      <c r="U102" s="1803"/>
      <c r="V102" s="1803"/>
      <c r="W102" s="1803"/>
      <c r="X102" s="1803"/>
      <c r="Y102" s="1803"/>
      <c r="Z102" s="1803"/>
      <c r="AA102" s="1803"/>
      <c r="AB102" s="1803"/>
      <c r="AC102" s="1803"/>
      <c r="AD102" s="1803"/>
      <c r="AE102" s="1803"/>
      <c r="AF102" s="1803"/>
      <c r="AG102" s="1803"/>
      <c r="AH102" s="1803"/>
      <c r="AI102" s="1803"/>
      <c r="AJ102" s="1803"/>
      <c r="AK102" s="1803"/>
      <c r="AL102" s="1803"/>
      <c r="AM102" s="1803"/>
      <c r="AN102" s="1803"/>
      <c r="AO102" s="1803"/>
      <c r="AP102" s="1803"/>
      <c r="AQ102" s="1791"/>
      <c r="AR102" s="1791"/>
      <c r="AS102" s="1791"/>
      <c r="AT102" s="1791"/>
      <c r="AU102" s="1791"/>
      <c r="AV102" s="1791"/>
      <c r="AW102" s="1791"/>
      <c r="AX102" s="1791"/>
      <c r="AY102" s="1791"/>
      <c r="AZ102" s="1791"/>
      <c r="BA102" s="1791"/>
      <c r="BB102" s="1791"/>
      <c r="BC102" s="1791"/>
      <c r="BD102" s="1791"/>
      <c r="BE102" s="1791"/>
      <c r="BF102" s="1791"/>
      <c r="BG102" s="1791"/>
      <c r="BH102" s="1791"/>
      <c r="BI102" s="1791"/>
      <c r="BJ102" s="1791"/>
      <c r="BK102" s="1791"/>
      <c r="BL102" s="1791"/>
      <c r="BM102" s="1791"/>
      <c r="BN102" s="1791"/>
      <c r="BO102" s="1791"/>
      <c r="BP102" s="1791"/>
      <c r="BQ102" s="1791"/>
      <c r="BR102" s="1791"/>
      <c r="BS102" s="1791"/>
      <c r="BT102" s="1791"/>
      <c r="BU102" s="1791"/>
      <c r="BV102" s="1791"/>
      <c r="BW102" s="1791"/>
      <c r="BX102" s="252"/>
      <c r="CD102" s="232"/>
      <c r="CE102" s="232"/>
      <c r="CF102" s="232"/>
      <c r="CG102" s="232"/>
      <c r="CH102" s="232"/>
    </row>
    <row r="103" spans="1:86" ht="13.5" customHeight="1">
      <c r="A103" s="232"/>
      <c r="B103" s="242"/>
      <c r="C103" s="253"/>
      <c r="D103" s="1805"/>
      <c r="E103" s="1805"/>
      <c r="F103" s="1805"/>
      <c r="G103" s="1805"/>
      <c r="H103" s="1805"/>
      <c r="I103" s="1805"/>
      <c r="J103" s="1805"/>
      <c r="K103" s="1805"/>
      <c r="L103" s="1805"/>
      <c r="M103" s="1805"/>
      <c r="N103" s="1805"/>
      <c r="O103" s="1801"/>
      <c r="P103" s="1801"/>
      <c r="Q103" s="1801"/>
      <c r="R103" s="1801"/>
      <c r="S103" s="1801"/>
      <c r="T103" s="1801"/>
      <c r="U103" s="1801"/>
      <c r="V103" s="1801"/>
      <c r="W103" s="1801"/>
      <c r="X103" s="1801"/>
      <c r="Y103" s="1801"/>
      <c r="Z103" s="1801"/>
      <c r="AA103" s="1801"/>
      <c r="AB103" s="1801"/>
      <c r="AC103" s="1801"/>
      <c r="AD103" s="1801"/>
      <c r="AE103" s="1801"/>
      <c r="AF103" s="1801"/>
      <c r="AG103" s="1801"/>
      <c r="AH103" s="1801"/>
      <c r="AI103" s="1801"/>
      <c r="AJ103" s="1801"/>
      <c r="AK103" s="1801"/>
      <c r="AL103" s="1801"/>
      <c r="AM103" s="1801"/>
      <c r="AN103" s="1801"/>
      <c r="AO103" s="1801"/>
      <c r="AP103" s="1801"/>
      <c r="AQ103" s="1791"/>
      <c r="AR103" s="1791"/>
      <c r="AS103" s="1791"/>
      <c r="AT103" s="1791"/>
      <c r="AU103" s="1791"/>
      <c r="AV103" s="1791"/>
      <c r="AW103" s="1791"/>
      <c r="AX103" s="1791"/>
      <c r="AY103" s="1791"/>
      <c r="AZ103" s="1791"/>
      <c r="BA103" s="1791"/>
      <c r="BB103" s="1791"/>
      <c r="BC103" s="1791"/>
      <c r="BD103" s="1791"/>
      <c r="BE103" s="1791"/>
      <c r="BF103" s="1791"/>
      <c r="BG103" s="1791"/>
      <c r="BH103" s="1791"/>
      <c r="BI103" s="1791"/>
      <c r="BJ103" s="1791"/>
      <c r="BK103" s="1791"/>
      <c r="BL103" s="1791"/>
      <c r="BM103" s="1791"/>
      <c r="BN103" s="1791"/>
      <c r="BO103" s="1791"/>
      <c r="BP103" s="1791"/>
      <c r="BQ103" s="1791"/>
      <c r="BR103" s="1791"/>
      <c r="BS103" s="1791"/>
      <c r="BT103" s="1791"/>
      <c r="BU103" s="1791"/>
      <c r="BV103" s="1791"/>
      <c r="BW103" s="1791"/>
      <c r="BX103" s="252"/>
      <c r="CD103" s="232"/>
      <c r="CE103" s="232"/>
      <c r="CF103" s="232"/>
      <c r="CG103" s="232"/>
      <c r="CH103" s="232"/>
    </row>
    <row r="104" spans="1:86" ht="13.5" customHeight="1">
      <c r="A104" s="232"/>
      <c r="B104" s="242"/>
      <c r="C104" s="253"/>
      <c r="D104" s="1805"/>
      <c r="E104" s="1805"/>
      <c r="F104" s="1805"/>
      <c r="G104" s="1805"/>
      <c r="H104" s="1805"/>
      <c r="I104" s="1805"/>
      <c r="J104" s="1805"/>
      <c r="K104" s="1805"/>
      <c r="L104" s="1805"/>
      <c r="M104" s="1805"/>
      <c r="N104" s="1805"/>
      <c r="O104" s="1801"/>
      <c r="P104" s="1801"/>
      <c r="Q104" s="1801"/>
      <c r="R104" s="1801"/>
      <c r="S104" s="1801"/>
      <c r="T104" s="1801"/>
      <c r="U104" s="1801"/>
      <c r="V104" s="1801"/>
      <c r="W104" s="1801"/>
      <c r="X104" s="1801"/>
      <c r="Y104" s="1801"/>
      <c r="Z104" s="1801"/>
      <c r="AA104" s="1801"/>
      <c r="AB104" s="1801"/>
      <c r="AC104" s="1801"/>
      <c r="AD104" s="1801"/>
      <c r="AE104" s="1801"/>
      <c r="AF104" s="1801"/>
      <c r="AG104" s="1801"/>
      <c r="AH104" s="1801"/>
      <c r="AI104" s="1801"/>
      <c r="AJ104" s="1801"/>
      <c r="AK104" s="1801"/>
      <c r="AL104" s="1801"/>
      <c r="AM104" s="1801"/>
      <c r="AN104" s="1801"/>
      <c r="AO104" s="1801"/>
      <c r="AP104" s="1801"/>
      <c r="AQ104" s="1791" t="s">
        <v>580</v>
      </c>
      <c r="AR104" s="1791"/>
      <c r="AS104" s="1791"/>
      <c r="AT104" s="1791"/>
      <c r="AU104" s="1791"/>
      <c r="AV104" s="1791"/>
      <c r="AW104" s="1791"/>
      <c r="AX104" s="1791"/>
      <c r="AY104" s="1791"/>
      <c r="AZ104" s="1791"/>
      <c r="BA104" s="1791"/>
      <c r="BB104" s="1791"/>
      <c r="BC104" s="1791"/>
      <c r="BD104" s="1791"/>
      <c r="BE104" s="1791"/>
      <c r="BF104" s="1791"/>
      <c r="BG104" s="1791"/>
      <c r="BH104" s="1791"/>
      <c r="BI104" s="1791"/>
      <c r="BJ104" s="1791"/>
      <c r="BK104" s="1791"/>
      <c r="BL104" s="1791"/>
      <c r="BM104" s="1791"/>
      <c r="BN104" s="1791"/>
      <c r="BO104" s="1791"/>
      <c r="BP104" s="1791"/>
      <c r="BQ104" s="1791"/>
      <c r="BR104" s="1791"/>
      <c r="BS104" s="1791"/>
      <c r="BT104" s="1791"/>
      <c r="BU104" s="1791"/>
      <c r="BV104" s="1791"/>
      <c r="BW104" s="1791"/>
      <c r="BX104" s="252"/>
      <c r="CD104" s="232"/>
      <c r="CE104" s="232"/>
      <c r="CF104" s="232"/>
      <c r="CG104" s="232"/>
      <c r="CH104" s="232"/>
    </row>
    <row r="105" spans="1:86" ht="13.5" customHeight="1">
      <c r="A105" s="232"/>
      <c r="B105" s="242"/>
      <c r="C105" s="253"/>
      <c r="D105" s="1805"/>
      <c r="E105" s="1805"/>
      <c r="F105" s="1805"/>
      <c r="G105" s="1805"/>
      <c r="H105" s="1805"/>
      <c r="I105" s="1805"/>
      <c r="J105" s="1805"/>
      <c r="K105" s="1805"/>
      <c r="L105" s="1805"/>
      <c r="M105" s="1805"/>
      <c r="N105" s="1805"/>
      <c r="O105" s="1801"/>
      <c r="P105" s="1801"/>
      <c r="Q105" s="1801"/>
      <c r="R105" s="1801"/>
      <c r="S105" s="1801"/>
      <c r="T105" s="1801"/>
      <c r="U105" s="1801"/>
      <c r="V105" s="1801"/>
      <c r="W105" s="1801"/>
      <c r="X105" s="1801"/>
      <c r="Y105" s="1801"/>
      <c r="Z105" s="1801"/>
      <c r="AA105" s="1801"/>
      <c r="AB105" s="1801"/>
      <c r="AC105" s="1801"/>
      <c r="AD105" s="1801"/>
      <c r="AE105" s="1801"/>
      <c r="AF105" s="1801"/>
      <c r="AG105" s="1801"/>
      <c r="AH105" s="1801"/>
      <c r="AI105" s="1801"/>
      <c r="AJ105" s="1801"/>
      <c r="AK105" s="1801"/>
      <c r="AL105" s="1801"/>
      <c r="AM105" s="1801"/>
      <c r="AN105" s="1801"/>
      <c r="AO105" s="1801"/>
      <c r="AP105" s="1801"/>
      <c r="AQ105" s="1791"/>
      <c r="AR105" s="1791"/>
      <c r="AS105" s="1791"/>
      <c r="AT105" s="1791"/>
      <c r="AU105" s="1791"/>
      <c r="AV105" s="1791"/>
      <c r="AW105" s="1791"/>
      <c r="AX105" s="1791"/>
      <c r="AY105" s="1791"/>
      <c r="AZ105" s="1791"/>
      <c r="BA105" s="1791"/>
      <c r="BB105" s="1791"/>
      <c r="BC105" s="1791"/>
      <c r="BD105" s="1791"/>
      <c r="BE105" s="1791"/>
      <c r="BF105" s="1791"/>
      <c r="BG105" s="1791"/>
      <c r="BH105" s="1791"/>
      <c r="BI105" s="1791"/>
      <c r="BJ105" s="1791"/>
      <c r="BK105" s="1791"/>
      <c r="BL105" s="1791"/>
      <c r="BM105" s="1791"/>
      <c r="BN105" s="1791"/>
      <c r="BO105" s="1791"/>
      <c r="BP105" s="1791"/>
      <c r="BQ105" s="1791"/>
      <c r="BR105" s="1791"/>
      <c r="BS105" s="1791"/>
      <c r="BT105" s="1791"/>
      <c r="BU105" s="1791"/>
      <c r="BV105" s="1791"/>
      <c r="BW105" s="1791"/>
      <c r="BX105" s="252"/>
      <c r="CD105" s="232"/>
      <c r="CE105" s="232"/>
      <c r="CF105" s="232"/>
      <c r="CG105" s="232"/>
      <c r="CH105" s="232"/>
    </row>
    <row r="106" spans="1:86" ht="13.5" customHeight="1" thickBot="1">
      <c r="A106" s="232"/>
      <c r="B106" s="242"/>
      <c r="C106" s="253"/>
      <c r="D106" s="1806"/>
      <c r="E106" s="1806"/>
      <c r="F106" s="1806"/>
      <c r="G106" s="1806"/>
      <c r="H106" s="1806"/>
      <c r="I106" s="1806"/>
      <c r="J106" s="1806"/>
      <c r="K106" s="1806"/>
      <c r="L106" s="1806"/>
      <c r="M106" s="1806"/>
      <c r="N106" s="1806"/>
      <c r="O106" s="1804"/>
      <c r="P106" s="1804"/>
      <c r="Q106" s="1804"/>
      <c r="R106" s="1804"/>
      <c r="S106" s="1804"/>
      <c r="T106" s="1804"/>
      <c r="U106" s="1804"/>
      <c r="V106" s="1804"/>
      <c r="W106" s="1804"/>
      <c r="X106" s="1804"/>
      <c r="Y106" s="1804"/>
      <c r="Z106" s="1804"/>
      <c r="AA106" s="1804"/>
      <c r="AB106" s="1804"/>
      <c r="AC106" s="1804"/>
      <c r="AD106" s="1804"/>
      <c r="AE106" s="1804"/>
      <c r="AF106" s="1804"/>
      <c r="AG106" s="1804"/>
      <c r="AH106" s="1804"/>
      <c r="AI106" s="1804"/>
      <c r="AJ106" s="1804"/>
      <c r="AK106" s="1804"/>
      <c r="AL106" s="1804"/>
      <c r="AM106" s="1804"/>
      <c r="AN106" s="1804"/>
      <c r="AO106" s="1804"/>
      <c r="AP106" s="1804"/>
      <c r="AQ106" s="1792"/>
      <c r="AR106" s="1792"/>
      <c r="AS106" s="1792"/>
      <c r="AT106" s="1792"/>
      <c r="AU106" s="1792"/>
      <c r="AV106" s="1792"/>
      <c r="AW106" s="1792"/>
      <c r="AX106" s="1792"/>
      <c r="AY106" s="1792"/>
      <c r="AZ106" s="1792"/>
      <c r="BA106" s="1792"/>
      <c r="BB106" s="1792"/>
      <c r="BC106" s="1792"/>
      <c r="BD106" s="1792"/>
      <c r="BE106" s="1792"/>
      <c r="BF106" s="1792"/>
      <c r="BG106" s="1792"/>
      <c r="BH106" s="1792"/>
      <c r="BI106" s="1792"/>
      <c r="BJ106" s="1792"/>
      <c r="BK106" s="1792"/>
      <c r="BL106" s="1792"/>
      <c r="BM106" s="1792"/>
      <c r="BN106" s="1792"/>
      <c r="BO106" s="1792"/>
      <c r="BP106" s="1792"/>
      <c r="BQ106" s="1792"/>
      <c r="BR106" s="1792"/>
      <c r="BS106" s="1792"/>
      <c r="BT106" s="1792"/>
      <c r="BU106" s="1792"/>
      <c r="BV106" s="1792"/>
      <c r="BW106" s="1792"/>
      <c r="BX106" s="252"/>
      <c r="CD106" s="232"/>
      <c r="CE106" s="232"/>
      <c r="CF106" s="232"/>
      <c r="CG106" s="232"/>
      <c r="CH106" s="232"/>
    </row>
    <row r="107" spans="1:86" ht="13.5" customHeight="1" thickBot="1">
      <c r="A107" s="232"/>
      <c r="B107" s="242"/>
      <c r="C107" s="253"/>
      <c r="D107" s="1793" t="s">
        <v>581</v>
      </c>
      <c r="E107" s="1793"/>
      <c r="F107" s="1793"/>
      <c r="G107" s="1793"/>
      <c r="H107" s="1793"/>
      <c r="I107" s="1793"/>
      <c r="J107" s="1793"/>
      <c r="K107" s="1793"/>
      <c r="L107" s="1793"/>
      <c r="M107" s="1793"/>
      <c r="N107" s="1793"/>
      <c r="O107" s="1794" t="s">
        <v>582</v>
      </c>
      <c r="P107" s="1794"/>
      <c r="Q107" s="1794"/>
      <c r="R107" s="1794"/>
      <c r="S107" s="1794"/>
      <c r="T107" s="1794"/>
      <c r="U107" s="1794"/>
      <c r="V107" s="1794"/>
      <c r="W107" s="1794"/>
      <c r="X107" s="1794"/>
      <c r="Y107" s="1794"/>
      <c r="Z107" s="1794"/>
      <c r="AA107" s="1794"/>
      <c r="AB107" s="1794"/>
      <c r="AC107" s="1794"/>
      <c r="AD107" s="1794"/>
      <c r="AE107" s="1794"/>
      <c r="AF107" s="1794"/>
      <c r="AG107" s="1794"/>
      <c r="AH107" s="1794"/>
      <c r="AI107" s="1794"/>
      <c r="AJ107" s="1794"/>
      <c r="AK107" s="1794"/>
      <c r="AL107" s="1794"/>
      <c r="AM107" s="1794"/>
      <c r="AN107" s="1794"/>
      <c r="AO107" s="1794"/>
      <c r="AP107" s="1794"/>
      <c r="AQ107" s="1794" t="s">
        <v>583</v>
      </c>
      <c r="AR107" s="1794"/>
      <c r="AS107" s="1794"/>
      <c r="AT107" s="1794"/>
      <c r="AU107" s="1794"/>
      <c r="AV107" s="1794"/>
      <c r="AW107" s="1794"/>
      <c r="AX107" s="1794"/>
      <c r="AY107" s="1794"/>
      <c r="AZ107" s="1794"/>
      <c r="BA107" s="1794"/>
      <c r="BB107" s="1794"/>
      <c r="BC107" s="1794"/>
      <c r="BD107" s="1794"/>
      <c r="BE107" s="1794"/>
      <c r="BF107" s="1794"/>
      <c r="BG107" s="1794"/>
      <c r="BH107" s="1794"/>
      <c r="BI107" s="1794"/>
      <c r="BJ107" s="1794"/>
      <c r="BK107" s="1794"/>
      <c r="BL107" s="1794"/>
      <c r="BM107" s="1794"/>
      <c r="BN107" s="1794"/>
      <c r="BO107" s="1794"/>
      <c r="BP107" s="1794"/>
      <c r="BQ107" s="1794"/>
      <c r="BR107" s="1794"/>
      <c r="BS107" s="1794"/>
      <c r="BT107" s="1794"/>
      <c r="BU107" s="1794"/>
      <c r="BV107" s="1794"/>
      <c r="BW107" s="1794"/>
      <c r="BX107" s="252"/>
      <c r="CD107" s="232"/>
      <c r="CE107" s="232"/>
      <c r="CF107" s="232"/>
      <c r="CG107" s="232"/>
      <c r="CH107" s="232"/>
    </row>
    <row r="108" spans="1:86" ht="13.5" customHeight="1" thickBot="1">
      <c r="A108" s="232"/>
      <c r="B108" s="242"/>
      <c r="C108" s="253"/>
      <c r="D108" s="1793"/>
      <c r="E108" s="1793"/>
      <c r="F108" s="1793"/>
      <c r="G108" s="1793"/>
      <c r="H108" s="1793"/>
      <c r="I108" s="1793"/>
      <c r="J108" s="1793"/>
      <c r="K108" s="1793"/>
      <c r="L108" s="1793"/>
      <c r="M108" s="1793"/>
      <c r="N108" s="1793"/>
      <c r="O108" s="1794"/>
      <c r="P108" s="1794"/>
      <c r="Q108" s="1794"/>
      <c r="R108" s="1794"/>
      <c r="S108" s="1794"/>
      <c r="T108" s="1794"/>
      <c r="U108" s="1794"/>
      <c r="V108" s="1794"/>
      <c r="W108" s="1794"/>
      <c r="X108" s="1794"/>
      <c r="Y108" s="1794"/>
      <c r="Z108" s="1794"/>
      <c r="AA108" s="1794"/>
      <c r="AB108" s="1794"/>
      <c r="AC108" s="1794"/>
      <c r="AD108" s="1794"/>
      <c r="AE108" s="1794"/>
      <c r="AF108" s="1794"/>
      <c r="AG108" s="1794"/>
      <c r="AH108" s="1794"/>
      <c r="AI108" s="1794"/>
      <c r="AJ108" s="1794"/>
      <c r="AK108" s="1794"/>
      <c r="AL108" s="1794"/>
      <c r="AM108" s="1794"/>
      <c r="AN108" s="1794"/>
      <c r="AO108" s="1794"/>
      <c r="AP108" s="1794"/>
      <c r="AQ108" s="1794"/>
      <c r="AR108" s="1794"/>
      <c r="AS108" s="1794"/>
      <c r="AT108" s="1794"/>
      <c r="AU108" s="1794"/>
      <c r="AV108" s="1794"/>
      <c r="AW108" s="1794"/>
      <c r="AX108" s="1794"/>
      <c r="AY108" s="1794"/>
      <c r="AZ108" s="1794"/>
      <c r="BA108" s="1794"/>
      <c r="BB108" s="1794"/>
      <c r="BC108" s="1794"/>
      <c r="BD108" s="1794"/>
      <c r="BE108" s="1794"/>
      <c r="BF108" s="1794"/>
      <c r="BG108" s="1794"/>
      <c r="BH108" s="1794"/>
      <c r="BI108" s="1794"/>
      <c r="BJ108" s="1794"/>
      <c r="BK108" s="1794"/>
      <c r="BL108" s="1794"/>
      <c r="BM108" s="1794"/>
      <c r="BN108" s="1794"/>
      <c r="BO108" s="1794"/>
      <c r="BP108" s="1794"/>
      <c r="BQ108" s="1794"/>
      <c r="BR108" s="1794"/>
      <c r="BS108" s="1794"/>
      <c r="BT108" s="1794"/>
      <c r="BU108" s="1794"/>
      <c r="BV108" s="1794"/>
      <c r="BW108" s="1794"/>
      <c r="BX108" s="252"/>
    </row>
    <row r="109" spans="1:86" ht="13.5" customHeight="1">
      <c r="A109" s="232"/>
      <c r="B109" s="242"/>
      <c r="C109" s="253"/>
      <c r="D109" s="1795" t="s">
        <v>584</v>
      </c>
      <c r="E109" s="1795"/>
      <c r="F109" s="1795"/>
      <c r="G109" s="1795"/>
      <c r="H109" s="1795"/>
      <c r="I109" s="1795"/>
      <c r="J109" s="1795"/>
      <c r="K109" s="1795"/>
      <c r="L109" s="1795"/>
      <c r="M109" s="1795"/>
      <c r="N109" s="1795"/>
      <c r="O109" s="1797" t="s">
        <v>585</v>
      </c>
      <c r="P109" s="1797"/>
      <c r="Q109" s="1797"/>
      <c r="R109" s="1797"/>
      <c r="S109" s="1797"/>
      <c r="T109" s="1797"/>
      <c r="U109" s="1797"/>
      <c r="V109" s="1797"/>
      <c r="W109" s="1797"/>
      <c r="X109" s="1797"/>
      <c r="Y109" s="1797"/>
      <c r="Z109" s="1797"/>
      <c r="AA109" s="1797"/>
      <c r="AB109" s="1797"/>
      <c r="AC109" s="1797"/>
      <c r="AD109" s="1797"/>
      <c r="AE109" s="1797"/>
      <c r="AF109" s="1797"/>
      <c r="AG109" s="1797"/>
      <c r="AH109" s="1797"/>
      <c r="AI109" s="1797"/>
      <c r="AJ109" s="1797"/>
      <c r="AK109" s="1797"/>
      <c r="AL109" s="1797"/>
      <c r="AM109" s="1797"/>
      <c r="AN109" s="1797"/>
      <c r="AO109" s="1797"/>
      <c r="AP109" s="1797"/>
      <c r="AQ109" s="1797" t="s">
        <v>586</v>
      </c>
      <c r="AR109" s="1797"/>
      <c r="AS109" s="1797"/>
      <c r="AT109" s="1797"/>
      <c r="AU109" s="1797"/>
      <c r="AV109" s="1797"/>
      <c r="AW109" s="1797"/>
      <c r="AX109" s="1797"/>
      <c r="AY109" s="1797"/>
      <c r="AZ109" s="1797"/>
      <c r="BA109" s="1797"/>
      <c r="BB109" s="1797"/>
      <c r="BC109" s="1797"/>
      <c r="BD109" s="1797"/>
      <c r="BE109" s="1797"/>
      <c r="BF109" s="1797"/>
      <c r="BG109" s="1797"/>
      <c r="BH109" s="1797"/>
      <c r="BI109" s="1797"/>
      <c r="BJ109" s="1797"/>
      <c r="BK109" s="1797"/>
      <c r="BL109" s="1797"/>
      <c r="BM109" s="1797"/>
      <c r="BN109" s="1797"/>
      <c r="BO109" s="1797"/>
      <c r="BP109" s="1797"/>
      <c r="BQ109" s="1797"/>
      <c r="BR109" s="1797"/>
      <c r="BS109" s="1797"/>
      <c r="BT109" s="1797"/>
      <c r="BU109" s="1797"/>
      <c r="BV109" s="1797"/>
      <c r="BW109" s="1797"/>
      <c r="BX109" s="252"/>
    </row>
    <row r="110" spans="1:86" ht="13.5" customHeight="1">
      <c r="A110" s="232"/>
      <c r="B110" s="242"/>
      <c r="C110" s="253"/>
      <c r="D110" s="1796"/>
      <c r="E110" s="1796"/>
      <c r="F110" s="1796"/>
      <c r="G110" s="1796"/>
      <c r="H110" s="1796"/>
      <c r="I110" s="1796"/>
      <c r="J110" s="1796"/>
      <c r="K110" s="1796"/>
      <c r="L110" s="1796"/>
      <c r="M110" s="1796"/>
      <c r="N110" s="1796"/>
      <c r="O110" s="1791"/>
      <c r="P110" s="1791"/>
      <c r="Q110" s="1791"/>
      <c r="R110" s="1791"/>
      <c r="S110" s="1791"/>
      <c r="T110" s="1791"/>
      <c r="U110" s="1791"/>
      <c r="V110" s="1791"/>
      <c r="W110" s="1791"/>
      <c r="X110" s="1791"/>
      <c r="Y110" s="1791"/>
      <c r="Z110" s="1791"/>
      <c r="AA110" s="1791"/>
      <c r="AB110" s="1791"/>
      <c r="AC110" s="1791"/>
      <c r="AD110" s="1791"/>
      <c r="AE110" s="1791"/>
      <c r="AF110" s="1791"/>
      <c r="AG110" s="1791"/>
      <c r="AH110" s="1791"/>
      <c r="AI110" s="1791"/>
      <c r="AJ110" s="1791"/>
      <c r="AK110" s="1791"/>
      <c r="AL110" s="1791"/>
      <c r="AM110" s="1791"/>
      <c r="AN110" s="1791"/>
      <c r="AO110" s="1791"/>
      <c r="AP110" s="1791"/>
      <c r="AQ110" s="1791"/>
      <c r="AR110" s="1791"/>
      <c r="AS110" s="1791"/>
      <c r="AT110" s="1791"/>
      <c r="AU110" s="1791"/>
      <c r="AV110" s="1791"/>
      <c r="AW110" s="1791"/>
      <c r="AX110" s="1791"/>
      <c r="AY110" s="1791"/>
      <c r="AZ110" s="1791"/>
      <c r="BA110" s="1791"/>
      <c r="BB110" s="1791"/>
      <c r="BC110" s="1791"/>
      <c r="BD110" s="1791"/>
      <c r="BE110" s="1791"/>
      <c r="BF110" s="1791"/>
      <c r="BG110" s="1791"/>
      <c r="BH110" s="1791"/>
      <c r="BI110" s="1791"/>
      <c r="BJ110" s="1791"/>
      <c r="BK110" s="1791"/>
      <c r="BL110" s="1791"/>
      <c r="BM110" s="1791"/>
      <c r="BN110" s="1791"/>
      <c r="BO110" s="1791"/>
      <c r="BP110" s="1791"/>
      <c r="BQ110" s="1791"/>
      <c r="BR110" s="1791"/>
      <c r="BS110" s="1791"/>
      <c r="BT110" s="1791"/>
      <c r="BU110" s="1791"/>
      <c r="BV110" s="1791"/>
      <c r="BW110" s="1791"/>
      <c r="BX110" s="252"/>
    </row>
    <row r="111" spans="1:86" ht="14">
      <c r="A111" s="232"/>
      <c r="B111" s="242"/>
      <c r="C111" s="253"/>
      <c r="D111" s="1798"/>
      <c r="E111" s="1798"/>
      <c r="F111" s="1798"/>
      <c r="G111" s="1798"/>
      <c r="H111" s="1798"/>
      <c r="I111" s="1798"/>
      <c r="J111" s="1798"/>
      <c r="K111" s="1798"/>
      <c r="L111" s="1798"/>
      <c r="M111" s="1798"/>
      <c r="N111" s="1798"/>
      <c r="O111" s="1791"/>
      <c r="P111" s="1791"/>
      <c r="Q111" s="1791"/>
      <c r="R111" s="1791"/>
      <c r="S111" s="1791"/>
      <c r="T111" s="1791"/>
      <c r="U111" s="1791"/>
      <c r="V111" s="1791"/>
      <c r="W111" s="1791"/>
      <c r="X111" s="1791"/>
      <c r="Y111" s="1791"/>
      <c r="Z111" s="1791"/>
      <c r="AA111" s="1791"/>
      <c r="AB111" s="1791"/>
      <c r="AC111" s="1791"/>
      <c r="AD111" s="1791"/>
      <c r="AE111" s="1791"/>
      <c r="AF111" s="1791"/>
      <c r="AG111" s="1791"/>
      <c r="AH111" s="1791"/>
      <c r="AI111" s="1791"/>
      <c r="AJ111" s="1791"/>
      <c r="AK111" s="1791"/>
      <c r="AL111" s="1791"/>
      <c r="AM111" s="1791"/>
      <c r="AN111" s="1791"/>
      <c r="AO111" s="1791"/>
      <c r="AP111" s="1791"/>
      <c r="AQ111" s="1791"/>
      <c r="AR111" s="1791"/>
      <c r="AS111" s="1791"/>
      <c r="AT111" s="1791"/>
      <c r="AU111" s="1791"/>
      <c r="AV111" s="1791"/>
      <c r="AW111" s="1791"/>
      <c r="AX111" s="1791"/>
      <c r="AY111" s="1791"/>
      <c r="AZ111" s="1791"/>
      <c r="BA111" s="1791"/>
      <c r="BB111" s="1791"/>
      <c r="BC111" s="1791"/>
      <c r="BD111" s="1791"/>
      <c r="BE111" s="1791"/>
      <c r="BF111" s="1791"/>
      <c r="BG111" s="1791"/>
      <c r="BH111" s="1791"/>
      <c r="BI111" s="1791"/>
      <c r="BJ111" s="1791"/>
      <c r="BK111" s="1791"/>
      <c r="BL111" s="1791"/>
      <c r="BM111" s="1791"/>
      <c r="BN111" s="1791"/>
      <c r="BO111" s="1791"/>
      <c r="BP111" s="1791"/>
      <c r="BQ111" s="1791"/>
      <c r="BR111" s="1791"/>
      <c r="BS111" s="1791"/>
      <c r="BT111" s="1791"/>
      <c r="BU111" s="1791"/>
      <c r="BV111" s="1791"/>
      <c r="BW111" s="1791"/>
      <c r="BX111" s="252"/>
    </row>
    <row r="112" spans="1:86" ht="13" customHeight="1">
      <c r="A112" s="232"/>
      <c r="B112" s="242"/>
      <c r="C112" s="253"/>
      <c r="D112" s="1798"/>
      <c r="E112" s="1798"/>
      <c r="F112" s="1798"/>
      <c r="G112" s="1798"/>
      <c r="H112" s="1798"/>
      <c r="I112" s="1798"/>
      <c r="J112" s="1798"/>
      <c r="K112" s="1798"/>
      <c r="L112" s="1798"/>
      <c r="M112" s="1798"/>
      <c r="N112" s="1798"/>
      <c r="O112" s="1798"/>
      <c r="P112" s="1798"/>
      <c r="Q112" s="1798"/>
      <c r="R112" s="1798"/>
      <c r="S112" s="1798"/>
      <c r="T112" s="1798"/>
      <c r="U112" s="1798"/>
      <c r="V112" s="1798"/>
      <c r="W112" s="1798"/>
      <c r="X112" s="1798"/>
      <c r="Y112" s="1798"/>
      <c r="Z112" s="1798"/>
      <c r="AA112" s="1798"/>
      <c r="AB112" s="1798"/>
      <c r="AC112" s="1798"/>
      <c r="AD112" s="1798"/>
      <c r="AE112" s="1798"/>
      <c r="AF112" s="1798"/>
      <c r="AG112" s="1798"/>
      <c r="AH112" s="1798"/>
      <c r="AI112" s="1798"/>
      <c r="AJ112" s="1798"/>
      <c r="AK112" s="1798"/>
      <c r="AL112" s="1798"/>
      <c r="AM112" s="1798"/>
      <c r="AN112" s="1798"/>
      <c r="AO112" s="1798"/>
      <c r="AP112" s="1798"/>
      <c r="AQ112" s="1791" t="s">
        <v>587</v>
      </c>
      <c r="AR112" s="1791"/>
      <c r="AS112" s="1791"/>
      <c r="AT112" s="1791"/>
      <c r="AU112" s="1791"/>
      <c r="AV112" s="1791"/>
      <c r="AW112" s="1791"/>
      <c r="AX112" s="1791"/>
      <c r="AY112" s="1791"/>
      <c r="AZ112" s="1791"/>
      <c r="BA112" s="1791"/>
      <c r="BB112" s="1791"/>
      <c r="BC112" s="1791"/>
      <c r="BD112" s="1791"/>
      <c r="BE112" s="1791"/>
      <c r="BF112" s="1791"/>
      <c r="BG112" s="1791"/>
      <c r="BH112" s="1791"/>
      <c r="BI112" s="1791"/>
      <c r="BJ112" s="1791"/>
      <c r="BK112" s="1791"/>
      <c r="BL112" s="1791"/>
      <c r="BM112" s="1791"/>
      <c r="BN112" s="1791"/>
      <c r="BO112" s="1791"/>
      <c r="BP112" s="1791"/>
      <c r="BQ112" s="1791"/>
      <c r="BR112" s="1791"/>
      <c r="BS112" s="1791"/>
      <c r="BT112" s="1791"/>
      <c r="BU112" s="1791"/>
      <c r="BV112" s="1791"/>
      <c r="BW112" s="1791"/>
      <c r="BX112" s="252"/>
    </row>
    <row r="113" spans="1:76" ht="14">
      <c r="A113" s="232"/>
      <c r="B113" s="242"/>
      <c r="C113" s="253"/>
      <c r="D113" s="1798"/>
      <c r="E113" s="1798"/>
      <c r="F113" s="1798"/>
      <c r="G113" s="1798"/>
      <c r="H113" s="1798"/>
      <c r="I113" s="1798"/>
      <c r="J113" s="1798"/>
      <c r="K113" s="1798"/>
      <c r="L113" s="1798"/>
      <c r="M113" s="1798"/>
      <c r="N113" s="1798"/>
      <c r="O113" s="1798"/>
      <c r="P113" s="1798"/>
      <c r="Q113" s="1798"/>
      <c r="R113" s="1798"/>
      <c r="S113" s="1798"/>
      <c r="T113" s="1798"/>
      <c r="U113" s="1798"/>
      <c r="V113" s="1798"/>
      <c r="W113" s="1798"/>
      <c r="X113" s="1798"/>
      <c r="Y113" s="1798"/>
      <c r="Z113" s="1798"/>
      <c r="AA113" s="1798"/>
      <c r="AB113" s="1798"/>
      <c r="AC113" s="1798"/>
      <c r="AD113" s="1798"/>
      <c r="AE113" s="1798"/>
      <c r="AF113" s="1798"/>
      <c r="AG113" s="1798"/>
      <c r="AH113" s="1798"/>
      <c r="AI113" s="1798"/>
      <c r="AJ113" s="1798"/>
      <c r="AK113" s="1798"/>
      <c r="AL113" s="1798"/>
      <c r="AM113" s="1798"/>
      <c r="AN113" s="1798"/>
      <c r="AO113" s="1798"/>
      <c r="AP113" s="1798"/>
      <c r="AQ113" s="1791"/>
      <c r="AR113" s="1791"/>
      <c r="AS113" s="1791"/>
      <c r="AT113" s="1791"/>
      <c r="AU113" s="1791"/>
      <c r="AV113" s="1791"/>
      <c r="AW113" s="1791"/>
      <c r="AX113" s="1791"/>
      <c r="AY113" s="1791"/>
      <c r="AZ113" s="1791"/>
      <c r="BA113" s="1791"/>
      <c r="BB113" s="1791"/>
      <c r="BC113" s="1791"/>
      <c r="BD113" s="1791"/>
      <c r="BE113" s="1791"/>
      <c r="BF113" s="1791"/>
      <c r="BG113" s="1791"/>
      <c r="BH113" s="1791"/>
      <c r="BI113" s="1791"/>
      <c r="BJ113" s="1791"/>
      <c r="BK113" s="1791"/>
      <c r="BL113" s="1791"/>
      <c r="BM113" s="1791"/>
      <c r="BN113" s="1791"/>
      <c r="BO113" s="1791"/>
      <c r="BP113" s="1791"/>
      <c r="BQ113" s="1791"/>
      <c r="BR113" s="1791"/>
      <c r="BS113" s="1791"/>
      <c r="BT113" s="1791"/>
      <c r="BU113" s="1791"/>
      <c r="BV113" s="1791"/>
      <c r="BW113" s="1791"/>
      <c r="BX113" s="252"/>
    </row>
    <row r="114" spans="1:76" ht="14">
      <c r="A114" s="232"/>
      <c r="B114" s="242"/>
      <c r="C114" s="253"/>
      <c r="D114" s="1798"/>
      <c r="E114" s="1798"/>
      <c r="F114" s="1798"/>
      <c r="G114" s="1798"/>
      <c r="H114" s="1798"/>
      <c r="I114" s="1798"/>
      <c r="J114" s="1798"/>
      <c r="K114" s="1798"/>
      <c r="L114" s="1798"/>
      <c r="M114" s="1798"/>
      <c r="N114" s="1798"/>
      <c r="O114" s="1798"/>
      <c r="P114" s="1798"/>
      <c r="Q114" s="1798"/>
      <c r="R114" s="1798"/>
      <c r="S114" s="1798"/>
      <c r="T114" s="1798"/>
      <c r="U114" s="1798"/>
      <c r="V114" s="1798"/>
      <c r="W114" s="1798"/>
      <c r="X114" s="1798"/>
      <c r="Y114" s="1798"/>
      <c r="Z114" s="1798"/>
      <c r="AA114" s="1798"/>
      <c r="AB114" s="1798"/>
      <c r="AC114" s="1798"/>
      <c r="AD114" s="1798"/>
      <c r="AE114" s="1798"/>
      <c r="AF114" s="1798"/>
      <c r="AG114" s="1798"/>
      <c r="AH114" s="1798"/>
      <c r="AI114" s="1798"/>
      <c r="AJ114" s="1798"/>
      <c r="AK114" s="1798"/>
      <c r="AL114" s="1798"/>
      <c r="AM114" s="1798"/>
      <c r="AN114" s="1798"/>
      <c r="AO114" s="1798"/>
      <c r="AP114" s="1798"/>
      <c r="AQ114" s="1791" t="s">
        <v>588</v>
      </c>
      <c r="AR114" s="1791"/>
      <c r="AS114" s="1791"/>
      <c r="AT114" s="1791"/>
      <c r="AU114" s="1791"/>
      <c r="AV114" s="1791"/>
      <c r="AW114" s="1791"/>
      <c r="AX114" s="1791"/>
      <c r="AY114" s="1791"/>
      <c r="AZ114" s="1791"/>
      <c r="BA114" s="1791"/>
      <c r="BB114" s="1791"/>
      <c r="BC114" s="1791"/>
      <c r="BD114" s="1791"/>
      <c r="BE114" s="1791"/>
      <c r="BF114" s="1791"/>
      <c r="BG114" s="1791"/>
      <c r="BH114" s="1791"/>
      <c r="BI114" s="1791"/>
      <c r="BJ114" s="1791"/>
      <c r="BK114" s="1791"/>
      <c r="BL114" s="1791"/>
      <c r="BM114" s="1791"/>
      <c r="BN114" s="1791"/>
      <c r="BO114" s="1791"/>
      <c r="BP114" s="1791"/>
      <c r="BQ114" s="1791"/>
      <c r="BR114" s="1791"/>
      <c r="BS114" s="1791"/>
      <c r="BT114" s="1791"/>
      <c r="BU114" s="1791"/>
      <c r="BV114" s="1791"/>
      <c r="BW114" s="1791"/>
      <c r="BX114" s="252"/>
    </row>
    <row r="115" spans="1:76" ht="14">
      <c r="A115" s="232"/>
      <c r="B115" s="242"/>
      <c r="C115" s="253"/>
      <c r="D115" s="1798"/>
      <c r="E115" s="1798"/>
      <c r="F115" s="1798"/>
      <c r="G115" s="1798"/>
      <c r="H115" s="1798"/>
      <c r="I115" s="1798"/>
      <c r="J115" s="1798"/>
      <c r="K115" s="1798"/>
      <c r="L115" s="1798"/>
      <c r="M115" s="1798"/>
      <c r="N115" s="1798"/>
      <c r="O115" s="1798"/>
      <c r="P115" s="1798"/>
      <c r="Q115" s="1798"/>
      <c r="R115" s="1798"/>
      <c r="S115" s="1798"/>
      <c r="T115" s="1798"/>
      <c r="U115" s="1798"/>
      <c r="V115" s="1798"/>
      <c r="W115" s="1798"/>
      <c r="X115" s="1798"/>
      <c r="Y115" s="1798"/>
      <c r="Z115" s="1798"/>
      <c r="AA115" s="1798"/>
      <c r="AB115" s="1798"/>
      <c r="AC115" s="1798"/>
      <c r="AD115" s="1798"/>
      <c r="AE115" s="1798"/>
      <c r="AF115" s="1798"/>
      <c r="AG115" s="1798"/>
      <c r="AH115" s="1798"/>
      <c r="AI115" s="1798"/>
      <c r="AJ115" s="1798"/>
      <c r="AK115" s="1798"/>
      <c r="AL115" s="1798"/>
      <c r="AM115" s="1798"/>
      <c r="AN115" s="1798"/>
      <c r="AO115" s="1798"/>
      <c r="AP115" s="1798"/>
      <c r="AQ115" s="1791"/>
      <c r="AR115" s="1791"/>
      <c r="AS115" s="1791"/>
      <c r="AT115" s="1791"/>
      <c r="AU115" s="1791"/>
      <c r="AV115" s="1791"/>
      <c r="AW115" s="1791"/>
      <c r="AX115" s="1791"/>
      <c r="AY115" s="1791"/>
      <c r="AZ115" s="1791"/>
      <c r="BA115" s="1791"/>
      <c r="BB115" s="1791"/>
      <c r="BC115" s="1791"/>
      <c r="BD115" s="1791"/>
      <c r="BE115" s="1791"/>
      <c r="BF115" s="1791"/>
      <c r="BG115" s="1791"/>
      <c r="BH115" s="1791"/>
      <c r="BI115" s="1791"/>
      <c r="BJ115" s="1791"/>
      <c r="BK115" s="1791"/>
      <c r="BL115" s="1791"/>
      <c r="BM115" s="1791"/>
      <c r="BN115" s="1791"/>
      <c r="BO115" s="1791"/>
      <c r="BP115" s="1791"/>
      <c r="BQ115" s="1791"/>
      <c r="BR115" s="1791"/>
      <c r="BS115" s="1791"/>
      <c r="BT115" s="1791"/>
      <c r="BU115" s="1791"/>
      <c r="BV115" s="1791"/>
      <c r="BW115" s="1791"/>
      <c r="BX115" s="252"/>
    </row>
    <row r="116" spans="1:76" ht="13" customHeight="1">
      <c r="A116" s="232"/>
      <c r="B116" s="242"/>
      <c r="C116" s="253"/>
      <c r="D116" s="1798"/>
      <c r="E116" s="1798"/>
      <c r="F116" s="1798"/>
      <c r="G116" s="1798"/>
      <c r="H116" s="1798"/>
      <c r="I116" s="1798"/>
      <c r="J116" s="1798"/>
      <c r="K116" s="1798"/>
      <c r="L116" s="1798"/>
      <c r="M116" s="1798"/>
      <c r="N116" s="1798"/>
      <c r="O116" s="1798"/>
      <c r="P116" s="1798"/>
      <c r="Q116" s="1798"/>
      <c r="R116" s="1798"/>
      <c r="S116" s="1798"/>
      <c r="T116" s="1798"/>
      <c r="U116" s="1798"/>
      <c r="V116" s="1798"/>
      <c r="W116" s="1798"/>
      <c r="X116" s="1798"/>
      <c r="Y116" s="1798"/>
      <c r="Z116" s="1798"/>
      <c r="AA116" s="1798"/>
      <c r="AB116" s="1798"/>
      <c r="AC116" s="1798"/>
      <c r="AD116" s="1798"/>
      <c r="AE116" s="1798"/>
      <c r="AF116" s="1798"/>
      <c r="AG116" s="1798"/>
      <c r="AH116" s="1798"/>
      <c r="AI116" s="1798"/>
      <c r="AJ116" s="1798"/>
      <c r="AK116" s="1798"/>
      <c r="AL116" s="1798"/>
      <c r="AM116" s="1798"/>
      <c r="AN116" s="1798"/>
      <c r="AO116" s="1798"/>
      <c r="AP116" s="1798"/>
      <c r="AQ116" s="1791" t="s">
        <v>589</v>
      </c>
      <c r="AR116" s="1791"/>
      <c r="AS116" s="1791"/>
      <c r="AT116" s="1791"/>
      <c r="AU116" s="1791"/>
      <c r="AV116" s="1791"/>
      <c r="AW116" s="1791"/>
      <c r="AX116" s="1791"/>
      <c r="AY116" s="1791"/>
      <c r="AZ116" s="1791"/>
      <c r="BA116" s="1791"/>
      <c r="BB116" s="1791"/>
      <c r="BC116" s="1791"/>
      <c r="BD116" s="1791"/>
      <c r="BE116" s="1791"/>
      <c r="BF116" s="1791"/>
      <c r="BG116" s="1791"/>
      <c r="BH116" s="1791"/>
      <c r="BI116" s="1791"/>
      <c r="BJ116" s="1791"/>
      <c r="BK116" s="1791"/>
      <c r="BL116" s="1791"/>
      <c r="BM116" s="1791"/>
      <c r="BN116" s="1791"/>
      <c r="BO116" s="1791"/>
      <c r="BP116" s="1791"/>
      <c r="BQ116" s="1791"/>
      <c r="BR116" s="1791"/>
      <c r="BS116" s="1791"/>
      <c r="BT116" s="1791"/>
      <c r="BU116" s="1791"/>
      <c r="BV116" s="1791"/>
      <c r="BW116" s="1791"/>
      <c r="BX116" s="252"/>
    </row>
    <row r="117" spans="1:76" ht="14">
      <c r="A117" s="232"/>
      <c r="B117" s="242"/>
      <c r="C117" s="253"/>
      <c r="D117" s="1798"/>
      <c r="E117" s="1798"/>
      <c r="F117" s="1798"/>
      <c r="G117" s="1798"/>
      <c r="H117" s="1798"/>
      <c r="I117" s="1798"/>
      <c r="J117" s="1798"/>
      <c r="K117" s="1798"/>
      <c r="L117" s="1798"/>
      <c r="M117" s="1798"/>
      <c r="N117" s="1798"/>
      <c r="O117" s="1798"/>
      <c r="P117" s="1798"/>
      <c r="Q117" s="1798"/>
      <c r="R117" s="1798"/>
      <c r="S117" s="1798"/>
      <c r="T117" s="1798"/>
      <c r="U117" s="1798"/>
      <c r="V117" s="1798"/>
      <c r="W117" s="1798"/>
      <c r="X117" s="1798"/>
      <c r="Y117" s="1798"/>
      <c r="Z117" s="1798"/>
      <c r="AA117" s="1798"/>
      <c r="AB117" s="1798"/>
      <c r="AC117" s="1798"/>
      <c r="AD117" s="1798"/>
      <c r="AE117" s="1798"/>
      <c r="AF117" s="1798"/>
      <c r="AG117" s="1798"/>
      <c r="AH117" s="1798"/>
      <c r="AI117" s="1798"/>
      <c r="AJ117" s="1798"/>
      <c r="AK117" s="1798"/>
      <c r="AL117" s="1798"/>
      <c r="AM117" s="1798"/>
      <c r="AN117" s="1798"/>
      <c r="AO117" s="1798"/>
      <c r="AP117" s="1798"/>
      <c r="AQ117" s="1791"/>
      <c r="AR117" s="1791"/>
      <c r="AS117" s="1791"/>
      <c r="AT117" s="1791"/>
      <c r="AU117" s="1791"/>
      <c r="AV117" s="1791"/>
      <c r="AW117" s="1791"/>
      <c r="AX117" s="1791"/>
      <c r="AY117" s="1791"/>
      <c r="AZ117" s="1791"/>
      <c r="BA117" s="1791"/>
      <c r="BB117" s="1791"/>
      <c r="BC117" s="1791"/>
      <c r="BD117" s="1791"/>
      <c r="BE117" s="1791"/>
      <c r="BF117" s="1791"/>
      <c r="BG117" s="1791"/>
      <c r="BH117" s="1791"/>
      <c r="BI117" s="1791"/>
      <c r="BJ117" s="1791"/>
      <c r="BK117" s="1791"/>
      <c r="BL117" s="1791"/>
      <c r="BM117" s="1791"/>
      <c r="BN117" s="1791"/>
      <c r="BO117" s="1791"/>
      <c r="BP117" s="1791"/>
      <c r="BQ117" s="1791"/>
      <c r="BR117" s="1791"/>
      <c r="BS117" s="1791"/>
      <c r="BT117" s="1791"/>
      <c r="BU117" s="1791"/>
      <c r="BV117" s="1791"/>
      <c r="BW117" s="1791"/>
      <c r="BX117" s="252"/>
    </row>
    <row r="118" spans="1:76" ht="14.5" thickBot="1">
      <c r="C118" s="253"/>
      <c r="D118" s="1799"/>
      <c r="E118" s="1799"/>
      <c r="F118" s="1799"/>
      <c r="G118" s="1799"/>
      <c r="H118" s="1799"/>
      <c r="I118" s="1799"/>
      <c r="J118" s="1799"/>
      <c r="K118" s="1799"/>
      <c r="L118" s="1799"/>
      <c r="M118" s="1799"/>
      <c r="N118" s="1799"/>
      <c r="O118" s="1799"/>
      <c r="P118" s="1799"/>
      <c r="Q118" s="1799"/>
      <c r="R118" s="1799"/>
      <c r="S118" s="1799"/>
      <c r="T118" s="1799"/>
      <c r="U118" s="1799"/>
      <c r="V118" s="1799"/>
      <c r="W118" s="1799"/>
      <c r="X118" s="1799"/>
      <c r="Y118" s="1799"/>
      <c r="Z118" s="1799"/>
      <c r="AA118" s="1799"/>
      <c r="AB118" s="1799"/>
      <c r="AC118" s="1799"/>
      <c r="AD118" s="1799"/>
      <c r="AE118" s="1799"/>
      <c r="AF118" s="1799"/>
      <c r="AG118" s="1799"/>
      <c r="AH118" s="1799"/>
      <c r="AI118" s="1799"/>
      <c r="AJ118" s="1799"/>
      <c r="AK118" s="1799"/>
      <c r="AL118" s="1799"/>
      <c r="AM118" s="1799"/>
      <c r="AN118" s="1799"/>
      <c r="AO118" s="1799"/>
      <c r="AP118" s="1799"/>
      <c r="AQ118" s="1792"/>
      <c r="AR118" s="1792"/>
      <c r="AS118" s="1792"/>
      <c r="AT118" s="1792"/>
      <c r="AU118" s="1792"/>
      <c r="AV118" s="1792"/>
      <c r="AW118" s="1792"/>
      <c r="AX118" s="1792"/>
      <c r="AY118" s="1792"/>
      <c r="AZ118" s="1792"/>
      <c r="BA118" s="1792"/>
      <c r="BB118" s="1792"/>
      <c r="BC118" s="1792"/>
      <c r="BD118" s="1792"/>
      <c r="BE118" s="1792"/>
      <c r="BF118" s="1792"/>
      <c r="BG118" s="1792"/>
      <c r="BH118" s="1792"/>
      <c r="BI118" s="1792"/>
      <c r="BJ118" s="1792"/>
      <c r="BK118" s="1792"/>
      <c r="BL118" s="1792"/>
      <c r="BM118" s="1792"/>
      <c r="BN118" s="1792"/>
      <c r="BO118" s="1792"/>
      <c r="BP118" s="1792"/>
      <c r="BQ118" s="1792"/>
      <c r="BR118" s="1792"/>
      <c r="BS118" s="1792"/>
      <c r="BT118" s="1792"/>
      <c r="BU118" s="1792"/>
      <c r="BV118" s="1792"/>
      <c r="BW118" s="1792"/>
      <c r="BX118" s="252"/>
    </row>
    <row r="119" spans="1:76" ht="13" customHeight="1" thickBot="1">
      <c r="C119" s="254"/>
      <c r="D119" s="255"/>
      <c r="E119" s="255"/>
      <c r="F119" s="255"/>
      <c r="G119" s="255"/>
      <c r="H119" s="255"/>
      <c r="I119" s="255"/>
      <c r="J119" s="255"/>
      <c r="K119" s="255"/>
      <c r="L119" s="255"/>
      <c r="M119" s="255"/>
      <c r="N119" s="255"/>
      <c r="O119" s="255"/>
      <c r="P119" s="255"/>
      <c r="Q119" s="255"/>
      <c r="R119" s="255"/>
      <c r="S119" s="255"/>
      <c r="T119" s="255"/>
      <c r="U119" s="255"/>
      <c r="V119" s="255"/>
      <c r="W119" s="255"/>
      <c r="X119" s="255"/>
      <c r="Y119" s="255"/>
      <c r="Z119" s="255"/>
      <c r="AA119" s="256"/>
      <c r="AB119" s="255"/>
      <c r="AC119" s="255"/>
      <c r="AD119" s="255"/>
      <c r="AE119" s="255"/>
      <c r="AF119" s="255"/>
      <c r="AG119" s="255"/>
      <c r="AH119" s="255"/>
      <c r="AI119" s="255"/>
      <c r="AJ119" s="255"/>
      <c r="AK119" s="255"/>
      <c r="AL119" s="255"/>
      <c r="AM119" s="255"/>
      <c r="AN119" s="255"/>
      <c r="AO119" s="255"/>
      <c r="AP119" s="255"/>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8"/>
    </row>
    <row r="120" spans="1:76" ht="14.5" thickTop="1">
      <c r="C120" s="249"/>
      <c r="D120" s="249"/>
      <c r="E120" s="249"/>
      <c r="F120" s="249"/>
      <c r="G120" s="249"/>
      <c r="H120" s="249"/>
      <c r="I120" s="249"/>
      <c r="J120" s="249"/>
      <c r="K120" s="249"/>
      <c r="L120" s="249"/>
      <c r="M120" s="249"/>
      <c r="N120" s="249"/>
      <c r="O120" s="249"/>
      <c r="P120" s="249"/>
      <c r="Q120" s="249"/>
      <c r="R120" s="249"/>
      <c r="S120" s="249"/>
      <c r="T120" s="249"/>
      <c r="U120" s="249"/>
      <c r="V120" s="249"/>
      <c r="W120" s="249"/>
      <c r="X120" s="249"/>
      <c r="Y120" s="249"/>
      <c r="Z120" s="249"/>
      <c r="AA120" s="249"/>
      <c r="AB120" s="249"/>
      <c r="AC120" s="249"/>
      <c r="AD120" s="249"/>
      <c r="AE120" s="249"/>
      <c r="AF120" s="249"/>
      <c r="AG120" s="249"/>
      <c r="AH120" s="249"/>
      <c r="AI120" s="249"/>
      <c r="AJ120" s="249"/>
      <c r="AK120" s="249"/>
      <c r="AL120" s="249"/>
      <c r="AM120" s="249"/>
      <c r="AN120" s="249"/>
      <c r="AO120" s="249"/>
      <c r="AP120" s="249"/>
    </row>
    <row r="121" spans="1:76" ht="14">
      <c r="C121" s="249"/>
      <c r="D121" s="249"/>
      <c r="E121" s="249"/>
      <c r="F121" s="249"/>
      <c r="G121" s="249"/>
      <c r="H121" s="249"/>
      <c r="I121" s="249"/>
      <c r="J121" s="249"/>
      <c r="K121" s="249"/>
      <c r="L121" s="249"/>
      <c r="M121" s="249"/>
      <c r="N121" s="249"/>
      <c r="O121" s="249"/>
      <c r="P121" s="249"/>
      <c r="Q121" s="249"/>
      <c r="R121" s="249"/>
      <c r="S121" s="249"/>
      <c r="T121" s="249"/>
      <c r="U121" s="249"/>
      <c r="V121" s="249"/>
      <c r="W121" s="249"/>
      <c r="X121" s="249"/>
      <c r="Y121" s="249"/>
      <c r="Z121" s="249"/>
      <c r="AA121" s="249"/>
      <c r="AB121" s="251"/>
      <c r="AC121" s="249"/>
      <c r="AD121" s="249"/>
      <c r="AE121" s="249"/>
      <c r="AF121" s="249"/>
      <c r="AG121" s="249"/>
      <c r="AH121" s="249"/>
      <c r="AI121" s="249"/>
      <c r="AJ121" s="249"/>
      <c r="AV121" s="259"/>
      <c r="AW121" s="259"/>
      <c r="AX121" s="259"/>
      <c r="AY121" s="259"/>
      <c r="AZ121" s="259"/>
      <c r="BA121" s="259"/>
      <c r="BB121" s="259"/>
      <c r="BC121" s="259"/>
      <c r="BD121" s="259"/>
      <c r="BE121" s="259"/>
      <c r="BF121" s="259"/>
      <c r="BG121" s="259"/>
      <c r="BH121" s="259"/>
      <c r="BI121" s="259"/>
      <c r="BJ121" s="259"/>
      <c r="BK121" s="259"/>
      <c r="BL121" s="259"/>
      <c r="BM121" s="259"/>
      <c r="BN121" s="259"/>
      <c r="BO121" s="259"/>
      <c r="BP121" s="259"/>
      <c r="BQ121" s="259"/>
      <c r="BR121" s="259"/>
      <c r="BS121" s="259"/>
      <c r="BT121" s="259"/>
      <c r="BU121" s="259"/>
      <c r="BV121" s="259"/>
      <c r="BW121" s="259"/>
    </row>
    <row r="122" spans="1:76" ht="13" customHeight="1">
      <c r="C122" s="249"/>
      <c r="D122" s="249"/>
      <c r="E122" s="249"/>
      <c r="F122" s="249"/>
      <c r="G122" s="249"/>
      <c r="H122" s="249"/>
      <c r="I122" s="249"/>
      <c r="J122" s="249"/>
      <c r="K122" s="249"/>
      <c r="L122" s="249"/>
      <c r="M122" s="249"/>
      <c r="N122" s="249"/>
      <c r="O122" s="249"/>
      <c r="P122" s="249"/>
      <c r="Q122" s="249"/>
      <c r="R122" s="249"/>
      <c r="S122" s="249"/>
      <c r="T122" s="249"/>
      <c r="U122" s="249"/>
      <c r="V122" s="249"/>
      <c r="W122" s="249"/>
      <c r="X122" s="249"/>
      <c r="Y122" s="249"/>
      <c r="Z122" s="249"/>
      <c r="AA122" s="249"/>
      <c r="AB122" s="251"/>
      <c r="AC122" s="249"/>
      <c r="AD122" s="249"/>
      <c r="AE122" s="249"/>
      <c r="AF122" s="249"/>
      <c r="AG122" s="249"/>
      <c r="AH122" s="249"/>
      <c r="AI122" s="249"/>
      <c r="AJ122" s="249"/>
    </row>
    <row r="123" spans="1:76" ht="14">
      <c r="C123" s="249"/>
      <c r="D123" s="249"/>
      <c r="E123" s="249"/>
      <c r="F123" s="249"/>
      <c r="G123" s="249"/>
      <c r="H123" s="249"/>
      <c r="I123" s="249"/>
      <c r="J123" s="249"/>
      <c r="K123" s="249"/>
      <c r="L123" s="249"/>
      <c r="M123" s="249"/>
    </row>
    <row r="124" spans="1:76" ht="14">
      <c r="C124" s="249"/>
      <c r="D124" s="249"/>
      <c r="E124" s="249"/>
      <c r="F124" s="249"/>
      <c r="G124" s="249"/>
      <c r="H124" s="249"/>
      <c r="I124" s="249"/>
      <c r="J124" s="249"/>
      <c r="K124" s="249"/>
      <c r="L124" s="249"/>
      <c r="M124" s="249"/>
      <c r="AK124" s="259"/>
      <c r="AL124" s="259"/>
      <c r="AM124" s="259"/>
      <c r="AN124" s="259"/>
      <c r="AO124" s="259"/>
      <c r="AP124" s="259"/>
      <c r="AQ124" s="259"/>
      <c r="AR124" s="259"/>
      <c r="AS124" s="259"/>
      <c r="AT124" s="259"/>
      <c r="AU124" s="259"/>
    </row>
    <row r="125" spans="1:76" ht="14">
      <c r="C125" s="249"/>
      <c r="D125" s="249"/>
      <c r="E125" s="249"/>
      <c r="F125" s="249"/>
      <c r="G125" s="249"/>
      <c r="H125" s="249"/>
      <c r="I125" s="249"/>
      <c r="J125" s="249"/>
      <c r="K125" s="249"/>
      <c r="L125" s="249"/>
      <c r="M125" s="249"/>
      <c r="AK125" s="259"/>
      <c r="AL125" s="259"/>
      <c r="AM125" s="259"/>
      <c r="AN125" s="259"/>
      <c r="AO125" s="259"/>
      <c r="AP125" s="259"/>
      <c r="AQ125" s="259"/>
      <c r="AR125" s="259"/>
      <c r="AS125" s="259"/>
      <c r="AT125" s="259"/>
      <c r="AU125" s="259"/>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59"/>
      <c r="BR125" s="259"/>
      <c r="BS125" s="259"/>
      <c r="BT125" s="259"/>
      <c r="BU125" s="259"/>
      <c r="BV125" s="259"/>
      <c r="BW125" s="259"/>
    </row>
    <row r="126" spans="1:76" ht="14">
      <c r="C126" s="249"/>
      <c r="D126" s="249"/>
      <c r="E126" s="249"/>
      <c r="F126" s="249"/>
      <c r="G126" s="249"/>
      <c r="H126" s="249"/>
      <c r="I126" s="249"/>
      <c r="J126" s="249"/>
      <c r="K126" s="249"/>
      <c r="L126" s="249"/>
      <c r="M126" s="249"/>
      <c r="AW126" s="259"/>
      <c r="AX126" s="259"/>
      <c r="AY126" s="259"/>
      <c r="AZ126" s="259"/>
      <c r="BA126" s="259"/>
      <c r="BB126" s="259"/>
      <c r="BC126" s="259"/>
      <c r="BD126" s="259"/>
      <c r="BE126" s="259"/>
      <c r="BF126" s="259"/>
      <c r="BG126" s="259"/>
      <c r="BH126" s="259"/>
      <c r="BI126" s="259"/>
      <c r="BJ126" s="259"/>
      <c r="BK126" s="259"/>
      <c r="BL126" s="259"/>
      <c r="BM126" s="259"/>
      <c r="BN126" s="259"/>
      <c r="BO126" s="259"/>
      <c r="BP126" s="259"/>
      <c r="BQ126" s="259"/>
      <c r="BR126" s="259"/>
      <c r="BS126" s="259"/>
      <c r="BT126" s="259"/>
      <c r="BU126" s="259"/>
      <c r="BV126" s="259"/>
      <c r="BW126" s="259"/>
    </row>
    <row r="127" spans="1:76" ht="14">
      <c r="C127" s="249"/>
      <c r="D127" s="249"/>
      <c r="E127" s="249"/>
      <c r="F127" s="249"/>
      <c r="G127" s="249"/>
      <c r="H127" s="249"/>
      <c r="I127" s="249"/>
      <c r="J127" s="249"/>
      <c r="K127" s="249"/>
      <c r="L127" s="249"/>
      <c r="M127" s="249"/>
      <c r="AW127" s="259"/>
      <c r="AX127" s="259"/>
      <c r="AY127" s="259"/>
      <c r="AZ127" s="259"/>
      <c r="BA127" s="259"/>
      <c r="BB127" s="259"/>
      <c r="BC127" s="259"/>
      <c r="BD127" s="259"/>
      <c r="BE127" s="259"/>
      <c r="BF127" s="259"/>
      <c r="BG127" s="259"/>
      <c r="BH127" s="259"/>
      <c r="BI127" s="259"/>
      <c r="BJ127" s="259"/>
      <c r="BK127" s="259"/>
      <c r="BL127" s="259"/>
      <c r="BM127" s="259"/>
      <c r="BN127" s="259"/>
      <c r="BO127" s="259"/>
      <c r="BP127" s="259"/>
      <c r="BQ127" s="259"/>
      <c r="BR127" s="259"/>
      <c r="BS127" s="259"/>
      <c r="BT127" s="259"/>
      <c r="BU127" s="259"/>
      <c r="BV127" s="259"/>
      <c r="BW127" s="259"/>
    </row>
    <row r="129" spans="38:48" ht="14">
      <c r="AL129" s="259"/>
      <c r="AM129" s="259"/>
      <c r="AN129" s="259"/>
      <c r="AO129" s="259"/>
      <c r="AP129" s="259"/>
      <c r="AQ129" s="259"/>
      <c r="AR129" s="259"/>
      <c r="AS129" s="259"/>
      <c r="AT129" s="259"/>
      <c r="AU129" s="259"/>
      <c r="AV129" s="259"/>
    </row>
    <row r="130" spans="38:48" ht="14">
      <c r="AL130" s="259"/>
      <c r="AM130" s="259"/>
      <c r="AN130" s="259"/>
      <c r="AO130" s="259"/>
      <c r="AP130" s="259"/>
      <c r="AQ130" s="259"/>
      <c r="AR130" s="259"/>
      <c r="AS130" s="259"/>
      <c r="AT130" s="259"/>
      <c r="AU130" s="259"/>
      <c r="AV130" s="259"/>
    </row>
  </sheetData>
  <mergeCells count="350">
    <mergeCell ref="J1:BG3"/>
    <mergeCell ref="B4:G6"/>
    <mergeCell ref="H4:M7"/>
    <mergeCell ref="N4:AM7"/>
    <mergeCell ref="AN4:AS9"/>
    <mergeCell ref="AT4:BQ5"/>
    <mergeCell ref="AT6:BN9"/>
    <mergeCell ref="BO6:BQ9"/>
    <mergeCell ref="Z9:AA9"/>
    <mergeCell ref="AB9:AC9"/>
    <mergeCell ref="BS6:BV11"/>
    <mergeCell ref="B7:G11"/>
    <mergeCell ref="H8:M11"/>
    <mergeCell ref="N8:AM8"/>
    <mergeCell ref="N9:O9"/>
    <mergeCell ref="P9:Q9"/>
    <mergeCell ref="R9:S9"/>
    <mergeCell ref="T9:U9"/>
    <mergeCell ref="V9:W9"/>
    <mergeCell ref="X9:Y9"/>
    <mergeCell ref="AD9:AE9"/>
    <mergeCell ref="AF9:AG9"/>
    <mergeCell ref="AH9:AI9"/>
    <mergeCell ref="AJ9:AK9"/>
    <mergeCell ref="AL9:AM9"/>
    <mergeCell ref="N10:O11"/>
    <mergeCell ref="P10:Q11"/>
    <mergeCell ref="R10:S11"/>
    <mergeCell ref="T10:U11"/>
    <mergeCell ref="V10:W11"/>
    <mergeCell ref="AJ10:AK11"/>
    <mergeCell ref="AL10:AM11"/>
    <mergeCell ref="AN10:AS14"/>
    <mergeCell ref="AT10:BQ14"/>
    <mergeCell ref="B12:G14"/>
    <mergeCell ref="H12:M14"/>
    <mergeCell ref="N12:AM14"/>
    <mergeCell ref="X10:Y11"/>
    <mergeCell ref="Z10:AA11"/>
    <mergeCell ref="AB10:AC11"/>
    <mergeCell ref="AD10:AE11"/>
    <mergeCell ref="AF10:AG11"/>
    <mergeCell ref="AH10:AI11"/>
    <mergeCell ref="B16:B84"/>
    <mergeCell ref="C16:J22"/>
    <mergeCell ref="K16:N22"/>
    <mergeCell ref="O16:Q22"/>
    <mergeCell ref="R16:W22"/>
    <mergeCell ref="X16:AE18"/>
    <mergeCell ref="X19:AC22"/>
    <mergeCell ref="AD19:AE22"/>
    <mergeCell ref="AD29:AE31"/>
    <mergeCell ref="Y35:AE35"/>
    <mergeCell ref="C23:C42"/>
    <mergeCell ref="D23:J25"/>
    <mergeCell ref="K23:N25"/>
    <mergeCell ref="O23:Q25"/>
    <mergeCell ref="R23:W25"/>
    <mergeCell ref="X23:AC25"/>
    <mergeCell ref="AD23:AE25"/>
    <mergeCell ref="D26:J28"/>
    <mergeCell ref="K26:N28"/>
    <mergeCell ref="O26:Q28"/>
    <mergeCell ref="R26:W28"/>
    <mergeCell ref="X26:AC28"/>
    <mergeCell ref="AD26:AE28"/>
    <mergeCell ref="R29:W31"/>
    <mergeCell ref="BO16:BQ21"/>
    <mergeCell ref="BR16:BX21"/>
    <mergeCell ref="BY16:CA21"/>
    <mergeCell ref="CC16:CC84"/>
    <mergeCell ref="BG18:BL21"/>
    <mergeCell ref="BM18:BN21"/>
    <mergeCell ref="BE22:BF27"/>
    <mergeCell ref="BG22:BN24"/>
    <mergeCell ref="BO22:BQ27"/>
    <mergeCell ref="BR22:BX27"/>
    <mergeCell ref="BY22:CA27"/>
    <mergeCell ref="BG25:BL27"/>
    <mergeCell ref="BM25:BN27"/>
    <mergeCell ref="BU34:CA36"/>
    <mergeCell ref="BO28:BQ33"/>
    <mergeCell ref="BR28:BX33"/>
    <mergeCell ref="BY28:CA33"/>
    <mergeCell ref="BT34:BT36"/>
    <mergeCell ref="BB49:BH52"/>
    <mergeCell ref="BI49:BS50"/>
    <mergeCell ref="BT49:CA52"/>
    <mergeCell ref="BI51:BO52"/>
    <mergeCell ref="BT37:BT39"/>
    <mergeCell ref="BU37:CA39"/>
    <mergeCell ref="AF16:AH22"/>
    <mergeCell ref="AI16:AP22"/>
    <mergeCell ref="AQ16:AS22"/>
    <mergeCell ref="AU16:AU47"/>
    <mergeCell ref="AV16:AZ21"/>
    <mergeCell ref="BA16:BD21"/>
    <mergeCell ref="AV22:AZ27"/>
    <mergeCell ref="BA22:BD27"/>
    <mergeCell ref="AF23:AH25"/>
    <mergeCell ref="AI23:AI25"/>
    <mergeCell ref="AJ23:AP25"/>
    <mergeCell ref="AQ23:AS25"/>
    <mergeCell ref="AM39:AS39"/>
    <mergeCell ref="AZ40:AZ43"/>
    <mergeCell ref="BA40:BB43"/>
    <mergeCell ref="BC40:BH40"/>
    <mergeCell ref="BC41:BH43"/>
    <mergeCell ref="BE16:BF21"/>
    <mergeCell ref="BG16:BN17"/>
    <mergeCell ref="AM36:AS38"/>
    <mergeCell ref="AV37:BS39"/>
    <mergeCell ref="AZ44:BQ47"/>
    <mergeCell ref="BR44:BR47"/>
    <mergeCell ref="BS44:CA44"/>
    <mergeCell ref="AI26:AI28"/>
    <mergeCell ref="AJ26:AP28"/>
    <mergeCell ref="AQ26:AS28"/>
    <mergeCell ref="AV28:AZ33"/>
    <mergeCell ref="BA28:BD33"/>
    <mergeCell ref="AF29:AH31"/>
    <mergeCell ref="AI29:AI31"/>
    <mergeCell ref="AJ29:AP31"/>
    <mergeCell ref="AQ29:AS31"/>
    <mergeCell ref="AJ32:AP34"/>
    <mergeCell ref="AQ32:AS34"/>
    <mergeCell ref="AV34:BS36"/>
    <mergeCell ref="AF35:AK38"/>
    <mergeCell ref="AL35:AL38"/>
    <mergeCell ref="D35:I38"/>
    <mergeCell ref="J35:J38"/>
    <mergeCell ref="K35:N38"/>
    <mergeCell ref="O35:W38"/>
    <mergeCell ref="X35:X38"/>
    <mergeCell ref="BG31:BL33"/>
    <mergeCell ref="BM31:BN33"/>
    <mergeCell ref="D32:J34"/>
    <mergeCell ref="K32:N34"/>
    <mergeCell ref="O32:Q34"/>
    <mergeCell ref="R32:W34"/>
    <mergeCell ref="X32:AC34"/>
    <mergeCell ref="AD32:AE34"/>
    <mergeCell ref="AF32:AH34"/>
    <mergeCell ref="AI32:AI34"/>
    <mergeCell ref="BE28:BF33"/>
    <mergeCell ref="BG28:BN30"/>
    <mergeCell ref="D29:J31"/>
    <mergeCell ref="K29:N31"/>
    <mergeCell ref="O29:Q31"/>
    <mergeCell ref="AM35:AS35"/>
    <mergeCell ref="Y36:AE38"/>
    <mergeCell ref="X29:AC31"/>
    <mergeCell ref="AF26:AH28"/>
    <mergeCell ref="Y40:AE42"/>
    <mergeCell ref="AM40:AS42"/>
    <mergeCell ref="AV40:AY47"/>
    <mergeCell ref="D39:I42"/>
    <mergeCell ref="J39:J42"/>
    <mergeCell ref="K39:N42"/>
    <mergeCell ref="O39:W42"/>
    <mergeCell ref="X39:X42"/>
    <mergeCell ref="Y39:AE39"/>
    <mergeCell ref="AF39:AK42"/>
    <mergeCell ref="AL39:AL42"/>
    <mergeCell ref="AJ46:AP48"/>
    <mergeCell ref="AQ46:AS48"/>
    <mergeCell ref="AJ43:AP45"/>
    <mergeCell ref="AQ43:AS45"/>
    <mergeCell ref="AD43:AE45"/>
    <mergeCell ref="AF43:AH45"/>
    <mergeCell ref="AI43:AI45"/>
    <mergeCell ref="BS45:CA47"/>
    <mergeCell ref="BI40:BI43"/>
    <mergeCell ref="BJ40:BJ43"/>
    <mergeCell ref="BK40:BK43"/>
    <mergeCell ref="BL40:BT43"/>
    <mergeCell ref="BU40:BZ40"/>
    <mergeCell ref="CA40:CA43"/>
    <mergeCell ref="BU41:BZ43"/>
    <mergeCell ref="C43:C55"/>
    <mergeCell ref="D43:J45"/>
    <mergeCell ref="K43:N45"/>
    <mergeCell ref="O43:Q45"/>
    <mergeCell ref="R43:W45"/>
    <mergeCell ref="X43:AC45"/>
    <mergeCell ref="D46:J48"/>
    <mergeCell ref="K46:N48"/>
    <mergeCell ref="O46:Q48"/>
    <mergeCell ref="R46:W48"/>
    <mergeCell ref="X49:AC51"/>
    <mergeCell ref="AD49:AE51"/>
    <mergeCell ref="X46:AC48"/>
    <mergeCell ref="AD46:AE48"/>
    <mergeCell ref="AF46:AH48"/>
    <mergeCell ref="AI46:AI48"/>
    <mergeCell ref="BP51:BS52"/>
    <mergeCell ref="D52:I55"/>
    <mergeCell ref="J52:J55"/>
    <mergeCell ref="K52:N55"/>
    <mergeCell ref="O52:AA55"/>
    <mergeCell ref="AB52:AK55"/>
    <mergeCell ref="AF49:AH51"/>
    <mergeCell ref="AI49:AI51"/>
    <mergeCell ref="AJ49:AP51"/>
    <mergeCell ref="AQ49:AS51"/>
    <mergeCell ref="AU49:AU64"/>
    <mergeCell ref="AV49:BA52"/>
    <mergeCell ref="AL52:AL55"/>
    <mergeCell ref="AM52:AS52"/>
    <mergeCell ref="AM53:AS55"/>
    <mergeCell ref="AV53:BA56"/>
    <mergeCell ref="D49:J51"/>
    <mergeCell ref="K49:N51"/>
    <mergeCell ref="O49:Q51"/>
    <mergeCell ref="R49:W51"/>
    <mergeCell ref="AV57:BA60"/>
    <mergeCell ref="BB53:BH56"/>
    <mergeCell ref="BI53:BO56"/>
    <mergeCell ref="BP53:BS56"/>
    <mergeCell ref="AJ56:AP58"/>
    <mergeCell ref="AD59:AE61"/>
    <mergeCell ref="X61:Z61"/>
    <mergeCell ref="AA61:AC61"/>
    <mergeCell ref="D62:J64"/>
    <mergeCell ref="K62:N64"/>
    <mergeCell ref="O62:Q64"/>
    <mergeCell ref="R62:W64"/>
    <mergeCell ref="X62:AC63"/>
    <mergeCell ref="AD62:AE64"/>
    <mergeCell ref="D59:J61"/>
    <mergeCell ref="K59:N61"/>
    <mergeCell ref="O59:Q61"/>
    <mergeCell ref="R59:W61"/>
    <mergeCell ref="X59:AC60"/>
    <mergeCell ref="AF59:AH61"/>
    <mergeCell ref="AI59:AI61"/>
    <mergeCell ref="AJ59:AP61"/>
    <mergeCell ref="AF56:AH58"/>
    <mergeCell ref="AI56:AI58"/>
    <mergeCell ref="BT53:CA56"/>
    <mergeCell ref="AQ59:AS61"/>
    <mergeCell ref="AQ56:AS58"/>
    <mergeCell ref="AV61:BS64"/>
    <mergeCell ref="BT61:CA64"/>
    <mergeCell ref="U79:AC80"/>
    <mergeCell ref="BB57:BH60"/>
    <mergeCell ref="BI57:BO60"/>
    <mergeCell ref="BP57:BS60"/>
    <mergeCell ref="BT57:CA60"/>
    <mergeCell ref="X58:Z58"/>
    <mergeCell ref="AA58:AC58"/>
    <mergeCell ref="AJ62:AP64"/>
    <mergeCell ref="AQ62:AS64"/>
    <mergeCell ref="X64:Z64"/>
    <mergeCell ref="AA64:AC64"/>
    <mergeCell ref="AF62:AH64"/>
    <mergeCell ref="AI62:AI64"/>
    <mergeCell ref="AD75:AL76"/>
    <mergeCell ref="BT69:CA71"/>
    <mergeCell ref="Y70:AE72"/>
    <mergeCell ref="AM70:AS72"/>
    <mergeCell ref="AV72:BS74"/>
    <mergeCell ref="BT72:CA74"/>
    <mergeCell ref="AV66:BS68"/>
    <mergeCell ref="BT66:CA68"/>
    <mergeCell ref="D69:I72"/>
    <mergeCell ref="J69:J72"/>
    <mergeCell ref="K69:N72"/>
    <mergeCell ref="O69:W72"/>
    <mergeCell ref="X69:X72"/>
    <mergeCell ref="Y69:AE69"/>
    <mergeCell ref="AF69:AK72"/>
    <mergeCell ref="AL69:AL72"/>
    <mergeCell ref="AF65:AK68"/>
    <mergeCell ref="AL65:AL68"/>
    <mergeCell ref="AM65:AS65"/>
    <mergeCell ref="Y66:AE68"/>
    <mergeCell ref="AM66:AS68"/>
    <mergeCell ref="AU66:AU84"/>
    <mergeCell ref="AM69:AS69"/>
    <mergeCell ref="AV69:BS71"/>
    <mergeCell ref="AV75:BS77"/>
    <mergeCell ref="BT75:CA77"/>
    <mergeCell ref="C77:K78"/>
    <mergeCell ref="L77:T78"/>
    <mergeCell ref="U77:AC78"/>
    <mergeCell ref="AD77:AL78"/>
    <mergeCell ref="AV78:BS80"/>
    <mergeCell ref="BT78:CA80"/>
    <mergeCell ref="C79:K80"/>
    <mergeCell ref="L79:T80"/>
    <mergeCell ref="AD79:AL80"/>
    <mergeCell ref="AM79:AS84"/>
    <mergeCell ref="C73:T74"/>
    <mergeCell ref="U73:AL74"/>
    <mergeCell ref="AM73:AS78"/>
    <mergeCell ref="C75:K76"/>
    <mergeCell ref="L75:T76"/>
    <mergeCell ref="U75:AC76"/>
    <mergeCell ref="C56:C72"/>
    <mergeCell ref="D56:J58"/>
    <mergeCell ref="K56:N58"/>
    <mergeCell ref="D65:I68"/>
    <mergeCell ref="J65:J68"/>
    <mergeCell ref="K65:N68"/>
    <mergeCell ref="O65:W68"/>
    <mergeCell ref="X65:X68"/>
    <mergeCell ref="Y65:AE65"/>
    <mergeCell ref="O56:Q58"/>
    <mergeCell ref="R56:W58"/>
    <mergeCell ref="X56:AC57"/>
    <mergeCell ref="AD56:AE58"/>
    <mergeCell ref="C85:AS86"/>
    <mergeCell ref="C90:H91"/>
    <mergeCell ref="D92:BW94"/>
    <mergeCell ref="D95:N96"/>
    <mergeCell ref="O95:AP96"/>
    <mergeCell ref="AQ95:BW96"/>
    <mergeCell ref="C81:K82"/>
    <mergeCell ref="L81:T82"/>
    <mergeCell ref="U81:AC82"/>
    <mergeCell ref="AD81:AL82"/>
    <mergeCell ref="AV81:BS84"/>
    <mergeCell ref="BT81:CA84"/>
    <mergeCell ref="C83:K84"/>
    <mergeCell ref="L83:T84"/>
    <mergeCell ref="U83:AC84"/>
    <mergeCell ref="AD83:AL84"/>
    <mergeCell ref="D97:N98"/>
    <mergeCell ref="O97:AP100"/>
    <mergeCell ref="AQ97:BW98"/>
    <mergeCell ref="D99:N100"/>
    <mergeCell ref="AQ99:BW100"/>
    <mergeCell ref="D101:N102"/>
    <mergeCell ref="O101:AP102"/>
    <mergeCell ref="AQ101:BW103"/>
    <mergeCell ref="D103:N106"/>
    <mergeCell ref="O103:AP106"/>
    <mergeCell ref="AQ114:BW115"/>
    <mergeCell ref="AQ116:BW118"/>
    <mergeCell ref="AQ104:BW106"/>
    <mergeCell ref="D107:N108"/>
    <mergeCell ref="O107:AP108"/>
    <mergeCell ref="AQ107:BW108"/>
    <mergeCell ref="D109:N110"/>
    <mergeCell ref="O109:AP111"/>
    <mergeCell ref="AQ109:BW111"/>
    <mergeCell ref="D111:N118"/>
    <mergeCell ref="O112:AP118"/>
    <mergeCell ref="AQ112:BW113"/>
  </mergeCells>
  <phoneticPr fontId="18"/>
  <pageMargins left="0.31496062992125984" right="0.35433070866141736" top="0.39370078740157483" bottom="0.31496062992125984" header="0.35433070866141736" footer="0.27559055118110237"/>
  <pageSetup paperSize="9" scale="74" fitToWidth="0" fitToHeight="0" pageOrder="overThenDown"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Drop Down 1">
              <controlPr defaultSize="0" print="0" autoLine="0" autoPict="0">
                <anchor moveWithCells="1">
                  <from>
                    <xdr:col>31</xdr:col>
                    <xdr:colOff>25400</xdr:colOff>
                    <xdr:row>22</xdr:row>
                    <xdr:rowOff>0</xdr:rowOff>
                  </from>
                  <to>
                    <xdr:col>34</xdr:col>
                    <xdr:colOff>19050</xdr:colOff>
                    <xdr:row>25</xdr:row>
                    <xdr:rowOff>19050</xdr:rowOff>
                  </to>
                </anchor>
              </controlPr>
            </control>
          </mc:Choice>
        </mc:AlternateContent>
        <mc:AlternateContent xmlns:mc="http://schemas.openxmlformats.org/markup-compatibility/2006">
          <mc:Choice Requires="x14">
            <control shapeId="13314" r:id="rId5" name="Drop Down 2">
              <controlPr defaultSize="0" print="0" autoLine="0" autoPict="0">
                <anchor moveWithCells="1">
                  <from>
                    <xdr:col>31</xdr:col>
                    <xdr:colOff>25400</xdr:colOff>
                    <xdr:row>24</xdr:row>
                    <xdr:rowOff>101600</xdr:rowOff>
                  </from>
                  <to>
                    <xdr:col>34</xdr:col>
                    <xdr:colOff>19050</xdr:colOff>
                    <xdr:row>28</xdr:row>
                    <xdr:rowOff>6350</xdr:rowOff>
                  </to>
                </anchor>
              </controlPr>
            </control>
          </mc:Choice>
        </mc:AlternateContent>
        <mc:AlternateContent xmlns:mc="http://schemas.openxmlformats.org/markup-compatibility/2006">
          <mc:Choice Requires="x14">
            <control shapeId="13315" r:id="rId6" name="Drop Down 3">
              <controlPr defaultSize="0" print="0" autoLine="0" autoPict="0">
                <anchor moveWithCells="1">
                  <from>
                    <xdr:col>31</xdr:col>
                    <xdr:colOff>25400</xdr:colOff>
                    <xdr:row>28</xdr:row>
                    <xdr:rowOff>6350</xdr:rowOff>
                  </from>
                  <to>
                    <xdr:col>34</xdr:col>
                    <xdr:colOff>19050</xdr:colOff>
                    <xdr:row>31</xdr:row>
                    <xdr:rowOff>19050</xdr:rowOff>
                  </to>
                </anchor>
              </controlPr>
            </control>
          </mc:Choice>
        </mc:AlternateContent>
        <mc:AlternateContent xmlns:mc="http://schemas.openxmlformats.org/markup-compatibility/2006">
          <mc:Choice Requires="x14">
            <control shapeId="13316" r:id="rId7" name="Drop Down 4">
              <controlPr defaultSize="0" print="0" autoLine="0" autoPict="0">
                <anchor moveWithCells="1">
                  <from>
                    <xdr:col>31</xdr:col>
                    <xdr:colOff>25400</xdr:colOff>
                    <xdr:row>30</xdr:row>
                    <xdr:rowOff>107950</xdr:rowOff>
                  </from>
                  <to>
                    <xdr:col>34</xdr:col>
                    <xdr:colOff>19050</xdr:colOff>
                    <xdr:row>34</xdr:row>
                    <xdr:rowOff>6350</xdr:rowOff>
                  </to>
                </anchor>
              </controlPr>
            </control>
          </mc:Choice>
        </mc:AlternateContent>
        <mc:AlternateContent xmlns:mc="http://schemas.openxmlformats.org/markup-compatibility/2006">
          <mc:Choice Requires="x14">
            <control shapeId="13317" r:id="rId8" name="Drop Down 5">
              <controlPr defaultSize="0" print="0" autoLine="0" autoPict="0">
                <anchor moveWithCells="1">
                  <from>
                    <xdr:col>31</xdr:col>
                    <xdr:colOff>25400</xdr:colOff>
                    <xdr:row>54</xdr:row>
                    <xdr:rowOff>95250</xdr:rowOff>
                  </from>
                  <to>
                    <xdr:col>34</xdr:col>
                    <xdr:colOff>19050</xdr:colOff>
                    <xdr:row>58</xdr:row>
                    <xdr:rowOff>0</xdr:rowOff>
                  </to>
                </anchor>
              </controlPr>
            </control>
          </mc:Choice>
        </mc:AlternateContent>
        <mc:AlternateContent xmlns:mc="http://schemas.openxmlformats.org/markup-compatibility/2006">
          <mc:Choice Requires="x14">
            <control shapeId="13318" r:id="rId9" name="Drop Down 6">
              <controlPr defaultSize="0" print="0" autoLine="0" autoPict="0">
                <anchor moveWithCells="1">
                  <from>
                    <xdr:col>31</xdr:col>
                    <xdr:colOff>25400</xdr:colOff>
                    <xdr:row>57</xdr:row>
                    <xdr:rowOff>95250</xdr:rowOff>
                  </from>
                  <to>
                    <xdr:col>34</xdr:col>
                    <xdr:colOff>19050</xdr:colOff>
                    <xdr:row>60</xdr:row>
                    <xdr:rowOff>101600</xdr:rowOff>
                  </to>
                </anchor>
              </controlPr>
            </control>
          </mc:Choice>
        </mc:AlternateContent>
        <mc:AlternateContent xmlns:mc="http://schemas.openxmlformats.org/markup-compatibility/2006">
          <mc:Choice Requires="x14">
            <control shapeId="13319" r:id="rId10" name="Drop Down 7">
              <controlPr defaultSize="0" print="0" autoLine="0" autoPict="0">
                <anchor moveWithCells="1">
                  <from>
                    <xdr:col>31</xdr:col>
                    <xdr:colOff>25400</xdr:colOff>
                    <xdr:row>60</xdr:row>
                    <xdr:rowOff>107950</xdr:rowOff>
                  </from>
                  <to>
                    <xdr:col>34</xdr:col>
                    <xdr:colOff>19050</xdr:colOff>
                    <xdr:row>64</xdr:row>
                    <xdr:rowOff>6350</xdr:rowOff>
                  </to>
                </anchor>
              </controlPr>
            </control>
          </mc:Choice>
        </mc:AlternateContent>
        <mc:AlternateContent xmlns:mc="http://schemas.openxmlformats.org/markup-compatibility/2006">
          <mc:Choice Requires="x14">
            <control shapeId="13320" r:id="rId11" name="Drop Down 8">
              <controlPr defaultSize="0" print="0" autoLine="0" autoPict="0">
                <anchor moveWithCells="1">
                  <from>
                    <xdr:col>66</xdr:col>
                    <xdr:colOff>19050</xdr:colOff>
                    <xdr:row>21</xdr:row>
                    <xdr:rowOff>19050</xdr:rowOff>
                  </from>
                  <to>
                    <xdr:col>69</xdr:col>
                    <xdr:colOff>6350</xdr:colOff>
                    <xdr:row>26</xdr:row>
                    <xdr:rowOff>88900</xdr:rowOff>
                  </to>
                </anchor>
              </controlPr>
            </control>
          </mc:Choice>
        </mc:AlternateContent>
        <mc:AlternateContent xmlns:mc="http://schemas.openxmlformats.org/markup-compatibility/2006">
          <mc:Choice Requires="x14">
            <control shapeId="13321" r:id="rId12" name="Drop Down 9">
              <controlPr defaultSize="0" print="0" autoLine="0" autoPict="0">
                <anchor moveWithCells="1">
                  <from>
                    <xdr:col>66</xdr:col>
                    <xdr:colOff>12700</xdr:colOff>
                    <xdr:row>27</xdr:row>
                    <xdr:rowOff>19050</xdr:rowOff>
                  </from>
                  <to>
                    <xdr:col>69</xdr:col>
                    <xdr:colOff>0</xdr:colOff>
                    <xdr:row>32</xdr:row>
                    <xdr:rowOff>82550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51"/>
  <sheetViews>
    <sheetView workbookViewId="0">
      <selection activeCell="B1" sqref="B1:T1"/>
    </sheetView>
  </sheetViews>
  <sheetFormatPr defaultRowHeight="14"/>
  <cols>
    <col min="1" max="1" width="2.83203125" style="3" customWidth="1"/>
    <col min="2" max="20" width="10.25" style="3" customWidth="1"/>
    <col min="21" max="21" width="3.5" style="3" customWidth="1"/>
    <col min="22" max="22" width="3.25" style="3" customWidth="1"/>
    <col min="23" max="24" width="10.58203125" style="3" customWidth="1"/>
  </cols>
  <sheetData>
    <row r="1" spans="1:21" ht="18.25" customHeight="1">
      <c r="B1" s="2090" t="s">
        <v>562</v>
      </c>
      <c r="C1" s="2090"/>
      <c r="D1" s="2090"/>
      <c r="E1" s="2090"/>
      <c r="F1" s="2090"/>
      <c r="G1" s="2090"/>
      <c r="H1" s="2090"/>
      <c r="I1" s="2090"/>
      <c r="J1" s="2090"/>
      <c r="K1" s="2090"/>
      <c r="L1" s="2090"/>
      <c r="M1" s="2090"/>
      <c r="N1" s="2090"/>
      <c r="O1" s="2090"/>
      <c r="P1" s="2090"/>
      <c r="Q1" s="2090"/>
      <c r="R1" s="2090"/>
      <c r="S1" s="2090"/>
      <c r="T1" s="2090"/>
      <c r="U1" s="4"/>
    </row>
    <row r="2" spans="1:21" ht="18.25" customHeight="1" thickBot="1">
      <c r="B2" s="2091" t="s">
        <v>561</v>
      </c>
      <c r="C2" s="2091"/>
      <c r="D2" s="2091"/>
      <c r="E2" s="2091"/>
      <c r="F2" s="2091"/>
      <c r="G2" s="2091"/>
      <c r="H2" s="2091"/>
      <c r="I2" s="2091"/>
      <c r="J2" s="2091"/>
      <c r="K2" s="2091"/>
      <c r="L2" s="2091"/>
      <c r="M2" s="2091"/>
      <c r="N2" s="2091"/>
      <c r="O2" s="2091"/>
      <c r="P2" s="2091"/>
      <c r="Q2" s="2091"/>
      <c r="R2" s="2091"/>
      <c r="S2" s="2091"/>
      <c r="T2" s="2091"/>
      <c r="U2" s="4"/>
    </row>
    <row r="3" spans="1:21" ht="18.25" customHeight="1" thickBot="1">
      <c r="A3" s="5"/>
      <c r="B3" s="6" t="s">
        <v>160</v>
      </c>
      <c r="C3" s="2092" t="s">
        <v>161</v>
      </c>
      <c r="D3" s="2092"/>
      <c r="E3" s="2092"/>
      <c r="F3" s="2092"/>
      <c r="G3" s="2092"/>
      <c r="H3" s="2092"/>
      <c r="I3" s="2092"/>
      <c r="J3" s="2092"/>
      <c r="K3" s="2092"/>
      <c r="L3" s="2092"/>
      <c r="M3" s="2092"/>
      <c r="N3" s="2092"/>
      <c r="O3" s="2092"/>
      <c r="P3" s="2092"/>
      <c r="Q3" s="2092"/>
      <c r="R3" s="2092"/>
      <c r="S3" s="2093" t="s">
        <v>162</v>
      </c>
      <c r="T3" s="2093"/>
      <c r="U3" s="4"/>
    </row>
    <row r="4" spans="1:21" ht="18.25" customHeight="1" thickBot="1">
      <c r="A4" s="5"/>
      <c r="B4" s="7" t="s">
        <v>163</v>
      </c>
      <c r="C4" s="2094" t="s">
        <v>164</v>
      </c>
      <c r="D4" s="2094"/>
      <c r="E4" s="2094"/>
      <c r="F4" s="2094"/>
      <c r="G4" s="2094"/>
      <c r="H4" s="2094"/>
      <c r="I4" s="2094"/>
      <c r="J4" s="2094"/>
      <c r="K4" s="2094"/>
      <c r="L4" s="2094"/>
      <c r="M4" s="2094"/>
      <c r="N4" s="2094"/>
      <c r="O4" s="2094"/>
      <c r="P4" s="2094"/>
      <c r="Q4" s="2094"/>
      <c r="R4" s="2094"/>
      <c r="S4" s="2093"/>
      <c r="T4" s="2093"/>
      <c r="U4" s="4"/>
    </row>
    <row r="5" spans="1:21" ht="18.25" customHeight="1">
      <c r="A5" s="5"/>
      <c r="B5" s="7" t="s">
        <v>165</v>
      </c>
      <c r="C5" s="2095" t="s">
        <v>166</v>
      </c>
      <c r="D5" s="2095"/>
      <c r="E5" s="2095" t="s">
        <v>167</v>
      </c>
      <c r="F5" s="2095"/>
      <c r="G5" s="2095" t="s">
        <v>168</v>
      </c>
      <c r="H5" s="2095"/>
      <c r="I5" s="2095" t="s">
        <v>169</v>
      </c>
      <c r="J5" s="2095"/>
      <c r="K5" s="2095" t="s">
        <v>170</v>
      </c>
      <c r="L5" s="2095"/>
      <c r="M5" s="2095" t="s">
        <v>171</v>
      </c>
      <c r="N5" s="2095"/>
      <c r="O5" s="2095" t="s">
        <v>172</v>
      </c>
      <c r="P5" s="2095"/>
      <c r="Q5" s="2095" t="s">
        <v>173</v>
      </c>
      <c r="R5" s="2095"/>
      <c r="S5" s="2093"/>
      <c r="T5" s="2093"/>
      <c r="U5" s="4"/>
    </row>
    <row r="6" spans="1:21" ht="18.25" customHeight="1">
      <c r="A6" s="5"/>
      <c r="B6" s="2097" t="s">
        <v>174</v>
      </c>
      <c r="C6" s="2095" t="s">
        <v>175</v>
      </c>
      <c r="D6" s="2095"/>
      <c r="E6" s="2095"/>
      <c r="F6" s="2095"/>
      <c r="G6" s="2095"/>
      <c r="H6" s="2095"/>
      <c r="I6" s="2095"/>
      <c r="J6" s="2095"/>
      <c r="K6" s="2095"/>
      <c r="L6" s="2095"/>
      <c r="M6" s="2095"/>
      <c r="N6" s="2095"/>
      <c r="O6" s="2095"/>
      <c r="P6" s="2095"/>
      <c r="Q6" s="2095"/>
      <c r="R6" s="2095"/>
      <c r="S6" s="2098" t="s">
        <v>176</v>
      </c>
      <c r="T6" s="2098"/>
      <c r="U6" s="4"/>
    </row>
    <row r="7" spans="1:21" ht="18.25" customHeight="1">
      <c r="A7" s="5"/>
      <c r="B7" s="2097"/>
      <c r="C7" s="2095"/>
      <c r="D7" s="2095"/>
      <c r="E7" s="2095"/>
      <c r="F7" s="2095"/>
      <c r="G7" s="2095"/>
      <c r="H7" s="2095"/>
      <c r="I7" s="2095"/>
      <c r="J7" s="2095"/>
      <c r="K7" s="2095"/>
      <c r="L7" s="2095"/>
      <c r="M7" s="2095"/>
      <c r="N7" s="2095"/>
      <c r="O7" s="2095"/>
      <c r="P7" s="2095"/>
      <c r="Q7" s="2095"/>
      <c r="R7" s="2095"/>
      <c r="S7" s="2099" t="s">
        <v>177</v>
      </c>
      <c r="T7" s="2099"/>
      <c r="U7" s="4"/>
    </row>
    <row r="8" spans="1:21" ht="18.25" customHeight="1">
      <c r="A8" s="5"/>
      <c r="B8" s="9" t="s">
        <v>178</v>
      </c>
      <c r="C8" s="8" t="s">
        <v>179</v>
      </c>
      <c r="D8" s="8" t="s">
        <v>180</v>
      </c>
      <c r="E8" s="8" t="s">
        <v>179</v>
      </c>
      <c r="F8" s="8" t="s">
        <v>180</v>
      </c>
      <c r="G8" s="8" t="s">
        <v>179</v>
      </c>
      <c r="H8" s="8" t="s">
        <v>180</v>
      </c>
      <c r="I8" s="8" t="s">
        <v>179</v>
      </c>
      <c r="J8" s="8" t="s">
        <v>180</v>
      </c>
      <c r="K8" s="8" t="s">
        <v>179</v>
      </c>
      <c r="L8" s="8" t="s">
        <v>180</v>
      </c>
      <c r="M8" s="8" t="s">
        <v>179</v>
      </c>
      <c r="N8" s="8" t="s">
        <v>180</v>
      </c>
      <c r="O8" s="8" t="s">
        <v>179</v>
      </c>
      <c r="P8" s="8" t="s">
        <v>180</v>
      </c>
      <c r="Q8" s="8" t="s">
        <v>179</v>
      </c>
      <c r="R8" s="8" t="s">
        <v>180</v>
      </c>
      <c r="S8" s="8" t="s">
        <v>179</v>
      </c>
      <c r="T8" s="10" t="s">
        <v>181</v>
      </c>
      <c r="U8" s="4"/>
    </row>
    <row r="9" spans="1:21" ht="18.25" customHeight="1">
      <c r="A9" s="5"/>
      <c r="B9" s="11" t="s">
        <v>182</v>
      </c>
      <c r="C9" s="12" t="s">
        <v>183</v>
      </c>
      <c r="D9" s="12" t="s">
        <v>183</v>
      </c>
      <c r="E9" s="12" t="s">
        <v>183</v>
      </c>
      <c r="F9" s="12" t="s">
        <v>183</v>
      </c>
      <c r="G9" s="12" t="s">
        <v>183</v>
      </c>
      <c r="H9" s="12" t="s">
        <v>183</v>
      </c>
      <c r="I9" s="12" t="s">
        <v>183</v>
      </c>
      <c r="J9" s="12" t="s">
        <v>183</v>
      </c>
      <c r="K9" s="12" t="s">
        <v>183</v>
      </c>
      <c r="L9" s="12" t="s">
        <v>183</v>
      </c>
      <c r="M9" s="12" t="s">
        <v>183</v>
      </c>
      <c r="N9" s="12" t="s">
        <v>183</v>
      </c>
      <c r="O9" s="12" t="s">
        <v>183</v>
      </c>
      <c r="P9" s="12" t="s">
        <v>183</v>
      </c>
      <c r="Q9" s="12" t="s">
        <v>183</v>
      </c>
      <c r="R9" s="12" t="s">
        <v>183</v>
      </c>
      <c r="S9" s="12" t="s">
        <v>183</v>
      </c>
      <c r="T9" s="13" t="s">
        <v>183</v>
      </c>
      <c r="U9" s="4"/>
    </row>
    <row r="10" spans="1:21" ht="18.25" customHeight="1">
      <c r="A10" s="14"/>
      <c r="B10" s="15">
        <v>0</v>
      </c>
      <c r="C10" s="16">
        <v>0</v>
      </c>
      <c r="D10" s="17">
        <v>0</v>
      </c>
      <c r="E10" s="16">
        <v>0</v>
      </c>
      <c r="F10" s="17">
        <v>0</v>
      </c>
      <c r="G10" s="16">
        <v>0</v>
      </c>
      <c r="H10" s="17">
        <v>0</v>
      </c>
      <c r="I10" s="16">
        <v>0</v>
      </c>
      <c r="J10" s="17">
        <v>0</v>
      </c>
      <c r="K10" s="16">
        <v>0</v>
      </c>
      <c r="L10" s="17">
        <v>0</v>
      </c>
      <c r="M10" s="16">
        <v>0</v>
      </c>
      <c r="N10" s="17">
        <v>0</v>
      </c>
      <c r="O10" s="16">
        <v>0</v>
      </c>
      <c r="P10" s="17">
        <v>0</v>
      </c>
      <c r="Q10" s="16">
        <v>0</v>
      </c>
      <c r="R10" s="17">
        <v>0</v>
      </c>
      <c r="S10" s="18"/>
      <c r="T10" s="19"/>
      <c r="U10" s="4"/>
    </row>
    <row r="11" spans="1:21" ht="18.25" customHeight="1">
      <c r="A11" s="14"/>
      <c r="B11" s="15">
        <v>2.0419999999999998</v>
      </c>
      <c r="C11" s="16">
        <v>68</v>
      </c>
      <c r="D11" s="17">
        <v>2.0419999999999998</v>
      </c>
      <c r="E11" s="16">
        <v>94</v>
      </c>
      <c r="F11" s="17">
        <v>2.0419999999999998</v>
      </c>
      <c r="G11" s="16">
        <v>133</v>
      </c>
      <c r="H11" s="17">
        <v>2.0419999999999998</v>
      </c>
      <c r="I11" s="16">
        <v>171</v>
      </c>
      <c r="J11" s="17">
        <v>2.0419999999999998</v>
      </c>
      <c r="K11" s="16">
        <v>210</v>
      </c>
      <c r="L11" s="17">
        <v>2.0419999999999998</v>
      </c>
      <c r="M11" s="16">
        <v>243</v>
      </c>
      <c r="N11" s="17">
        <v>2.0419999999999998</v>
      </c>
      <c r="O11" s="16">
        <v>275</v>
      </c>
      <c r="P11" s="17">
        <v>2.0419999999999998</v>
      </c>
      <c r="Q11" s="16">
        <v>308</v>
      </c>
      <c r="R11" s="17">
        <v>2.0419999999999998</v>
      </c>
      <c r="S11" s="18"/>
      <c r="T11" s="19"/>
      <c r="U11" s="4"/>
    </row>
    <row r="12" spans="1:21" ht="18.25" customHeight="1">
      <c r="A12" s="14"/>
      <c r="B12" s="20">
        <v>4.0839999999999996</v>
      </c>
      <c r="C12" s="16">
        <v>79</v>
      </c>
      <c r="D12" s="21">
        <v>4.0839999999999996</v>
      </c>
      <c r="E12" s="16">
        <v>243</v>
      </c>
      <c r="F12" s="21">
        <v>4.0839999999999996</v>
      </c>
      <c r="G12" s="16">
        <v>269</v>
      </c>
      <c r="H12" s="21">
        <v>4.0839999999999996</v>
      </c>
      <c r="I12" s="16">
        <v>295</v>
      </c>
      <c r="J12" s="21">
        <v>4.0839999999999996</v>
      </c>
      <c r="K12" s="16">
        <v>300</v>
      </c>
      <c r="L12" s="21">
        <v>4.0839999999999996</v>
      </c>
      <c r="M12" s="16">
        <v>300</v>
      </c>
      <c r="N12" s="21">
        <v>4.0839999999999996</v>
      </c>
      <c r="O12" s="16">
        <v>333</v>
      </c>
      <c r="P12" s="21">
        <v>4.0839999999999996</v>
      </c>
      <c r="Q12" s="16">
        <v>372</v>
      </c>
      <c r="R12" s="21">
        <v>4.0839999999999996</v>
      </c>
      <c r="S12" s="18"/>
      <c r="T12" s="19"/>
      <c r="U12" s="4"/>
    </row>
    <row r="13" spans="1:21" ht="18.25" customHeight="1">
      <c r="A13" s="14"/>
      <c r="B13" s="22">
        <v>6.1260000000000003</v>
      </c>
      <c r="C13" s="23">
        <v>252</v>
      </c>
      <c r="D13" s="24">
        <v>6.1260000000000003</v>
      </c>
      <c r="E13" s="23">
        <v>282</v>
      </c>
      <c r="F13" s="24">
        <v>6.1260000000000003</v>
      </c>
      <c r="G13" s="23">
        <v>312</v>
      </c>
      <c r="H13" s="24">
        <v>6.1260000000000003</v>
      </c>
      <c r="I13" s="23">
        <v>345</v>
      </c>
      <c r="J13" s="24">
        <v>6.1260000000000003</v>
      </c>
      <c r="K13" s="23">
        <v>378</v>
      </c>
      <c r="L13" s="24">
        <v>6.1260000000000003</v>
      </c>
      <c r="M13" s="23">
        <v>406</v>
      </c>
      <c r="N13" s="24">
        <v>6.1260000000000003</v>
      </c>
      <c r="O13" s="23">
        <v>431</v>
      </c>
      <c r="P13" s="24">
        <v>6.1260000000000003</v>
      </c>
      <c r="Q13" s="23">
        <v>456</v>
      </c>
      <c r="R13" s="24">
        <v>6.1260000000000003</v>
      </c>
      <c r="S13" s="25"/>
      <c r="T13" s="26"/>
      <c r="U13" s="4"/>
    </row>
    <row r="14" spans="1:21" ht="18.25" customHeight="1">
      <c r="A14" s="14"/>
      <c r="B14" s="20">
        <v>8.1679999999999993</v>
      </c>
      <c r="C14" s="16">
        <v>300</v>
      </c>
      <c r="D14" s="21">
        <v>8.1679999999999993</v>
      </c>
      <c r="E14" s="16">
        <v>338</v>
      </c>
      <c r="F14" s="21">
        <v>8.1679999999999993</v>
      </c>
      <c r="G14" s="16">
        <v>369</v>
      </c>
      <c r="H14" s="21">
        <v>8.1679999999999993</v>
      </c>
      <c r="I14" s="16">
        <v>398</v>
      </c>
      <c r="J14" s="21">
        <v>8.1679999999999993</v>
      </c>
      <c r="K14" s="16">
        <v>424</v>
      </c>
      <c r="L14" s="21">
        <v>8.1679999999999993</v>
      </c>
      <c r="M14" s="16">
        <v>450</v>
      </c>
      <c r="N14" s="21">
        <v>8.1679999999999993</v>
      </c>
      <c r="O14" s="16">
        <v>476</v>
      </c>
      <c r="P14" s="21">
        <v>8.1679999999999993</v>
      </c>
      <c r="Q14" s="16">
        <v>502</v>
      </c>
      <c r="R14" s="21">
        <v>8.1679999999999993</v>
      </c>
      <c r="S14" s="18"/>
      <c r="T14" s="19"/>
      <c r="U14" s="4"/>
    </row>
    <row r="15" spans="1:21" ht="18.25" customHeight="1">
      <c r="A15" s="14"/>
      <c r="B15" s="20">
        <v>10.210000000000001</v>
      </c>
      <c r="C15" s="16">
        <v>334</v>
      </c>
      <c r="D15" s="21">
        <v>10.210000000000001</v>
      </c>
      <c r="E15" s="16">
        <v>365</v>
      </c>
      <c r="F15" s="21">
        <v>10.210000000000001</v>
      </c>
      <c r="G15" s="16">
        <v>393</v>
      </c>
      <c r="H15" s="21">
        <v>10.210000000000001</v>
      </c>
      <c r="I15" s="16">
        <v>417</v>
      </c>
      <c r="J15" s="21">
        <v>10.210000000000001</v>
      </c>
      <c r="K15" s="16">
        <v>444</v>
      </c>
      <c r="L15" s="21">
        <v>10.210000000000001</v>
      </c>
      <c r="M15" s="16">
        <v>472</v>
      </c>
      <c r="N15" s="21">
        <v>10.210000000000001</v>
      </c>
      <c r="O15" s="16">
        <v>499</v>
      </c>
      <c r="P15" s="21">
        <v>10.210000000000001</v>
      </c>
      <c r="Q15" s="16">
        <v>523</v>
      </c>
      <c r="R15" s="21">
        <v>10.210000000000001</v>
      </c>
      <c r="S15" s="2100" t="s">
        <v>296</v>
      </c>
      <c r="T15" s="2100"/>
      <c r="U15" s="4"/>
    </row>
    <row r="16" spans="1:21" ht="18.25" customHeight="1">
      <c r="A16" s="14"/>
      <c r="B16" s="27">
        <v>12.252000000000001</v>
      </c>
      <c r="C16" s="23">
        <v>363</v>
      </c>
      <c r="D16" s="28">
        <v>12.252000000000001</v>
      </c>
      <c r="E16" s="23">
        <v>394</v>
      </c>
      <c r="F16" s="28">
        <v>12.252000000000001</v>
      </c>
      <c r="G16" s="23">
        <v>420</v>
      </c>
      <c r="H16" s="28">
        <v>12.252000000000001</v>
      </c>
      <c r="I16" s="23">
        <v>445</v>
      </c>
      <c r="J16" s="28">
        <v>12.252000000000001</v>
      </c>
      <c r="K16" s="23">
        <v>470</v>
      </c>
      <c r="L16" s="28">
        <v>12.252000000000001</v>
      </c>
      <c r="M16" s="23">
        <v>496</v>
      </c>
      <c r="N16" s="28">
        <v>12.252000000000001</v>
      </c>
      <c r="O16" s="23">
        <v>521</v>
      </c>
      <c r="P16" s="28">
        <v>12.252000000000001</v>
      </c>
      <c r="Q16" s="23">
        <v>545</v>
      </c>
      <c r="R16" s="28">
        <v>12.252000000000001</v>
      </c>
      <c r="S16" s="25"/>
      <c r="T16" s="29"/>
      <c r="U16" s="4"/>
    </row>
    <row r="17" spans="1:21" ht="18.25" customHeight="1">
      <c r="A17" s="14"/>
      <c r="B17" s="30">
        <v>14.294</v>
      </c>
      <c r="C17" s="16">
        <v>395</v>
      </c>
      <c r="D17" s="31">
        <v>14.294</v>
      </c>
      <c r="E17" s="16">
        <v>422</v>
      </c>
      <c r="F17" s="31">
        <v>14.294</v>
      </c>
      <c r="G17" s="16">
        <v>450</v>
      </c>
      <c r="H17" s="31">
        <v>14.294</v>
      </c>
      <c r="I17" s="16">
        <v>477</v>
      </c>
      <c r="J17" s="31">
        <v>14.294</v>
      </c>
      <c r="K17" s="16">
        <v>503</v>
      </c>
      <c r="L17" s="31">
        <v>14.294</v>
      </c>
      <c r="M17" s="16">
        <v>525</v>
      </c>
      <c r="N17" s="31">
        <v>14.294</v>
      </c>
      <c r="O17" s="16">
        <v>547</v>
      </c>
      <c r="P17" s="31">
        <v>14.294</v>
      </c>
      <c r="Q17" s="16">
        <v>571</v>
      </c>
      <c r="R17" s="31">
        <v>14.294</v>
      </c>
      <c r="S17" s="18"/>
      <c r="T17" s="32"/>
      <c r="U17" s="4"/>
    </row>
    <row r="18" spans="1:21" ht="18.25" customHeight="1">
      <c r="A18" s="14"/>
      <c r="B18" s="30">
        <v>16.335999999999999</v>
      </c>
      <c r="C18" s="16">
        <v>426</v>
      </c>
      <c r="D18" s="31">
        <v>16.335999999999999</v>
      </c>
      <c r="E18" s="16">
        <v>455</v>
      </c>
      <c r="F18" s="31">
        <v>16.335999999999999</v>
      </c>
      <c r="G18" s="16">
        <v>484</v>
      </c>
      <c r="H18" s="31">
        <v>16.335999999999999</v>
      </c>
      <c r="I18" s="16">
        <v>510</v>
      </c>
      <c r="J18" s="31">
        <v>16.335999999999999</v>
      </c>
      <c r="K18" s="16">
        <v>534</v>
      </c>
      <c r="L18" s="31">
        <v>16.335999999999999</v>
      </c>
      <c r="M18" s="16">
        <v>557</v>
      </c>
      <c r="N18" s="31">
        <v>16.335999999999999</v>
      </c>
      <c r="O18" s="16">
        <v>582</v>
      </c>
      <c r="P18" s="31">
        <v>16.335999999999999</v>
      </c>
      <c r="Q18" s="16">
        <v>607</v>
      </c>
      <c r="R18" s="31">
        <v>16.335999999999999</v>
      </c>
      <c r="S18" s="18"/>
      <c r="T18" s="32"/>
      <c r="U18" s="4"/>
    </row>
    <row r="19" spans="1:21" ht="18.25" customHeight="1">
      <c r="A19" s="14"/>
      <c r="B19" s="27">
        <v>18.378</v>
      </c>
      <c r="C19" s="23">
        <v>520</v>
      </c>
      <c r="D19" s="28">
        <v>18.378</v>
      </c>
      <c r="E19" s="23">
        <v>520</v>
      </c>
      <c r="F19" s="28">
        <v>18.378</v>
      </c>
      <c r="G19" s="23">
        <v>520</v>
      </c>
      <c r="H19" s="28">
        <v>18.378</v>
      </c>
      <c r="I19" s="23">
        <v>544</v>
      </c>
      <c r="J19" s="28">
        <v>18.378</v>
      </c>
      <c r="K19" s="23">
        <v>570</v>
      </c>
      <c r="L19" s="28">
        <v>18.378</v>
      </c>
      <c r="M19" s="23">
        <v>597</v>
      </c>
      <c r="N19" s="28">
        <v>18.378</v>
      </c>
      <c r="O19" s="23">
        <v>623</v>
      </c>
      <c r="P19" s="28">
        <v>18.378</v>
      </c>
      <c r="Q19" s="23">
        <v>650</v>
      </c>
      <c r="R19" s="28">
        <v>18.378</v>
      </c>
      <c r="S19" s="25"/>
      <c r="T19" s="29"/>
      <c r="U19" s="4"/>
    </row>
    <row r="20" spans="1:21" ht="18.25" customHeight="1">
      <c r="A20" s="14"/>
      <c r="B20" s="33">
        <v>20.420000000000002</v>
      </c>
      <c r="C20" s="34">
        <v>601</v>
      </c>
      <c r="D20" s="35">
        <v>20.420000000000002</v>
      </c>
      <c r="E20" s="34">
        <v>617</v>
      </c>
      <c r="F20" s="35">
        <v>20.420000000000002</v>
      </c>
      <c r="G20" s="34">
        <v>632</v>
      </c>
      <c r="H20" s="35">
        <v>20.420000000000002</v>
      </c>
      <c r="I20" s="34">
        <v>647</v>
      </c>
      <c r="J20" s="35">
        <v>20.420000000000002</v>
      </c>
      <c r="K20" s="34">
        <v>662</v>
      </c>
      <c r="L20" s="35">
        <v>20.420000000000002</v>
      </c>
      <c r="M20" s="34">
        <v>677</v>
      </c>
      <c r="N20" s="35">
        <v>20.420000000000002</v>
      </c>
      <c r="O20" s="34">
        <v>693</v>
      </c>
      <c r="P20" s="35">
        <v>20.420000000000002</v>
      </c>
      <c r="Q20" s="34">
        <v>708</v>
      </c>
      <c r="R20" s="35">
        <v>20.420000000000002</v>
      </c>
      <c r="S20" s="36">
        <v>222</v>
      </c>
      <c r="T20" s="37">
        <v>293</v>
      </c>
      <c r="U20" s="4"/>
    </row>
    <row r="21" spans="1:21" ht="18.25" customHeight="1">
      <c r="A21" s="14"/>
      <c r="B21" s="33">
        <v>22.462</v>
      </c>
      <c r="C21" s="34">
        <v>678</v>
      </c>
      <c r="D21" s="35">
        <v>22.462</v>
      </c>
      <c r="E21" s="34">
        <v>699</v>
      </c>
      <c r="F21" s="35">
        <v>22.462</v>
      </c>
      <c r="G21" s="34">
        <v>721</v>
      </c>
      <c r="H21" s="35">
        <v>22.462</v>
      </c>
      <c r="I21" s="34">
        <v>745</v>
      </c>
      <c r="J21" s="35">
        <v>22.462</v>
      </c>
      <c r="K21" s="34">
        <v>768</v>
      </c>
      <c r="L21" s="35">
        <v>22.462</v>
      </c>
      <c r="M21" s="34">
        <v>792</v>
      </c>
      <c r="N21" s="35">
        <v>22.462</v>
      </c>
      <c r="O21" s="34">
        <v>815</v>
      </c>
      <c r="P21" s="35">
        <v>22.462</v>
      </c>
      <c r="Q21" s="34">
        <v>838</v>
      </c>
      <c r="R21" s="35">
        <v>22.462</v>
      </c>
      <c r="S21" s="36"/>
      <c r="T21" s="37"/>
      <c r="U21" s="4"/>
    </row>
    <row r="22" spans="1:21" ht="18.25" customHeight="1">
      <c r="A22" s="14"/>
      <c r="B22" s="27">
        <v>24.504000000000001</v>
      </c>
      <c r="C22" s="23">
        <v>708</v>
      </c>
      <c r="D22" s="28">
        <v>24.504000000000001</v>
      </c>
      <c r="E22" s="23">
        <v>733</v>
      </c>
      <c r="F22" s="28">
        <v>24.504000000000001</v>
      </c>
      <c r="G22" s="23">
        <v>757</v>
      </c>
      <c r="H22" s="28">
        <v>24.504000000000001</v>
      </c>
      <c r="I22" s="23">
        <v>782</v>
      </c>
      <c r="J22" s="28">
        <v>24.504000000000001</v>
      </c>
      <c r="K22" s="23">
        <v>806</v>
      </c>
      <c r="L22" s="28">
        <v>24.504000000000001</v>
      </c>
      <c r="M22" s="23">
        <v>831</v>
      </c>
      <c r="N22" s="28">
        <v>24.504000000000001</v>
      </c>
      <c r="O22" s="23">
        <v>856</v>
      </c>
      <c r="P22" s="28">
        <v>24.504000000000001</v>
      </c>
      <c r="Q22" s="23">
        <v>880</v>
      </c>
      <c r="R22" s="28">
        <v>24.504000000000001</v>
      </c>
      <c r="S22" s="25"/>
      <c r="T22" s="29"/>
      <c r="U22" s="4"/>
    </row>
    <row r="23" spans="1:21" ht="18.25" customHeight="1">
      <c r="A23" s="14"/>
      <c r="B23" s="33">
        <v>26.545999999999999</v>
      </c>
      <c r="C23" s="34">
        <v>745</v>
      </c>
      <c r="D23" s="35">
        <v>26.545999999999999</v>
      </c>
      <c r="E23" s="34">
        <v>771</v>
      </c>
      <c r="F23" s="35">
        <v>26.545999999999999</v>
      </c>
      <c r="G23" s="34">
        <v>797</v>
      </c>
      <c r="H23" s="35">
        <v>26.545999999999999</v>
      </c>
      <c r="I23" s="34">
        <v>823</v>
      </c>
      <c r="J23" s="35">
        <v>26.545999999999999</v>
      </c>
      <c r="K23" s="34">
        <v>849</v>
      </c>
      <c r="L23" s="35">
        <v>26.545999999999999</v>
      </c>
      <c r="M23" s="34">
        <v>875</v>
      </c>
      <c r="N23" s="35">
        <v>26.545999999999999</v>
      </c>
      <c r="O23" s="34">
        <v>900</v>
      </c>
      <c r="P23" s="35">
        <v>26.545999999999999</v>
      </c>
      <c r="Q23" s="34">
        <v>926</v>
      </c>
      <c r="R23" s="35">
        <v>26.545999999999999</v>
      </c>
      <c r="S23" s="36"/>
      <c r="T23" s="37"/>
      <c r="U23" s="4"/>
    </row>
    <row r="24" spans="1:21" ht="18.25" customHeight="1">
      <c r="A24" s="14"/>
      <c r="B24" s="33">
        <v>28.588000000000001</v>
      </c>
      <c r="C24" s="34">
        <v>788</v>
      </c>
      <c r="D24" s="35">
        <v>28.588000000000001</v>
      </c>
      <c r="E24" s="34">
        <v>814</v>
      </c>
      <c r="F24" s="35">
        <v>28.588000000000001</v>
      </c>
      <c r="G24" s="34">
        <v>841</v>
      </c>
      <c r="H24" s="35">
        <v>28.588000000000001</v>
      </c>
      <c r="I24" s="34">
        <v>868</v>
      </c>
      <c r="J24" s="35">
        <v>28.588000000000001</v>
      </c>
      <c r="K24" s="34">
        <v>896</v>
      </c>
      <c r="L24" s="35">
        <v>28.588000000000001</v>
      </c>
      <c r="M24" s="34">
        <v>923</v>
      </c>
      <c r="N24" s="35">
        <v>28.588000000000001</v>
      </c>
      <c r="O24" s="34">
        <v>950</v>
      </c>
      <c r="P24" s="35">
        <v>28.588000000000001</v>
      </c>
      <c r="Q24" s="34">
        <v>978</v>
      </c>
      <c r="R24" s="35">
        <v>28.588000000000001</v>
      </c>
      <c r="S24" s="36"/>
      <c r="T24" s="37"/>
      <c r="U24" s="4"/>
    </row>
    <row r="25" spans="1:21" ht="18.25" customHeight="1">
      <c r="A25" s="14"/>
      <c r="B25" s="27">
        <v>30.63</v>
      </c>
      <c r="C25" s="23">
        <v>846</v>
      </c>
      <c r="D25" s="28">
        <v>30.63</v>
      </c>
      <c r="E25" s="23">
        <v>874</v>
      </c>
      <c r="F25" s="28">
        <v>30.63</v>
      </c>
      <c r="G25" s="23">
        <v>902</v>
      </c>
      <c r="H25" s="28">
        <v>30.63</v>
      </c>
      <c r="I25" s="23">
        <v>931</v>
      </c>
      <c r="J25" s="28">
        <v>30.63</v>
      </c>
      <c r="K25" s="23">
        <v>959</v>
      </c>
      <c r="L25" s="28">
        <v>30.63</v>
      </c>
      <c r="M25" s="23">
        <v>987</v>
      </c>
      <c r="N25" s="28">
        <v>30.63</v>
      </c>
      <c r="O25" s="23">
        <v>1015</v>
      </c>
      <c r="P25" s="28">
        <v>30.63</v>
      </c>
      <c r="Q25" s="23">
        <v>1043</v>
      </c>
      <c r="R25" s="28">
        <v>30.63</v>
      </c>
      <c r="S25" s="25">
        <v>293</v>
      </c>
      <c r="T25" s="29">
        <v>524</v>
      </c>
      <c r="U25" s="4"/>
    </row>
    <row r="26" spans="1:21" ht="18.25" customHeight="1">
      <c r="A26" s="14"/>
      <c r="B26" s="33">
        <v>32.671999999999997</v>
      </c>
      <c r="C26" s="34">
        <v>914</v>
      </c>
      <c r="D26" s="35">
        <v>32.671999999999997</v>
      </c>
      <c r="E26" s="34">
        <v>944</v>
      </c>
      <c r="F26" s="35">
        <v>32.671999999999997</v>
      </c>
      <c r="G26" s="34">
        <v>975</v>
      </c>
      <c r="H26" s="35">
        <v>32.671999999999997</v>
      </c>
      <c r="I26" s="34">
        <v>1005</v>
      </c>
      <c r="J26" s="35">
        <v>32.671999999999997</v>
      </c>
      <c r="K26" s="34">
        <v>1036</v>
      </c>
      <c r="L26" s="35">
        <v>32.671999999999997</v>
      </c>
      <c r="M26" s="34">
        <v>1066</v>
      </c>
      <c r="N26" s="35">
        <v>32.671999999999997</v>
      </c>
      <c r="O26" s="34">
        <v>1096</v>
      </c>
      <c r="P26" s="35">
        <v>32.671999999999997</v>
      </c>
      <c r="Q26" s="34">
        <v>1127</v>
      </c>
      <c r="R26" s="35">
        <v>32.671999999999997</v>
      </c>
      <c r="S26" s="36" t="s">
        <v>178</v>
      </c>
      <c r="T26" s="37" t="s">
        <v>178</v>
      </c>
      <c r="U26" s="4"/>
    </row>
    <row r="27" spans="1:21" ht="18.25" customHeight="1">
      <c r="A27" s="14"/>
      <c r="B27" s="33">
        <v>35.734999999999999</v>
      </c>
      <c r="C27" s="34">
        <v>1312</v>
      </c>
      <c r="D27" s="35">
        <v>35.734999999999999</v>
      </c>
      <c r="E27" s="34">
        <v>1336</v>
      </c>
      <c r="F27" s="35">
        <v>35.734999999999999</v>
      </c>
      <c r="G27" s="34">
        <v>1360</v>
      </c>
      <c r="H27" s="35">
        <v>35.734999999999999</v>
      </c>
      <c r="I27" s="34">
        <v>1385</v>
      </c>
      <c r="J27" s="35">
        <v>35.734999999999999</v>
      </c>
      <c r="K27" s="34">
        <v>1409</v>
      </c>
      <c r="L27" s="35">
        <v>35.734999999999999</v>
      </c>
      <c r="M27" s="34">
        <v>1434</v>
      </c>
      <c r="N27" s="35">
        <v>35.734999999999999</v>
      </c>
      <c r="O27" s="34">
        <v>1458</v>
      </c>
      <c r="P27" s="35">
        <v>35.734999999999999</v>
      </c>
      <c r="Q27" s="34">
        <v>1482</v>
      </c>
      <c r="R27" s="35">
        <v>35.734999999999999</v>
      </c>
      <c r="S27" s="38"/>
      <c r="T27" s="39"/>
      <c r="U27" s="4"/>
    </row>
    <row r="28" spans="1:21" ht="18.25" customHeight="1">
      <c r="A28" s="14"/>
      <c r="B28" s="30">
        <v>38.798000000000002</v>
      </c>
      <c r="C28" s="34">
        <v>1521</v>
      </c>
      <c r="D28" s="31">
        <v>38.798000000000002</v>
      </c>
      <c r="E28" s="40">
        <v>1526</v>
      </c>
      <c r="F28" s="31">
        <v>38.798000000000002</v>
      </c>
      <c r="G28" s="40">
        <v>1526</v>
      </c>
      <c r="H28" s="31">
        <v>38.798000000000002</v>
      </c>
      <c r="I28" s="40">
        <v>1538</v>
      </c>
      <c r="J28" s="31">
        <v>38.798000000000002</v>
      </c>
      <c r="K28" s="40">
        <v>1555</v>
      </c>
      <c r="L28" s="31">
        <v>38.798000000000002</v>
      </c>
      <c r="M28" s="40">
        <v>1555</v>
      </c>
      <c r="N28" s="31">
        <v>38.798000000000002</v>
      </c>
      <c r="O28" s="40">
        <v>1555</v>
      </c>
      <c r="P28" s="31">
        <v>38.798000000000002</v>
      </c>
      <c r="Q28" s="40">
        <v>1583</v>
      </c>
      <c r="R28" s="31">
        <v>38.798000000000002</v>
      </c>
      <c r="S28" s="36">
        <v>524</v>
      </c>
      <c r="T28" s="37">
        <v>1118</v>
      </c>
      <c r="U28" s="4"/>
    </row>
    <row r="29" spans="1:21" ht="18.25" customHeight="1">
      <c r="A29" s="14"/>
      <c r="B29" s="20">
        <v>41.860999999999997</v>
      </c>
      <c r="C29" s="34">
        <v>2621</v>
      </c>
      <c r="D29" s="31">
        <v>41.860999999999997</v>
      </c>
      <c r="E29" s="40">
        <v>2645</v>
      </c>
      <c r="F29" s="31">
        <v>41.860999999999997</v>
      </c>
      <c r="G29" s="40">
        <v>2669</v>
      </c>
      <c r="H29" s="31">
        <v>41.860999999999997</v>
      </c>
      <c r="I29" s="40">
        <v>2693</v>
      </c>
      <c r="J29" s="31">
        <v>41.860999999999997</v>
      </c>
      <c r="K29" s="40">
        <v>2716</v>
      </c>
      <c r="L29" s="31">
        <v>41.860999999999997</v>
      </c>
      <c r="M29" s="40">
        <v>2740</v>
      </c>
      <c r="N29" s="31">
        <v>41.860999999999997</v>
      </c>
      <c r="O29" s="40">
        <v>2764</v>
      </c>
      <c r="P29" s="31">
        <v>41.860999999999997</v>
      </c>
      <c r="Q29" s="40">
        <v>2788</v>
      </c>
      <c r="R29" s="31">
        <v>41.860999999999997</v>
      </c>
      <c r="S29" s="2101"/>
      <c r="T29" s="2101"/>
      <c r="U29" s="4"/>
    </row>
    <row r="30" spans="1:21" ht="18.25" customHeight="1">
      <c r="A30" s="14"/>
      <c r="B30" s="20">
        <v>45.945</v>
      </c>
      <c r="C30" s="23">
        <v>3495</v>
      </c>
      <c r="D30" s="28">
        <v>45.945</v>
      </c>
      <c r="E30" s="23">
        <v>3527</v>
      </c>
      <c r="F30" s="28">
        <v>45.945</v>
      </c>
      <c r="G30" s="23">
        <v>3559</v>
      </c>
      <c r="H30" s="28">
        <v>45.945</v>
      </c>
      <c r="I30" s="23">
        <v>3590</v>
      </c>
      <c r="J30" s="28">
        <v>45.945</v>
      </c>
      <c r="K30" s="23">
        <v>3622</v>
      </c>
      <c r="L30" s="28">
        <v>45.945</v>
      </c>
      <c r="M30" s="23">
        <v>3654</v>
      </c>
      <c r="N30" s="28">
        <v>45.945</v>
      </c>
      <c r="O30" s="23">
        <v>3685</v>
      </c>
      <c r="P30" s="28">
        <v>45.945</v>
      </c>
      <c r="Q30" s="23">
        <v>3717</v>
      </c>
      <c r="R30" s="28">
        <v>45.945</v>
      </c>
      <c r="S30" s="2100" t="s">
        <v>297</v>
      </c>
      <c r="T30" s="2100"/>
      <c r="U30" s="4"/>
    </row>
    <row r="31" spans="1:21" ht="18.25" customHeight="1" thickBot="1">
      <c r="A31" s="14"/>
      <c r="B31" s="41"/>
      <c r="C31" s="42"/>
      <c r="D31" s="43"/>
      <c r="E31" s="44"/>
      <c r="F31" s="45"/>
      <c r="G31" s="44"/>
      <c r="H31" s="45"/>
      <c r="I31" s="44"/>
      <c r="J31" s="45"/>
      <c r="K31" s="44"/>
      <c r="L31" s="45"/>
      <c r="M31" s="44"/>
      <c r="N31" s="45"/>
      <c r="O31" s="44"/>
      <c r="P31" s="45"/>
      <c r="Q31" s="44"/>
      <c r="R31" s="45"/>
      <c r="S31" s="44"/>
      <c r="T31" s="46"/>
      <c r="U31" s="4"/>
    </row>
    <row r="32" spans="1:21" ht="18.25" customHeight="1">
      <c r="B32" s="2102" t="s">
        <v>265</v>
      </c>
      <c r="C32" s="2102"/>
      <c r="D32" s="2102"/>
      <c r="E32" s="2102"/>
      <c r="F32" s="2102"/>
      <c r="G32" s="2102"/>
      <c r="H32" s="2102"/>
      <c r="I32" s="2102"/>
      <c r="J32" s="2102"/>
      <c r="K32" s="2102"/>
      <c r="L32" s="2102"/>
      <c r="M32" s="2102"/>
      <c r="N32" s="2102"/>
      <c r="O32" s="2102"/>
      <c r="P32" s="2102"/>
      <c r="Q32" s="2102"/>
      <c r="R32" s="2102"/>
      <c r="S32" s="2102"/>
      <c r="T32" s="2102"/>
      <c r="U32" s="4"/>
    </row>
    <row r="33" spans="2:21" ht="18.25" customHeight="1">
      <c r="B33" s="2096" t="s">
        <v>266</v>
      </c>
      <c r="C33" s="2096"/>
      <c r="D33" s="2096"/>
      <c r="E33" s="2096"/>
      <c r="F33" s="2096"/>
      <c r="G33" s="2096"/>
      <c r="H33" s="2096"/>
      <c r="I33" s="2096"/>
      <c r="J33" s="2096"/>
      <c r="K33" s="2096"/>
      <c r="L33" s="2096"/>
      <c r="M33" s="2096"/>
      <c r="N33" s="2096"/>
      <c r="O33" s="2096"/>
      <c r="P33" s="2096"/>
      <c r="Q33" s="2096"/>
      <c r="R33" s="2096"/>
      <c r="S33" s="2096"/>
      <c r="T33" s="2096"/>
      <c r="U33" s="4"/>
    </row>
    <row r="34" spans="2:21" ht="18.25" customHeight="1">
      <c r="B34" s="2096" t="s">
        <v>267</v>
      </c>
      <c r="C34" s="2096"/>
      <c r="D34" s="2096"/>
      <c r="E34" s="2096"/>
      <c r="F34" s="2096"/>
      <c r="G34" s="2096"/>
      <c r="H34" s="2096"/>
      <c r="I34" s="2096"/>
      <c r="J34" s="2096"/>
      <c r="K34" s="2096"/>
      <c r="L34" s="2096"/>
      <c r="M34" s="2096"/>
      <c r="N34" s="2096"/>
      <c r="O34" s="2096"/>
      <c r="P34" s="2096"/>
      <c r="Q34" s="2096"/>
      <c r="R34" s="2096"/>
      <c r="S34" s="2096"/>
      <c r="T34" s="2096"/>
      <c r="U34" s="4"/>
    </row>
    <row r="35" spans="2:21" ht="18.25" customHeight="1">
      <c r="B35" s="2096" t="s">
        <v>268</v>
      </c>
      <c r="C35" s="2096"/>
      <c r="D35" s="2096"/>
      <c r="E35" s="2096"/>
      <c r="F35" s="2096"/>
      <c r="G35" s="2096"/>
      <c r="H35" s="2096"/>
      <c r="I35" s="2096"/>
      <c r="J35" s="2096"/>
      <c r="K35" s="2096"/>
      <c r="L35" s="2096"/>
      <c r="M35" s="2096"/>
      <c r="N35" s="2096"/>
      <c r="O35" s="2096"/>
      <c r="P35" s="2096"/>
      <c r="Q35" s="2096"/>
      <c r="R35" s="2096"/>
      <c r="S35" s="2096"/>
      <c r="T35" s="2096"/>
      <c r="U35" s="4"/>
    </row>
    <row r="36" spans="2:21" ht="18.25" customHeight="1">
      <c r="B36" s="2096" t="s">
        <v>269</v>
      </c>
      <c r="C36" s="2096"/>
      <c r="D36" s="2096"/>
      <c r="E36" s="2096"/>
      <c r="F36" s="2096"/>
      <c r="G36" s="2096"/>
      <c r="H36" s="2096"/>
      <c r="I36" s="2096"/>
      <c r="J36" s="2096"/>
      <c r="K36" s="2096"/>
      <c r="L36" s="2096"/>
      <c r="M36" s="2096"/>
      <c r="N36" s="2096"/>
      <c r="O36" s="2096"/>
      <c r="P36" s="2096"/>
      <c r="Q36" s="2096"/>
      <c r="R36" s="2096"/>
      <c r="S36" s="2096"/>
      <c r="T36" s="2096"/>
      <c r="U36" s="2096"/>
    </row>
    <row r="37" spans="2:21" ht="18.25" customHeight="1">
      <c r="B37" s="2096" t="s">
        <v>271</v>
      </c>
      <c r="C37" s="2096"/>
      <c r="D37" s="2096"/>
      <c r="E37" s="2096"/>
      <c r="F37" s="2096"/>
      <c r="G37" s="2096"/>
      <c r="H37" s="2096"/>
      <c r="I37" s="2096"/>
      <c r="J37" s="2096"/>
      <c r="K37" s="2096"/>
      <c r="L37" s="2096"/>
      <c r="M37" s="2096"/>
      <c r="N37" s="2096"/>
      <c r="O37" s="2096"/>
      <c r="P37" s="2096"/>
      <c r="Q37" s="2096"/>
      <c r="R37" s="2096"/>
      <c r="S37" s="2096"/>
      <c r="T37" s="2096"/>
      <c r="U37" s="4"/>
    </row>
    <row r="38" spans="2:21" ht="18.25" customHeight="1">
      <c r="B38" s="2096" t="s">
        <v>272</v>
      </c>
      <c r="C38" s="2096"/>
      <c r="D38" s="2096"/>
      <c r="E38" s="2096"/>
      <c r="F38" s="2096"/>
      <c r="G38" s="2096"/>
      <c r="H38" s="2096"/>
      <c r="I38" s="2096"/>
      <c r="J38" s="2096"/>
      <c r="K38" s="2096"/>
      <c r="L38" s="2096"/>
      <c r="M38" s="2096"/>
      <c r="N38" s="2096"/>
      <c r="O38" s="2096"/>
      <c r="P38" s="2096"/>
      <c r="Q38" s="2096"/>
      <c r="R38" s="2096"/>
      <c r="S38" s="2096"/>
      <c r="T38" s="2096"/>
      <c r="U38" s="4"/>
    </row>
    <row r="39" spans="2:21" ht="18.25" customHeight="1">
      <c r="B39" s="2096" t="s">
        <v>270</v>
      </c>
      <c r="C39" s="2096"/>
      <c r="D39" s="2096"/>
      <c r="E39" s="2096"/>
      <c r="F39" s="2096"/>
      <c r="G39" s="2096"/>
      <c r="H39" s="2096"/>
      <c r="I39" s="2096"/>
      <c r="J39" s="2096"/>
      <c r="K39" s="2096"/>
      <c r="L39" s="2096"/>
      <c r="M39" s="2096"/>
      <c r="N39" s="2096"/>
      <c r="O39" s="2096"/>
      <c r="P39" s="2096"/>
      <c r="Q39" s="2096"/>
      <c r="R39" s="2096"/>
      <c r="S39" s="2096"/>
      <c r="T39" s="2096"/>
      <c r="U39" s="4"/>
    </row>
    <row r="40" spans="2:21" ht="18.25" customHeight="1">
      <c r="B40" s="2096" t="s">
        <v>276</v>
      </c>
      <c r="C40" s="2096"/>
      <c r="D40" s="2096"/>
      <c r="E40" s="2096"/>
      <c r="F40" s="2096"/>
      <c r="G40" s="2096"/>
      <c r="H40" s="2096"/>
      <c r="I40" s="2096"/>
      <c r="J40" s="2096"/>
      <c r="K40" s="2096"/>
      <c r="L40" s="2096"/>
      <c r="M40" s="2096"/>
      <c r="N40" s="2096"/>
      <c r="O40" s="2096"/>
      <c r="P40" s="2096"/>
      <c r="Q40" s="2096"/>
      <c r="R40" s="2096"/>
      <c r="S40" s="2096"/>
      <c r="T40" s="2096"/>
      <c r="U40" s="4"/>
    </row>
    <row r="41" spans="2:21" ht="18.25" customHeight="1">
      <c r="B41" s="2096" t="s">
        <v>273</v>
      </c>
      <c r="C41" s="2096"/>
      <c r="D41" s="2096"/>
      <c r="E41" s="2096"/>
      <c r="F41" s="2096"/>
      <c r="G41" s="2096"/>
      <c r="H41" s="2096"/>
      <c r="I41" s="2096"/>
      <c r="J41" s="2096"/>
      <c r="K41" s="2096"/>
      <c r="L41" s="2096"/>
      <c r="M41" s="2096"/>
      <c r="N41" s="2096"/>
      <c r="O41" s="2096"/>
      <c r="P41" s="2096"/>
      <c r="Q41" s="2096"/>
      <c r="R41" s="2096"/>
      <c r="S41" s="2096"/>
      <c r="T41" s="2096"/>
      <c r="U41" s="4"/>
    </row>
    <row r="42" spans="2:21" ht="18.25" customHeight="1">
      <c r="B42" s="2096" t="s">
        <v>274</v>
      </c>
      <c r="C42" s="2096"/>
      <c r="D42" s="2096"/>
      <c r="E42" s="2096"/>
      <c r="F42" s="2096"/>
      <c r="G42" s="2096"/>
      <c r="H42" s="2096"/>
      <c r="I42" s="2096"/>
      <c r="J42" s="2096"/>
      <c r="K42" s="2096"/>
      <c r="L42" s="2096"/>
      <c r="M42" s="2096"/>
      <c r="N42" s="2096"/>
      <c r="O42" s="2096"/>
      <c r="P42" s="2096"/>
      <c r="Q42" s="2096"/>
      <c r="R42" s="2096"/>
      <c r="S42" s="2096"/>
      <c r="T42" s="2096"/>
      <c r="U42" s="4"/>
    </row>
    <row r="43" spans="2:21" ht="18.25" customHeight="1">
      <c r="B43" s="2096" t="s">
        <v>275</v>
      </c>
      <c r="C43" s="2096"/>
      <c r="D43" s="2096"/>
      <c r="E43" s="2096"/>
      <c r="F43" s="2096"/>
      <c r="G43" s="2096"/>
      <c r="H43" s="2096"/>
      <c r="I43" s="2096"/>
      <c r="J43" s="2096"/>
      <c r="K43" s="2096"/>
      <c r="L43" s="2096"/>
      <c r="M43" s="2096"/>
      <c r="N43" s="2096"/>
      <c r="O43" s="2096"/>
      <c r="P43" s="2096"/>
      <c r="Q43" s="2096"/>
      <c r="R43" s="2096"/>
      <c r="S43" s="2096"/>
      <c r="T43" s="2096"/>
      <c r="U43" s="4"/>
    </row>
    <row r="44" spans="2:21" ht="18.25" customHeight="1">
      <c r="B44" s="2096" t="s">
        <v>277</v>
      </c>
      <c r="C44" s="2096"/>
      <c r="D44" s="2096"/>
      <c r="E44" s="2096"/>
      <c r="F44" s="2096"/>
      <c r="G44" s="2096"/>
      <c r="H44" s="2096"/>
      <c r="I44" s="2096"/>
      <c r="J44" s="2096"/>
      <c r="K44" s="2096"/>
      <c r="L44" s="2096"/>
      <c r="M44" s="2096"/>
      <c r="N44" s="2096"/>
      <c r="O44" s="2096"/>
      <c r="P44" s="2096"/>
      <c r="Q44" s="2096"/>
      <c r="R44" s="2096"/>
      <c r="S44" s="2096"/>
      <c r="T44" s="2096"/>
      <c r="U44" s="4"/>
    </row>
    <row r="45" spans="2:21" ht="18.25" customHeight="1">
      <c r="B45" s="2096" t="s">
        <v>278</v>
      </c>
      <c r="C45" s="2096"/>
      <c r="D45" s="2096"/>
      <c r="E45" s="2096"/>
      <c r="F45" s="2096"/>
      <c r="G45" s="2096"/>
      <c r="H45" s="2096"/>
      <c r="I45" s="2096"/>
      <c r="J45" s="2096"/>
      <c r="K45" s="2096"/>
      <c r="L45" s="2096"/>
      <c r="M45" s="2096"/>
      <c r="N45" s="2096"/>
      <c r="O45" s="2096"/>
      <c r="P45" s="2096"/>
      <c r="Q45" s="2096"/>
      <c r="R45" s="2096"/>
      <c r="S45" s="2096"/>
      <c r="T45" s="2096"/>
      <c r="U45" s="4"/>
    </row>
    <row r="46" spans="2:21" ht="18.25" customHeight="1">
      <c r="B46" s="2096" t="s">
        <v>279</v>
      </c>
      <c r="C46" s="2096"/>
      <c r="D46" s="2096"/>
      <c r="E46" s="2096"/>
      <c r="F46" s="2096"/>
      <c r="G46" s="2096"/>
      <c r="H46" s="2096"/>
      <c r="I46" s="2096"/>
      <c r="J46" s="2096"/>
      <c r="K46" s="2096"/>
      <c r="L46" s="2096"/>
      <c r="M46" s="2096"/>
      <c r="N46" s="2096"/>
      <c r="O46" s="2096"/>
      <c r="P46" s="2096"/>
      <c r="Q46" s="2096"/>
      <c r="R46" s="2096"/>
      <c r="S46" s="2096"/>
      <c r="T46" s="2096"/>
      <c r="U46" s="4"/>
    </row>
    <row r="47" spans="2:21" ht="18.25" customHeight="1">
      <c r="B47" s="2096" t="s">
        <v>280</v>
      </c>
      <c r="C47" s="2096"/>
      <c r="D47" s="2096"/>
      <c r="E47" s="2096"/>
      <c r="F47" s="2096"/>
      <c r="G47" s="2096"/>
      <c r="H47" s="2096"/>
      <c r="I47" s="2096"/>
      <c r="J47" s="2096"/>
      <c r="K47" s="2096"/>
      <c r="L47" s="2096"/>
      <c r="M47" s="2096"/>
      <c r="N47" s="2096"/>
      <c r="O47" s="2096"/>
      <c r="P47" s="2096"/>
      <c r="Q47" s="2096"/>
      <c r="R47" s="2096"/>
      <c r="S47" s="2096"/>
      <c r="T47" s="2096"/>
    </row>
    <row r="48" spans="2:21" ht="18.25" customHeight="1">
      <c r="B48" s="2096" t="s">
        <v>298</v>
      </c>
      <c r="C48" s="2096"/>
      <c r="D48" s="2096"/>
      <c r="E48" s="2096"/>
      <c r="F48" s="2096"/>
      <c r="G48" s="2096"/>
      <c r="H48" s="2096"/>
      <c r="I48" s="2096"/>
      <c r="J48" s="2096"/>
      <c r="K48" s="2096"/>
      <c r="L48" s="2096"/>
      <c r="M48" s="2096"/>
      <c r="N48" s="2096"/>
      <c r="O48" s="2096"/>
      <c r="P48" s="2096"/>
      <c r="Q48" s="2096"/>
      <c r="R48" s="2096"/>
      <c r="S48" s="2096"/>
      <c r="T48" s="2096"/>
    </row>
    <row r="49" spans="2:20" ht="18.25" customHeight="1">
      <c r="B49" s="2096" t="s">
        <v>281</v>
      </c>
      <c r="C49" s="2096"/>
      <c r="D49" s="2096"/>
      <c r="E49" s="2096"/>
      <c r="F49" s="2096"/>
      <c r="G49" s="2096"/>
      <c r="H49" s="2096"/>
      <c r="I49" s="2096"/>
      <c r="J49" s="2096"/>
      <c r="K49" s="2096"/>
      <c r="L49" s="2096"/>
      <c r="M49" s="2096"/>
      <c r="N49" s="2096"/>
      <c r="O49" s="2096"/>
      <c r="P49" s="2096"/>
      <c r="Q49" s="2096"/>
      <c r="R49" s="2096"/>
      <c r="S49" s="2096"/>
      <c r="T49" s="2096"/>
    </row>
    <row r="50" spans="2:20" ht="18.25" customHeight="1">
      <c r="B50" s="2096" t="s">
        <v>282</v>
      </c>
      <c r="C50" s="2096"/>
      <c r="D50" s="2096"/>
      <c r="E50" s="2096"/>
      <c r="F50" s="2096"/>
      <c r="G50" s="2096"/>
      <c r="H50" s="2096"/>
      <c r="I50" s="2096"/>
      <c r="J50" s="2096"/>
      <c r="K50" s="2096"/>
      <c r="L50" s="2096"/>
      <c r="M50" s="2096"/>
      <c r="N50" s="2096"/>
      <c r="O50" s="2096"/>
      <c r="P50" s="2096"/>
      <c r="Q50" s="2096"/>
      <c r="R50" s="2096"/>
      <c r="S50" s="2096"/>
      <c r="T50" s="2096"/>
    </row>
    <row r="51" spans="2:20" ht="18.25" customHeight="1">
      <c r="B51" s="2096"/>
      <c r="C51" s="2096"/>
      <c r="D51" s="2096"/>
      <c r="E51" s="2096"/>
      <c r="F51" s="2096"/>
      <c r="G51" s="2096"/>
      <c r="H51" s="2096"/>
      <c r="I51" s="2096"/>
      <c r="J51" s="2096"/>
      <c r="K51" s="2096"/>
      <c r="L51" s="2096"/>
      <c r="M51" s="2096"/>
      <c r="N51" s="2096"/>
      <c r="O51" s="2096"/>
      <c r="P51" s="2096"/>
      <c r="Q51" s="2096"/>
      <c r="R51" s="2096"/>
      <c r="S51" s="2096"/>
      <c r="T51" s="2096"/>
    </row>
  </sheetData>
  <mergeCells count="40">
    <mergeCell ref="B47:T47"/>
    <mergeCell ref="B48:T48"/>
    <mergeCell ref="B49:T49"/>
    <mergeCell ref="B50:T50"/>
    <mergeCell ref="B51:T51"/>
    <mergeCell ref="B46:T46"/>
    <mergeCell ref="B35:T35"/>
    <mergeCell ref="B36:U36"/>
    <mergeCell ref="B37:T37"/>
    <mergeCell ref="B38:T38"/>
    <mergeCell ref="B39:T39"/>
    <mergeCell ref="B40:T40"/>
    <mergeCell ref="B41:T41"/>
    <mergeCell ref="B42:T42"/>
    <mergeCell ref="B43:T43"/>
    <mergeCell ref="B44:T44"/>
    <mergeCell ref="B45:T45"/>
    <mergeCell ref="B34:T34"/>
    <mergeCell ref="M5:N5"/>
    <mergeCell ref="O5:P5"/>
    <mergeCell ref="Q5:R5"/>
    <mergeCell ref="B6:B7"/>
    <mergeCell ref="C6:R7"/>
    <mergeCell ref="S6:T6"/>
    <mergeCell ref="S7:T7"/>
    <mergeCell ref="S15:T15"/>
    <mergeCell ref="S29:T29"/>
    <mergeCell ref="S30:T30"/>
    <mergeCell ref="B32:T32"/>
    <mergeCell ref="B33:T33"/>
    <mergeCell ref="B1:T1"/>
    <mergeCell ref="B2:T2"/>
    <mergeCell ref="C3:R3"/>
    <mergeCell ref="S3:T5"/>
    <mergeCell ref="C4:R4"/>
    <mergeCell ref="C5:D5"/>
    <mergeCell ref="E5:F5"/>
    <mergeCell ref="G5:H5"/>
    <mergeCell ref="I5:J5"/>
    <mergeCell ref="K5:L5"/>
  </mergeCells>
  <phoneticPr fontId="18"/>
  <pageMargins left="0.37440944881889759" right="0.5" top="0.70905511811023614" bottom="0.68897637795275579" header="0.31535433070866137" footer="0.29527559055118108"/>
  <pageSetup paperSize="0" scale="52" fitToWidth="0" fitToHeight="0" pageOrder="overThenDown" orientation="landscape" useFirstPageNumber="1" horizontalDpi="0" verticalDpi="0" copies="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源泉徴収票</vt:lpstr>
      <vt:lpstr>給与所得者の扶養控除等（異動）申告書</vt:lpstr>
      <vt:lpstr>所得税源泉徴収簿</vt:lpstr>
      <vt:lpstr>給料・手当等の支給金額の内訳</vt:lpstr>
      <vt:lpstr>基礎控除申告書兼配偶者控除等申告書兼所得金額調整控除申告書</vt:lpstr>
      <vt:lpstr>保険料控除申告書</vt:lpstr>
      <vt:lpstr>賞与の税額表</vt:lpstr>
      <vt:lpstr>基礎控除申告書兼配偶者控除等申告書兼所得金額調整控除申告書!Print_Area</vt:lpstr>
      <vt:lpstr>'給与所得者の扶養控除等（異動）申告書'!Print_Area</vt:lpstr>
      <vt:lpstr>給料・手当等の支給金額の内訳!Print_Area</vt:lpstr>
      <vt:lpstr>源泉徴収票!Print_Area</vt:lpstr>
      <vt:lpstr>所得税源泉徴収簿!Print_Area</vt:lpstr>
      <vt:lpstr>保険料控除申告書!Print_Area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令和５年分所得税源泉徴収票（数式付き）</dc:title>
  <dc:subject>法定調書関係（税金）税金</dc:subject>
  <dc:creator/>
  <cp:keywords/>
  <dc:description>【2022/11/17】
リリース</dc:description>
  <cp:lastModifiedBy/>
  <cp:revision>1</cp:revision>
  <dcterms:created xsi:type="dcterms:W3CDTF">2020-09-27T04:53:22Z</dcterms:created>
  <dcterms:modified xsi:type="dcterms:W3CDTF">2022-11-18T03:53:55Z</dcterms:modified>
</cp:coreProperties>
</file>